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9455" yWindow="-21600" windowWidth="43410" windowHeight="21600" tabRatio="941"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4">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Details!$A$6:$A$917</f>
              <numCache>
                <formatCode>m/d/yyyy</formatCode>
                <ptCount val="91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Details!$B$6:$B$917</f>
              <numCache>
                <formatCode>0.00</formatCode>
                <ptCount val="91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Sectors!$C$6:$C$11</f>
              <numCache>
                <formatCode>General</formatCode>
                <ptCount val="6"/>
                <pt idx="0">
                  <v>12</v>
                </pt>
                <pt idx="1">
                  <v>7</v>
                </pt>
                <pt idx="2">
                  <v>7</v>
                </pt>
                <pt idx="3">
                  <v>2</v>
                </pt>
                <pt idx="4">
                  <v>-2</v>
                </pt>
                <pt idx="5">
                  <v>-4</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Sectors!$B$6:$B$11</f>
              <numCache>
                <formatCode>General</formatCode>
                <ptCount val="6"/>
                <pt idx="0">
                  <v>11</v>
                </pt>
                <pt idx="1">
                  <v>5</v>
                </pt>
                <pt idx="2">
                  <v>3</v>
                </pt>
                <pt idx="3">
                  <v>8</v>
                </pt>
                <pt idx="4">
                  <v>6</v>
                </pt>
                <pt idx="5">
                  <v>-2</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Sectors!$D$6:$D$11</f>
              <numCache>
                <formatCode>General</formatCode>
                <ptCount val="6"/>
                <pt idx="0">
                  <v>-3</v>
                </pt>
                <pt idx="1">
                  <v>-5</v>
                </pt>
                <pt idx="2">
                  <v>-4</v>
                </pt>
                <pt idx="3">
                  <v>-3</v>
                </pt>
                <pt idx="4">
                  <v>-8</v>
                </pt>
                <pt idx="5">
                  <v>-10</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Sectors!$E$6:$E$11</f>
              <numCache>
                <formatCode>General</formatCode>
                <ptCount val="6"/>
                <pt idx="0">
                  <v>15</v>
                </pt>
                <pt idx="1">
                  <v>11</v>
                </pt>
                <pt idx="2">
                  <v>-6</v>
                </pt>
                <pt idx="3">
                  <v>5</v>
                </pt>
                <pt idx="4">
                  <v>8</v>
                </pt>
                <pt idx="5">
                  <v>6</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Sectors!$F$6:$F$11</f>
              <numCache>
                <formatCode>General</formatCode>
                <ptCount val="6"/>
                <pt idx="0">
                  <v>13</v>
                </pt>
                <pt idx="1">
                  <v>8</v>
                </pt>
                <pt idx="2">
                  <v>6</v>
                </pt>
                <pt idx="3">
                  <v>-4</v>
                </pt>
                <pt idx="4">
                  <v>-6</v>
                </pt>
                <pt idx="5">
                  <v>-12</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Sectors!$G$6:$G$11</f>
              <numCache>
                <formatCode>General</formatCode>
                <ptCount val="6"/>
                <pt idx="0">
                  <v>9</v>
                </pt>
                <pt idx="1">
                  <v>3</v>
                </pt>
                <pt idx="2">
                  <v>4</v>
                </pt>
                <pt idx="3">
                  <v>0</v>
                </pt>
                <pt idx="4">
                  <v>-3</v>
                </pt>
                <pt idx="5">
                  <v>4</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Sectors!$H$6:$H$11</f>
              <numCache>
                <formatCode>General</formatCode>
                <ptCount val="6"/>
                <pt idx="0">
                  <v>8</v>
                </pt>
                <pt idx="1">
                  <v>10</v>
                </pt>
                <pt idx="2">
                  <v>10</v>
                </pt>
                <pt idx="3">
                  <v>9</v>
                </pt>
                <pt idx="4">
                  <v>7</v>
                </pt>
                <pt idx="5">
                  <v>5</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Sectors!$I$6:$I$11</f>
              <numCache>
                <formatCode>General</formatCode>
                <ptCount val="6"/>
                <pt idx="0">
                  <v>3</v>
                </pt>
                <pt idx="1">
                  <v>9</v>
                </pt>
                <pt idx="2">
                  <v>9</v>
                </pt>
                <pt idx="3">
                  <v>0</v>
                </pt>
                <pt idx="4">
                  <v>5</v>
                </pt>
                <pt idx="5">
                  <v>2</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Sectors!$J$6:$J$11</f>
              <numCache>
                <formatCode>General</formatCode>
                <ptCount val="6"/>
                <pt idx="0">
                  <v>7</v>
                </pt>
                <pt idx="1">
                  <v>2</v>
                </pt>
                <pt idx="2">
                  <v>5</v>
                </pt>
                <pt idx="3">
                  <v>7</v>
                </pt>
                <pt idx="4">
                  <v>2</v>
                </pt>
                <pt idx="5">
                  <v>-5</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Sectors!$K$6:$K$11</f>
              <numCache>
                <formatCode>General</formatCode>
                <ptCount val="6"/>
                <pt idx="0">
                  <v>4</v>
                </pt>
                <pt idx="1">
                  <v>-4</v>
                </pt>
                <pt idx="2">
                  <v>2</v>
                </pt>
                <pt idx="3">
                  <v>6</v>
                </pt>
                <pt idx="4">
                  <v>3</v>
                </pt>
                <pt idx="5">
                  <v>3</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Sectors!$L$6:$L$11</f>
              <numCache>
                <formatCode>General</formatCode>
                <ptCount val="6"/>
                <pt idx="0">
                  <v>2</v>
                </pt>
                <pt idx="1">
                  <v>-2</v>
                </pt>
                <pt idx="2">
                  <v>1</v>
                </pt>
                <pt idx="3">
                  <v>3</v>
                </pt>
                <pt idx="4">
                  <v>-1</v>
                </pt>
                <pt idx="5">
                  <v>-3</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Sectors!$M$6:$M$11</f>
              <numCache>
                <formatCode>General</formatCode>
                <ptCount val="6"/>
                <pt idx="0">
                  <v>-1</v>
                </pt>
                <pt idx="1">
                  <v>-6</v>
                </pt>
                <pt idx="2">
                  <v>-5</v>
                </pt>
                <pt idx="3">
                  <v>-7</v>
                </pt>
                <pt idx="4">
                  <v>-10</v>
                </pt>
                <pt idx="5">
                  <v>-7</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Sectors!$N$6:$N$11</f>
              <numCache>
                <formatCode>General</formatCode>
                <ptCount val="6"/>
                <pt idx="0">
                  <v>6</v>
                </pt>
                <pt idx="1">
                  <v>6</v>
                </pt>
                <pt idx="2">
                  <v>8</v>
                </pt>
                <pt idx="3">
                  <v>4</v>
                </pt>
                <pt idx="4">
                  <v>4</v>
                </pt>
                <pt idx="5">
                  <v>1</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Sectors!$O$6:$O$11</f>
              <numCache>
                <formatCode>General</formatCode>
                <ptCount val="6"/>
                <pt idx="0">
                  <v>1</v>
                </pt>
                <pt idx="1">
                  <v>-1</v>
                </pt>
                <pt idx="2">
                  <v>-3</v>
                </pt>
                <pt idx="3">
                  <v>-2</v>
                </pt>
                <pt idx="4">
                  <v>-4</v>
                </pt>
                <pt idx="5">
                  <v>-6</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Sectors!$P$6:$P$11</f>
              <numCache>
                <formatCode>General</formatCode>
                <ptCount val="6"/>
                <pt idx="0">
                  <v>5</v>
                </pt>
                <pt idx="1">
                  <v>-3</v>
                </pt>
                <pt idx="2">
                  <v>-2</v>
                </pt>
                <pt idx="3">
                  <v>-1</v>
                </pt>
                <pt idx="4">
                  <v>-5</v>
                </pt>
                <pt idx="5">
                  <v>-8</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Sectors!$Q$6:$Q$11</f>
              <numCache>
                <formatCode>General</formatCode>
                <ptCount val="6"/>
                <pt idx="0">
                  <v>10</v>
                </pt>
                <pt idx="1">
                  <v>1</v>
                </pt>
                <pt idx="2">
                  <v>-1</v>
                </pt>
                <pt idx="3">
                  <v>1</v>
                </pt>
                <pt idx="4">
                  <v>1</v>
                </pt>
                <pt idx="5">
                  <v>-1</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Sectors!$R$6:$R$11</f>
              <numCache>
                <formatCode>General</formatCode>
                <ptCount val="6"/>
                <pt idx="0">
                  <v>14</v>
                </pt>
                <pt idx="1">
                  <v>4</v>
                </pt>
                <pt idx="2">
                  <v>0</v>
                </pt>
                <pt idx="3">
                  <v>-6</v>
                </pt>
                <pt idx="4">
                  <v>-7</v>
                </pt>
                <pt idx="5">
                  <v>-9</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44713</v>
                </pt>
                <pt idx="1">
                  <v>44743</v>
                </pt>
                <pt idx="2">
                  <v>44774</v>
                </pt>
                <pt idx="3">
                  <v>44805</v>
                </pt>
                <pt idx="4">
                  <v>44835</v>
                </pt>
                <pt idx="5">
                  <v>44866</v>
                </pt>
              </numCache>
            </numRef>
          </cat>
          <val>
            <numRef>
              <f>Sectors!$S$6:$S$11</f>
              <numCache>
                <formatCode>General</formatCode>
                <ptCount val="6"/>
                <pt idx="0">
                  <v>-2</v>
                </pt>
                <pt idx="1">
                  <v>-7</v>
                </pt>
                <pt idx="2">
                  <v>-7</v>
                </pt>
                <pt idx="3">
                  <v>-5</v>
                </pt>
                <pt idx="4">
                  <v>-9</v>
                </pt>
                <pt idx="5">
                  <v>-11</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SectorsNewOrders!$C$6:$C$11</f>
              <numCache>
                <formatCode>General</formatCode>
                <ptCount val="6"/>
                <pt idx="0">
                  <v>2</v>
                </pt>
                <pt idx="1">
                  <v>0</v>
                </pt>
                <pt idx="2">
                  <v>5</v>
                </pt>
                <pt idx="3">
                  <v>0</v>
                </pt>
                <pt idx="4">
                  <v>0</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SectorsNewOrders!$B$6:$B$11</f>
              <numCache>
                <formatCode>General</formatCode>
                <ptCount val="6"/>
                <pt idx="0">
                  <v>0</v>
                </pt>
                <pt idx="1">
                  <v>1</v>
                </pt>
                <pt idx="2">
                  <v>-2</v>
                </pt>
                <pt idx="3">
                  <v>0</v>
                </pt>
                <pt idx="4">
                  <v>0</v>
                </pt>
                <pt idx="5">
                  <v>7</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SectorsNewOrders!$D$6:$D$11</f>
              <numCache>
                <formatCode>General</formatCode>
                <ptCount val="6"/>
                <pt idx="0">
                  <v>-5</v>
                </pt>
                <pt idx="1">
                  <v>0</v>
                </pt>
                <pt idx="2">
                  <v>0</v>
                </pt>
                <pt idx="3">
                  <v>6</v>
                </pt>
                <pt idx="4">
                  <v>9</v>
                </pt>
                <pt idx="5">
                  <v>12</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SectorsNewOrders!$E$6:$E$11</f>
              <numCache>
                <formatCode>General</formatCode>
                <ptCount val="6"/>
                <pt idx="0">
                  <v>7</v>
                </pt>
                <pt idx="1">
                  <v>0</v>
                </pt>
                <pt idx="2">
                  <v>0</v>
                </pt>
                <pt idx="3">
                  <v>7</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SectorsNewOrders!$F$6:$F$11</f>
              <numCache>
                <formatCode>General</formatCode>
                <ptCount val="6"/>
                <pt idx="0">
                  <v>0</v>
                </pt>
                <pt idx="1">
                  <v>0</v>
                </pt>
                <pt idx="2">
                  <v>0</v>
                </pt>
                <pt idx="3">
                  <v>8</v>
                </pt>
                <pt idx="4">
                  <v>10</v>
                </pt>
                <pt idx="5">
                  <v>13</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SectorsNewOrders!$G$6:$G$11</f>
              <numCache>
                <formatCode>General</formatCode>
                <ptCount val="6"/>
                <pt idx="0">
                  <v>4</v>
                </pt>
                <pt idx="1">
                  <v>0</v>
                </pt>
                <pt idx="2">
                  <v>2</v>
                </pt>
                <pt idx="3">
                  <v>2</v>
                </pt>
                <pt idx="4">
                  <v>6</v>
                </pt>
                <pt idx="5">
                  <v>11</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SectorsNewOrders!$H$6:$H$11</f>
              <numCache>
                <formatCode>General</formatCode>
                <ptCount val="6"/>
                <pt idx="0">
                  <v>6</v>
                </pt>
                <pt idx="1">
                  <v>0</v>
                </pt>
                <pt idx="2">
                  <v>4</v>
                </pt>
                <pt idx="3">
                  <v>0</v>
                </pt>
                <pt idx="4">
                  <v>5</v>
                </pt>
                <pt idx="5">
                  <v>10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SectorsNewOrders!$I$6:$I$11</f>
              <numCache>
                <formatCode>General</formatCode>
                <ptCount val="6"/>
                <pt idx="0">
                  <v>5</v>
                </pt>
                <pt idx="1">
                  <v>0</v>
                </pt>
                <pt idx="2">
                  <v>0</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SectorsNewOrders!$J$6:$J$11</f>
              <numCache>
                <formatCode>General</formatCode>
                <ptCount val="6"/>
                <pt idx="0">
                  <v>3</v>
                </pt>
                <pt idx="1">
                  <v>3</v>
                </pt>
                <pt idx="2">
                  <v>1</v>
                </pt>
                <pt idx="3">
                  <v>0</v>
                </pt>
                <pt idx="4">
                  <v>0</v>
                </pt>
                <pt idx="5">
                  <v>6</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SectorsNewOrders!$K$6:$K$11</f>
              <numCache>
                <formatCode>General</formatCode>
                <ptCount val="6"/>
                <pt idx="0">
                  <v>1</v>
                </pt>
                <pt idx="1">
                  <v>4</v>
                </pt>
                <pt idx="2">
                  <v>-1</v>
                </pt>
                <pt idx="3">
                  <v>0</v>
                </pt>
                <pt idx="4">
                  <v>1</v>
                </pt>
                <pt idx="5">
                  <v>3</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SectorsNewOrders!$L$6:$L$11</f>
              <numCache>
                <formatCode>General</formatCode>
                <ptCount val="6"/>
                <pt idx="0">
                  <v>-1</v>
                </pt>
                <pt idx="1">
                  <v>0</v>
                </pt>
                <pt idx="2">
                  <v>-3</v>
                </pt>
                <pt idx="3">
                  <v>1</v>
                </pt>
                <pt idx="4">
                  <v>4</v>
                </pt>
                <pt idx="5">
                  <v>2</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SectorsNewOrders!$M$6:$M$11</f>
              <numCache>
                <formatCode>General</formatCode>
                <ptCount val="6"/>
                <pt idx="0">
                  <v>-6</v>
                </pt>
                <pt idx="1">
                  <v>6</v>
                </pt>
                <pt idx="2">
                  <v>-7</v>
                </pt>
                <pt idx="3">
                  <v>11</v>
                </pt>
                <pt idx="4">
                  <v>11</v>
                </pt>
                <pt idx="5">
                  <v>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SectorsNewOrders!$N$6:$N$11</f>
              <numCache>
                <formatCode>General</formatCode>
                <ptCount val="6"/>
                <pt idx="0">
                  <v>-4</v>
                </pt>
                <pt idx="1">
                  <v>0</v>
                </pt>
                <pt idx="2">
                  <v>3</v>
                </pt>
                <pt idx="3">
                  <v>0</v>
                </pt>
                <pt idx="4">
                  <v>3</v>
                </pt>
                <pt idx="5">
                  <v>4</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SectorsNewOrders!$O$6:$O$11</f>
              <numCache>
                <formatCode>General</formatCode>
                <ptCount val="6"/>
                <pt idx="0">
                  <v>-2</v>
                </pt>
                <pt idx="1">
                  <v>2</v>
                </pt>
                <pt idx="2">
                  <v>-5</v>
                </pt>
                <pt idx="3">
                  <v>4</v>
                </pt>
                <pt idx="4">
                  <v>2</v>
                </pt>
                <pt idx="5">
                  <v>5</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SectorsNewOrders!$P$6:$P$11</f>
              <numCache>
                <formatCode>General</formatCode>
                <ptCount val="6"/>
                <pt idx="0">
                  <v>0</v>
                </pt>
                <pt idx="1">
                  <v>5</v>
                </pt>
                <pt idx="2">
                  <v>-4</v>
                </pt>
                <pt idx="3">
                  <v>5</v>
                </pt>
                <pt idx="4">
                  <v>7</v>
                </pt>
                <pt idx="5">
                  <v>8</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SectorsNewOrders!$Q$6:$Q$11</f>
              <numCache>
                <formatCode>General</formatCode>
                <ptCount val="6"/>
                <pt idx="0">
                  <v>-3</v>
                </pt>
                <pt idx="1">
                  <v>0</v>
                </pt>
                <pt idx="2">
                  <v>-6</v>
                </pt>
                <pt idx="3">
                  <v>3</v>
                </pt>
                <pt idx="4">
                  <v>0</v>
                </pt>
                <pt idx="5">
                  <v>9</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SectorsNewOrders!$R$6:$R$11</f>
              <numCache>
                <formatCode>General</formatCode>
                <ptCount val="6"/>
                <pt idx="0">
                  <v>8</v>
                </pt>
                <pt idx="1">
                  <v>0</v>
                </pt>
                <pt idx="2">
                  <v>6</v>
                </pt>
                <pt idx="3">
                  <v>9</v>
                </pt>
                <pt idx="4">
                  <v>8</v>
                </pt>
                <pt idx="5">
                  <v>0</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44713</v>
                </pt>
                <pt idx="1">
                  <v>44743</v>
                </pt>
                <pt idx="2">
                  <v>44774</v>
                </pt>
                <pt idx="3">
                  <v>44805</v>
                </pt>
                <pt idx="4">
                  <v>44835</v>
                </pt>
                <pt idx="5">
                  <v>44866</v>
                </pt>
              </numCache>
            </numRef>
          </cat>
          <val>
            <numRef>
              <f>SectorsNewOrders!$S$6:$S$11</f>
              <numCache>
                <formatCode>General</formatCode>
                <ptCount val="6"/>
                <pt idx="0">
                  <v>-7</v>
                </pt>
                <pt idx="1">
                  <v>7</v>
                </pt>
                <pt idx="2">
                  <v>-8</v>
                </pt>
                <pt idx="3">
                  <v>10</v>
                </pt>
                <pt idx="4">
                  <v>12</v>
                </pt>
                <pt idx="5">
                  <v>14</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SectorsProduction!$C$6:$C$11</f>
              <numCache>
                <formatCode>General</formatCode>
                <ptCount val="6"/>
                <pt idx="0">
                  <v>6</v>
                </pt>
                <pt idx="1">
                  <v>0</v>
                </pt>
                <pt idx="2">
                  <v>0</v>
                </pt>
                <pt idx="3">
                  <v>1</v>
                </pt>
                <pt idx="4">
                  <v>5</v>
                </pt>
                <pt idx="5">
                  <v>4</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SectorsProduction!$B$6:$B$11</f>
              <numCache>
                <formatCode>General</formatCode>
                <ptCount val="6"/>
                <pt idx="0">
                  <v>0</v>
                </pt>
                <pt idx="1">
                  <v>0</v>
                </pt>
                <pt idx="2">
                  <v>2</v>
                </pt>
                <pt idx="3">
                  <v>5</v>
                </pt>
                <pt idx="4">
                  <v>2</v>
                </pt>
                <pt idx="5">
                  <v>-4</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SectorsProduction!$D$6:$D$11</f>
              <numCache>
                <formatCode>General</formatCode>
                <ptCount val="6"/>
                <pt idx="0">
                  <v>-2</v>
                </pt>
                <pt idx="1">
                  <v>0</v>
                </pt>
                <pt idx="2">
                  <v>-6</v>
                </pt>
                <pt idx="3">
                  <v>0</v>
                </pt>
                <pt idx="4">
                  <v>-5</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SectorsProduction!$E$6:$E$11</f>
              <numCache>
                <formatCode>General</formatCode>
                <ptCount val="6"/>
                <pt idx="0">
                  <v>10</v>
                </pt>
                <pt idx="1">
                  <v>0</v>
                </pt>
                <pt idx="2">
                  <v>-9</v>
                </pt>
                <pt idx="3">
                  <v>0</v>
                </pt>
                <pt idx="4">
                  <v>0</v>
                </pt>
                <pt idx="5">
                  <v>7</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SectorsProduction!$F$6:$F$11</f>
              <numCache>
                <formatCode>General</formatCode>
                <ptCount val="6"/>
                <pt idx="0">
                  <v>9</v>
                </pt>
                <pt idx="1">
                  <v>0</v>
                </pt>
                <pt idx="2">
                  <v>0</v>
                </pt>
                <pt idx="3">
                  <v>-6</v>
                </pt>
                <pt idx="4">
                  <v>0</v>
                </pt>
                <pt idx="5">
                  <v>-7</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SectorsProduction!$G$6:$G$11</f>
              <numCache>
                <formatCode>General</formatCode>
                <ptCount val="6"/>
                <pt idx="0">
                  <v>0</v>
                </pt>
                <pt idx="1">
                  <v>0</v>
                </pt>
                <pt idx="2">
                  <v>-5</v>
                </pt>
                <pt idx="3">
                  <v>7</v>
                </pt>
                <pt idx="4">
                  <v>3</v>
                </pt>
                <pt idx="5">
                  <v>6</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SectorsProduction!$H$6:$H$11</f>
              <numCache>
                <formatCode>General</formatCode>
                <ptCount val="6"/>
                <pt idx="0">
                  <v>7</v>
                </pt>
                <pt idx="1">
                  <v>0</v>
                </pt>
                <pt idx="2">
                  <v>6</v>
                </pt>
                <pt idx="3">
                  <v>8</v>
                </pt>
                <pt idx="4">
                  <v>0</v>
                </pt>
                <pt idx="5">
                  <v>5</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SectorsProduction!$I$6:$I$11</f>
              <numCache>
                <formatCode>General</formatCode>
                <ptCount val="6"/>
                <pt idx="0">
                  <v>8</v>
                </pt>
                <pt idx="1">
                  <v>0</v>
                </pt>
                <pt idx="2">
                  <v>4</v>
                </pt>
                <pt idx="3">
                  <v>-3</v>
                </pt>
                <pt idx="4">
                  <v>-4</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SectorsProduction!$J$6:$J$11</f>
              <numCache>
                <formatCode>General</formatCode>
                <ptCount val="6"/>
                <pt idx="0">
                  <v>2</v>
                </pt>
                <pt idx="1">
                  <v>0</v>
                </pt>
                <pt idx="2">
                  <v>1</v>
                </pt>
                <pt idx="3">
                  <v>6</v>
                </pt>
                <pt idx="4">
                  <v>6</v>
                </pt>
                <pt idx="5">
                  <v>3</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SectorsProduction!$K$6:$K$11</f>
              <numCache>
                <formatCode>General</formatCode>
                <ptCount val="6"/>
                <pt idx="0">
                  <v>0</v>
                </pt>
                <pt idx="1">
                  <v>4</v>
                </pt>
                <pt idx="2">
                  <v>-2</v>
                </pt>
                <pt idx="3">
                  <v>3</v>
                </pt>
                <pt idx="4">
                  <v>0</v>
                </pt>
                <pt idx="5">
                  <v>-2</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SectorsProduction!$L$6:$L$11</f>
              <numCache>
                <formatCode>General</formatCode>
                <ptCount val="6"/>
                <pt idx="0">
                  <v>0</v>
                </pt>
                <pt idx="1">
                  <v>1</v>
                </pt>
                <pt idx="2">
                  <v>-3</v>
                </pt>
                <pt idx="3">
                  <v>-1</v>
                </pt>
                <pt idx="4">
                  <v>-2</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SectorsProduction!$M$6:$M$11</f>
              <numCache>
                <formatCode>General</formatCode>
                <ptCount val="6"/>
                <pt idx="0">
                  <v>-1</v>
                </pt>
                <pt idx="1">
                  <v>0</v>
                </pt>
                <pt idx="2">
                  <v>0</v>
                </pt>
                <pt idx="3">
                  <v>-5</v>
                </pt>
                <pt idx="4">
                  <v>-7</v>
                </pt>
                <pt idx="5">
                  <v>-5</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SectorsProduction!$N$6:$N$11</f>
              <numCache>
                <formatCode>General</formatCode>
                <ptCount val="6"/>
                <pt idx="0">
                  <v>5</v>
                </pt>
                <pt idx="1">
                  <v>0</v>
                </pt>
                <pt idx="2">
                  <v>3</v>
                </pt>
                <pt idx="3">
                  <v>0</v>
                </pt>
                <pt idx="4">
                  <v>4</v>
                </pt>
                <pt idx="5">
                  <v>2</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SectorsProduction!$O$6:$O$11</f>
              <numCache>
                <formatCode>General</formatCode>
                <ptCount val="6"/>
                <pt idx="0">
                  <v>3</v>
                </pt>
                <pt idx="1">
                  <v>0</v>
                </pt>
                <pt idx="2">
                  <v>-4</v>
                </pt>
                <pt idx="3">
                  <v>-2</v>
                </pt>
                <pt idx="4">
                  <v>-1</v>
                </pt>
                <pt idx="5">
                  <v>0</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SectorsProduction!$P$6:$P$11</f>
              <numCache>
                <formatCode>General</formatCode>
                <ptCount val="6"/>
                <pt idx="0">
                  <v>1</v>
                </pt>
                <pt idx="1">
                  <v>3</v>
                </pt>
                <pt idx="2">
                  <v>-1</v>
                </pt>
                <pt idx="3">
                  <v>2</v>
                </pt>
                <pt idx="4">
                  <v>1</v>
                </pt>
                <pt idx="5">
                  <v>-1</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SectorsProduction!$Q$6:$Q$11</f>
              <numCache>
                <formatCode>General</formatCode>
                <ptCount val="6"/>
                <pt idx="0">
                  <v>4</v>
                </pt>
                <pt idx="1">
                  <v>2</v>
                </pt>
                <pt idx="2">
                  <v>5</v>
                </pt>
                <pt idx="3">
                  <v>4</v>
                </pt>
                <pt idx="4">
                  <v>-3</v>
                </pt>
                <pt idx="5">
                  <v>1</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SectorsProduction!$R$6:$R$11</f>
              <numCache>
                <formatCode>General</formatCode>
                <ptCount val="6"/>
                <pt idx="0">
                  <v>-3</v>
                </pt>
                <pt idx="1">
                  <v>5</v>
                </pt>
                <pt idx="2">
                  <v>-8</v>
                </pt>
                <pt idx="3">
                  <v>-7</v>
                </pt>
                <pt idx="4">
                  <v>-8</v>
                </pt>
                <pt idx="5">
                  <v>-6</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44713</v>
                </pt>
                <pt idx="1">
                  <v>44743</v>
                </pt>
                <pt idx="2">
                  <v>44774</v>
                </pt>
                <pt idx="3">
                  <v>44805</v>
                </pt>
                <pt idx="4">
                  <v>44835</v>
                </pt>
                <pt idx="5">
                  <v>44866</v>
                </pt>
              </numCache>
            </numRef>
          </cat>
          <val>
            <numRef>
              <f>SectorsProduction!$S$6:$S$11</f>
              <numCache>
                <formatCode>General</formatCode>
                <ptCount val="6"/>
                <pt idx="0">
                  <v>0</v>
                </pt>
                <pt idx="1">
                  <v>6</v>
                </pt>
                <pt idx="2">
                  <v>-7</v>
                </pt>
                <pt idx="3">
                  <v>-4</v>
                </pt>
                <pt idx="4">
                  <v>-6</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Details!$B$6:$B$905</f>
              <numCache>
                <formatCode>0.00</formatCode>
                <ptCount val="90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Details!$B$6:$B$905</f>
              <numCache>
                <formatCode>0.00</formatCode>
                <ptCount val="90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Details!$C$6:$C$905</f>
              <numCache>
                <formatCode>0.00</formatCode>
                <ptCount val="90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Details!$C$6:$C$905</f>
              <numCache>
                <formatCode>0.00</formatCode>
                <ptCount val="90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Details!$D$6:$D$905</f>
              <numCache>
                <formatCode>0.00</formatCode>
                <ptCount val="90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Details!$D$6:$D$905</f>
              <numCache>
                <formatCode>0.00</formatCode>
                <ptCount val="90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numCache>
            </numRef>
          </val>
          <smooth val="0"/>
        </ser>
        <ser>
          <idx val="1"/>
          <order val="1"/>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Details!$D$6:$D$905</f>
              <numCache>
                <formatCode>0.00</formatCode>
                <ptCount val="90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Details!$E$6:$E$905</f>
              <numCache>
                <formatCode>0.00</formatCode>
                <ptCount val="90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Details!$E$6:$E$905</f>
              <numCache>
                <formatCode>0.00</formatCode>
                <ptCount val="90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Details!$F$6:$F$905</f>
              <numCache>
                <formatCode>0.00</formatCode>
                <ptCount val="90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Details!$F$6:$F$905</f>
              <numCache>
                <formatCode>0.00</formatCode>
                <ptCount val="90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Details!$G$6:$G$905</f>
              <numCache>
                <formatCode>General</formatCode>
                <ptCount val="90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Details!$G$6:$G$905</f>
              <numCache>
                <formatCode>General</formatCode>
                <ptCount val="90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Details!$H$6:$H$905</f>
              <numCache>
                <formatCode>0.00</formatCode>
                <ptCount val="90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Details!$H$6:$H$905</f>
              <numCache>
                <formatCode>0.00</formatCode>
                <ptCount val="90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Details!$I$6:$I$905</f>
              <numCache>
                <formatCode>0.00</formatCode>
                <ptCount val="90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Details!$I$6:$I$905</f>
              <numCache>
                <formatCode>0.00</formatCode>
                <ptCount val="90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Details!$J$6:$J$905</f>
              <numCache>
                <formatCode>0.00</formatCode>
                <ptCount val="90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Details!$J$6:$J$905</f>
              <numCache>
                <formatCode>0.00</formatCode>
                <ptCount val="90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Details!$K$6:$K$905</f>
              <numCache>
                <formatCode>General</formatCode>
                <ptCount val="90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Details!$K$6:$K$905</f>
              <numCache>
                <formatCode>General</formatCode>
                <ptCount val="90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GDP'!$A$6:$A$904</f>
              <numCache>
                <formatCode>m/d/yyyy</formatCode>
                <ptCount val="89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GDP'!$D$6:$D$904</f>
              <numCache>
                <formatCode>0.00%</formatCode>
                <ptCount val="899"/>
                <pt idx="0">
                  <v>0.01504200324044458</v>
                </pt>
                <pt idx="1">
                  <v>0</v>
                </pt>
                <pt idx="2">
                  <v>0</v>
                </pt>
                <pt idx="3">
                  <v>0.01650680593760204</v>
                </pt>
                <pt idx="4">
                  <v>0</v>
                </pt>
                <pt idx="5">
                  <v>0</v>
                </pt>
                <pt idx="6">
                  <v>0.0057293019130506</v>
                </pt>
                <pt idx="7">
                  <v>0</v>
                </pt>
                <pt idx="8">
                  <v>0</v>
                </pt>
                <pt idx="9">
                  <v>0.001117121575066453</v>
                </pt>
                <pt idx="10">
                  <v>0</v>
                </pt>
                <pt idx="11">
                  <v>0</v>
                </pt>
                <pt idx="12">
                  <v>-0.01377946490423314</v>
                </pt>
                <pt idx="13">
                  <v>0</v>
                </pt>
                <pt idx="14">
                  <v>0</v>
                </pt>
                <pt idx="15">
                  <v>-0.003411009297100643</v>
                </pt>
                <pt idx="16">
                  <v>0</v>
                </pt>
                <pt idx="17">
                  <v>0</v>
                </pt>
                <pt idx="18">
                  <v>0.010324247766707</v>
                </pt>
                <pt idx="19">
                  <v>0</v>
                </pt>
                <pt idx="20">
                  <v>0</v>
                </pt>
                <pt idx="21">
                  <v>-0.008392674404299159</v>
                </pt>
                <pt idx="22">
                  <v>0</v>
                </pt>
                <pt idx="23">
                  <v>0</v>
                </pt>
                <pt idx="24">
                  <v>0.03930097999323078</v>
                </pt>
                <pt idx="25">
                  <v>0</v>
                </pt>
                <pt idx="26">
                  <v>0</v>
                </pt>
                <pt idx="27">
                  <v>0.03049810987643888</v>
                </pt>
                <pt idx="28">
                  <v>0</v>
                </pt>
                <pt idx="29">
                  <v>0</v>
                </pt>
                <pt idx="30">
                  <v>0.03864414603347914</v>
                </pt>
                <pt idx="31">
                  <v>0</v>
                </pt>
                <pt idx="32">
                  <v>0</v>
                </pt>
                <pt idx="33">
                  <v>0.01914780147275002</v>
                </pt>
                <pt idx="34">
                  <v>0</v>
                </pt>
                <pt idx="35">
                  <v>0</v>
                </pt>
                <pt idx="36">
                  <v>0.01358158764235281</v>
                </pt>
                <pt idx="37">
                  <v>0</v>
                </pt>
                <pt idx="38">
                  <v>0</v>
                </pt>
                <pt idx="39">
                  <v>0.01732710437341317</v>
                </pt>
                <pt idx="40">
                  <v>0</v>
                </pt>
                <pt idx="41">
                  <v>0</v>
                </pt>
                <pt idx="42">
                  <v>0.02060998797981137</v>
                </pt>
                <pt idx="43">
                  <v>0</v>
                </pt>
                <pt idx="44">
                  <v>0</v>
                </pt>
                <pt idx="45">
                  <v>0.002202495736847894</v>
                </pt>
                <pt idx="46">
                  <v>0</v>
                </pt>
                <pt idx="47">
                  <v>0</v>
                </pt>
                <pt idx="48">
                  <v>0.01068534408732109</v>
                </pt>
                <pt idx="49">
                  <v>0</v>
                </pt>
                <pt idx="50">
                  <v>0</v>
                </pt>
                <pt idx="51">
                  <v>0.002153966941563661</v>
                </pt>
                <pt idx="52">
                  <v>0</v>
                </pt>
                <pt idx="53">
                  <v>0</v>
                </pt>
                <pt idx="54">
                  <v>0.007218492151150547</v>
                </pt>
                <pt idx="55">
                  <v>0</v>
                </pt>
                <pt idx="56">
                  <v>0</v>
                </pt>
                <pt idx="57">
                  <v>0.03284215711222217</v>
                </pt>
                <pt idx="58">
                  <v>0</v>
                </pt>
                <pt idx="59">
                  <v>0</v>
                </pt>
                <pt idx="60">
                  <v>0.01858867482307595</v>
                </pt>
                <pt idx="61">
                  <v>0</v>
                </pt>
                <pt idx="62">
                  <v>0</v>
                </pt>
                <pt idx="63">
                  <v>0.007729380201274192</v>
                </pt>
                <pt idx="64">
                  <v>0</v>
                </pt>
                <pt idx="65">
                  <v>0</v>
                </pt>
                <pt idx="66">
                  <v>-0.005626770311766005</v>
                </pt>
                <pt idx="67">
                  <v>0</v>
                </pt>
                <pt idx="68">
                  <v>0</v>
                </pt>
                <pt idx="69">
                  <v>-0.01513940629692239</v>
                </pt>
                <pt idx="70">
                  <v>0</v>
                </pt>
                <pt idx="71">
                  <v>0</v>
                </pt>
                <pt idx="72">
                  <v>-0.004780238876824148</v>
                </pt>
                <pt idx="73">
                  <v>0</v>
                </pt>
                <pt idx="74">
                  <v>0</v>
                </pt>
                <pt idx="75">
                  <v>0.001089921955553936</v>
                </pt>
                <pt idx="76">
                  <v>0</v>
                </pt>
                <pt idx="77">
                  <v>0</v>
                </pt>
                <pt idx="78">
                  <v>0.01129346276600556</v>
                </pt>
                <pt idx="79">
                  <v>0</v>
                </pt>
                <pt idx="80">
                  <v>0</v>
                </pt>
                <pt idx="81">
                  <v>0.01956688076518173</v>
                </pt>
                <pt idx="82">
                  <v>0</v>
                </pt>
                <pt idx="83">
                  <v>0</v>
                </pt>
                <pt idx="84">
                  <v>0.0285623465450719</v>
                </pt>
                <pt idx="85">
                  <v>0</v>
                </pt>
                <pt idx="86">
                  <v>0</v>
                </pt>
                <pt idx="87">
                  <v>0.016272049572063</v>
                </pt>
                <pt idx="88">
                  <v>0</v>
                </pt>
                <pt idx="89">
                  <v>0</v>
                </pt>
                <pt idx="90">
                  <v>0.01350464287636728</v>
                </pt>
                <pt idx="91">
                  <v>0</v>
                </pt>
                <pt idx="92">
                  <v>0</v>
                </pt>
                <pt idx="93">
                  <v>0.006003287374921507</v>
                </pt>
                <pt idx="94">
                  <v>0</v>
                </pt>
                <pt idx="95">
                  <v>0</v>
                </pt>
                <pt idx="96">
                  <v>-0.003883804681889066</v>
                </pt>
                <pt idx="97">
                  <v>0</v>
                </pt>
                <pt idx="98">
                  <v>0</v>
                </pt>
                <pt idx="99">
                  <v>0.0082631942666304</v>
                </pt>
                <pt idx="100">
                  <v>0</v>
                </pt>
                <pt idx="101">
                  <v>0</v>
                </pt>
                <pt idx="102">
                  <v>-0.0008983959263615927</v>
                </pt>
                <pt idx="103">
                  <v>0</v>
                </pt>
                <pt idx="104">
                  <v>0</v>
                </pt>
                <pt idx="105">
                  <v>0.01645864038477166</v>
                </pt>
                <pt idx="106">
                  <v>0</v>
                </pt>
                <pt idx="107">
                  <v>0</v>
                </pt>
                <pt idx="108">
                  <v>0.006402911526551642</v>
                </pt>
                <pt idx="109">
                  <v>0</v>
                </pt>
                <pt idx="110">
                  <v>0</v>
                </pt>
                <pt idx="111">
                  <v>-0.002190859240967446</v>
                </pt>
                <pt idx="112">
                  <v>0</v>
                </pt>
                <pt idx="113">
                  <v>0</v>
                </pt>
                <pt idx="114">
                  <v>0.009800184021214903</v>
                </pt>
                <pt idx="115">
                  <v>0</v>
                </pt>
                <pt idx="116">
                  <v>0</v>
                </pt>
                <pt idx="117">
                  <v>-0.01034279655244525</v>
                </pt>
                <pt idx="118">
                  <v>0</v>
                </pt>
                <pt idx="119">
                  <v>0</v>
                </pt>
                <pt idx="120">
                  <v>-0.02595440044879475</v>
                </pt>
                <pt idx="121">
                  <v>0</v>
                </pt>
                <pt idx="122">
                  <v>0</v>
                </pt>
                <pt idx="123">
                  <v>0.006572267260281944</v>
                </pt>
                <pt idx="124">
                  <v>0</v>
                </pt>
                <pt idx="125">
                  <v>0</v>
                </pt>
                <pt idx="126">
                  <v>0.02313217041089436</v>
                </pt>
                <pt idx="127">
                  <v>0</v>
                </pt>
                <pt idx="128">
                  <v>0</v>
                </pt>
                <pt idx="129">
                  <v>0.02338109559842837</v>
                </pt>
                <pt idx="130">
                  <v>0</v>
                </pt>
                <pt idx="131">
                  <v>0</v>
                </pt>
                <pt idx="132">
                  <v>0.0191955280360675</v>
                </pt>
                <pt idx="133">
                  <v>0</v>
                </pt>
                <pt idx="134">
                  <v>0</v>
                </pt>
                <pt idx="135">
                  <v>0.02255169530643302</v>
                </pt>
                <pt idx="136">
                  <v>0</v>
                </pt>
                <pt idx="137">
                  <v>0</v>
                </pt>
                <pt idx="138">
                  <v>0.0007056034114390727</v>
                </pt>
                <pt idx="139">
                  <v>0</v>
                </pt>
                <pt idx="140">
                  <v>0</v>
                </pt>
                <pt idx="141">
                  <v>0.002848890553113953</v>
                </pt>
                <pt idx="142">
                  <v>0</v>
                </pt>
                <pt idx="143">
                  <v>0</v>
                </pt>
                <pt idx="144">
                  <v>0.02247714291953005</v>
                </pt>
                <pt idx="145">
                  <v>0</v>
                </pt>
                <pt idx="146">
                  <v>0</v>
                </pt>
                <pt idx="147">
                  <v>-0.005390733612642711</v>
                </pt>
                <pt idx="148">
                  <v>0</v>
                </pt>
                <pt idx="149">
                  <v>0</v>
                </pt>
                <pt idx="150">
                  <v>0.004894212798875544</v>
                </pt>
                <pt idx="151">
                  <v>0</v>
                </pt>
                <pt idx="152">
                  <v>0</v>
                </pt>
                <pt idx="153">
                  <v>-0.01283403329474103</v>
                </pt>
                <pt idx="154">
                  <v>0</v>
                </pt>
                <pt idx="155">
                  <v>0</v>
                </pt>
                <pt idx="156">
                  <v>0.006749045402922131</v>
                </pt>
                <pt idx="157">
                  <v>0</v>
                </pt>
                <pt idx="158">
                  <v>0</v>
                </pt>
                <pt idx="159">
                  <v>0.01697434268841248</v>
                </pt>
                <pt idx="160">
                  <v>0</v>
                </pt>
                <pt idx="161">
                  <v>0</v>
                </pt>
                <pt idx="162">
                  <v>0.01919586999321395</v>
                </pt>
                <pt idx="163">
                  <v>0</v>
                </pt>
                <pt idx="164">
                  <v>0</v>
                </pt>
                <pt idx="165">
                  <v>0.01961098063200084</v>
                </pt>
                <pt idx="166">
                  <v>0</v>
                </pt>
                <pt idx="167">
                  <v>0</v>
                </pt>
                <pt idx="168">
                  <v>0.01783648810610167</v>
                </pt>
                <pt idx="169">
                  <v>0</v>
                </pt>
                <pt idx="170">
                  <v>0</v>
                </pt>
                <pt idx="171">
                  <v>0.009036638230099307</v>
                </pt>
                <pt idx="172">
                  <v>0</v>
                </pt>
                <pt idx="173">
                  <v>0</v>
                </pt>
                <pt idx="174">
                  <v>0.01228513047875363</v>
                </pt>
                <pt idx="175">
                  <v>0</v>
                </pt>
                <pt idx="176">
                  <v>0</v>
                </pt>
                <pt idx="177">
                  <v>0.003289015760775699</v>
                </pt>
                <pt idx="178">
                  <v>0</v>
                </pt>
                <pt idx="179">
                  <v>0</v>
                </pt>
                <pt idx="180">
                  <v>0.01091574332261203</v>
                </pt>
                <pt idx="181">
                  <v>0</v>
                </pt>
                <pt idx="182">
                  <v>0</v>
                </pt>
                <pt idx="183">
                  <v>0.01122121452821232</v>
                </pt>
                <pt idx="184">
                  <v>0</v>
                </pt>
                <pt idx="185">
                  <v>0</v>
                </pt>
                <pt idx="186">
                  <v>0.02198434459337918</v>
                </pt>
                <pt idx="187">
                  <v>0</v>
                </pt>
                <pt idx="188">
                  <v>0</v>
                </pt>
                <pt idx="189">
                  <v>0.006556024365806074</v>
                </pt>
                <pt idx="190">
                  <v>0</v>
                </pt>
                <pt idx="191">
                  <v>0</v>
                </pt>
                <pt idx="192">
                  <v>0.0210825209895227</v>
                </pt>
                <pt idx="193">
                  <v>0</v>
                </pt>
                <pt idx="194">
                  <v>0</v>
                </pt>
                <pt idx="195">
                  <v>0.01088733689947807</v>
                </pt>
                <pt idx="196">
                  <v>0</v>
                </pt>
                <pt idx="197">
                  <v>0</v>
                </pt>
                <pt idx="198">
                  <v>0.01562300666385509</v>
                </pt>
                <pt idx="199">
                  <v>0</v>
                </pt>
                <pt idx="200">
                  <v>0</v>
                </pt>
                <pt idx="201">
                  <v>0.003088718582379014</v>
                </pt>
                <pt idx="202">
                  <v>0</v>
                </pt>
                <pt idx="203">
                  <v>0</v>
                </pt>
                <pt idx="204">
                  <v>0.02419751879498433</v>
                </pt>
                <pt idx="205">
                  <v>0</v>
                </pt>
                <pt idx="206">
                  <v>0</v>
                </pt>
                <pt idx="207">
                  <v>0.01263298248548859</v>
                </pt>
                <pt idx="208">
                  <v>0</v>
                </pt>
                <pt idx="209">
                  <v>0</v>
                </pt>
                <pt idx="210">
                  <v>0.02223252281739749</v>
                </pt>
                <pt idx="211">
                  <v>0</v>
                </pt>
                <pt idx="212">
                  <v>0</v>
                </pt>
                <pt idx="213">
                  <v>0.02304040465974701</v>
                </pt>
                <pt idx="214">
                  <v>0</v>
                </pt>
                <pt idx="215">
                  <v>0</v>
                </pt>
                <pt idx="216">
                  <v>0.0243422875900957</v>
                </pt>
                <pt idx="217">
                  <v>0</v>
                </pt>
                <pt idx="218">
                  <v>0</v>
                </pt>
                <pt idx="219">
                  <v>0.003416019619377923</v>
                </pt>
                <pt idx="220">
                  <v>0</v>
                </pt>
                <pt idx="221">
                  <v>0</v>
                </pt>
                <pt idx="222">
                  <v>0.008469050515743695</v>
                </pt>
                <pt idx="223">
                  <v>0</v>
                </pt>
                <pt idx="224">
                  <v>0</v>
                </pt>
                <pt idx="225">
                  <v>0.008204071085663924</v>
                </pt>
                <pt idx="226">
                  <v>0</v>
                </pt>
                <pt idx="227">
                  <v>0</v>
                </pt>
                <pt idx="228">
                  <v>0.008855525867702769</v>
                </pt>
                <pt idx="229">
                  <v>0</v>
                </pt>
                <pt idx="230">
                  <v>0</v>
                </pt>
                <pt idx="231">
                  <v>0.0006129781262435619</v>
                </pt>
                <pt idx="232">
                  <v>0</v>
                </pt>
                <pt idx="233">
                  <v>0</v>
                </pt>
                <pt idx="234">
                  <v>0.009461209174505944</v>
                </pt>
                <pt idx="235">
                  <v>0</v>
                </pt>
                <pt idx="236">
                  <v>0</v>
                </pt>
                <pt idx="237">
                  <v>0.007540171273531089</v>
                </pt>
                <pt idx="238">
                  <v>0</v>
                </pt>
                <pt idx="239">
                  <v>0</v>
                </pt>
                <pt idx="240">
                  <v>0.02039507128672915</v>
                </pt>
                <pt idx="241">
                  <v>0</v>
                </pt>
                <pt idx="242">
                  <v>0</v>
                </pt>
                <pt idx="243">
                  <v>0.01670799550096719</v>
                </pt>
                <pt idx="244">
                  <v>0</v>
                </pt>
                <pt idx="245">
                  <v>0</v>
                </pt>
                <pt idx="246">
                  <v>0.007749556634537891</v>
                </pt>
                <pt idx="247">
                  <v>0</v>
                </pt>
                <pt idx="248">
                  <v>0</v>
                </pt>
                <pt idx="249">
                  <v>0.003933200411191717</v>
                </pt>
                <pt idx="250">
                  <v>0</v>
                </pt>
                <pt idx="251">
                  <v>0</v>
                </pt>
                <pt idx="252">
                  <v>0.01565115509134396</v>
                </pt>
                <pt idx="253">
                  <v>0</v>
                </pt>
                <pt idx="254">
                  <v>0</v>
                </pt>
                <pt idx="255">
                  <v>0.003039953206492568</v>
                </pt>
                <pt idx="256">
                  <v>0</v>
                </pt>
                <pt idx="257">
                  <v>0</v>
                </pt>
                <pt idx="258">
                  <v>0.006605142052771502</v>
                </pt>
                <pt idx="259">
                  <v>0</v>
                </pt>
                <pt idx="260">
                  <v>0</v>
                </pt>
                <pt idx="261">
                  <v>-0.004876945875254361</v>
                </pt>
                <pt idx="262">
                  <v>0</v>
                </pt>
                <pt idx="263">
                  <v>0</v>
                </pt>
                <pt idx="264">
                  <v>-0.001484707012425907</v>
                </pt>
                <pt idx="265">
                  <v>0</v>
                </pt>
                <pt idx="266">
                  <v>0</v>
                </pt>
                <pt idx="267">
                  <v>0.001419300010385208</v>
                </pt>
                <pt idx="268">
                  <v>0</v>
                </pt>
                <pt idx="269">
                  <v>0</v>
                </pt>
                <pt idx="270">
                  <v>0.009215508301376359</v>
                </pt>
                <pt idx="271">
                  <v>0</v>
                </pt>
                <pt idx="272">
                  <v>0</v>
                </pt>
                <pt idx="273">
                  <v>-0.01071638106008845</v>
                </pt>
                <pt idx="274">
                  <v>0</v>
                </pt>
                <pt idx="275">
                  <v>0</v>
                </pt>
                <pt idx="276">
                  <v>0.02715992789424762</v>
                </pt>
                <pt idx="277">
                  <v>0</v>
                </pt>
                <pt idx="278">
                  <v>0</v>
                </pt>
                <pt idx="279">
                  <v>0.005411200797319773</v>
                </pt>
                <pt idx="280">
                  <v>0</v>
                </pt>
                <pt idx="281">
                  <v>0</v>
                </pt>
                <pt idx="282">
                  <v>0.008229670850417514</v>
                </pt>
                <pt idx="283">
                  <v>0</v>
                </pt>
                <pt idx="284">
                  <v>0</v>
                </pt>
                <pt idx="285">
                  <v>0.002357838388214737</v>
                </pt>
                <pt idx="286">
                  <v>0</v>
                </pt>
                <pt idx="287">
                  <v>0</v>
                </pt>
                <pt idx="288">
                  <v>0.01838958884262785</v>
                </pt>
                <pt idx="289">
                  <v>0</v>
                </pt>
                <pt idx="290">
                  <v>0</v>
                </pt>
                <pt idx="291">
                  <v>0.02269772354108704</v>
                </pt>
                <pt idx="292">
                  <v>0</v>
                </pt>
                <pt idx="293">
                  <v>0</v>
                </pt>
                <pt idx="294">
                  <v>0.009443818880000693</v>
                </pt>
                <pt idx="295">
                  <v>0</v>
                </pt>
                <pt idx="296">
                  <v>0</v>
                </pt>
                <pt idx="297">
                  <v>0.01674458737699258</v>
                </pt>
                <pt idx="298">
                  <v>0</v>
                </pt>
                <pt idx="299">
                  <v>0</v>
                </pt>
                <pt idx="300">
                  <v>0.02474806376709953</v>
                </pt>
                <pt idx="301">
                  <v>0</v>
                </pt>
                <pt idx="302">
                  <v>0</v>
                </pt>
                <pt idx="303">
                  <v>0.01088662529669947</v>
                </pt>
                <pt idx="304">
                  <v>0</v>
                </pt>
                <pt idx="305">
                  <v>0</v>
                </pt>
                <pt idx="306">
                  <v>-0.005258985362896589</v>
                </pt>
                <pt idx="307">
                  <v>0</v>
                </pt>
                <pt idx="308">
                  <v>0</v>
                </pt>
                <pt idx="309">
                  <v>0.009492160434313687</v>
                </pt>
                <pt idx="310">
                  <v>0</v>
                </pt>
                <pt idx="311">
                  <v>0</v>
                </pt>
                <pt idx="312">
                  <v>-0.008597725743732246</v>
                </pt>
                <pt idx="313">
                  <v>0</v>
                </pt>
                <pt idx="314">
                  <v>0</v>
                </pt>
                <pt idx="315">
                  <v>0.002376832273531812</v>
                </pt>
                <pt idx="316">
                  <v>0</v>
                </pt>
                <pt idx="317">
                  <v>0</v>
                </pt>
                <pt idx="318">
                  <v>-0.009451427782885907</v>
                </pt>
                <pt idx="319">
                  <v>0</v>
                </pt>
                <pt idx="320">
                  <v>0</v>
                </pt>
                <pt idx="321">
                  <v>-0.003881407827863123</v>
                </pt>
                <pt idx="322">
                  <v>0</v>
                </pt>
                <pt idx="323">
                  <v>0</v>
                </pt>
                <pt idx="324">
                  <v>-0.01217285875797099</v>
                </pt>
                <pt idx="325">
                  <v>0</v>
                </pt>
                <pt idx="326">
                  <v>0</v>
                </pt>
                <pt idx="327">
                  <v>0.007145362161192387</v>
                </pt>
                <pt idx="328">
                  <v>0</v>
                </pt>
                <pt idx="329">
                  <v>0</v>
                </pt>
                <pt idx="330">
                  <v>0.0171165196725963</v>
                </pt>
                <pt idx="331">
                  <v>0</v>
                </pt>
                <pt idx="332">
                  <v>0</v>
                </pt>
                <pt idx="333">
                  <v>0.01346524151995556</v>
                </pt>
                <pt idx="334">
                  <v>0</v>
                </pt>
                <pt idx="335">
                  <v>0</v>
                </pt>
                <pt idx="336">
                  <v>0.02248760120513595</v>
                </pt>
                <pt idx="337">
                  <v>0</v>
                </pt>
                <pt idx="338">
                  <v>0</v>
                </pt>
                <pt idx="339">
                  <v>0.00733700576725076</v>
                </pt>
                <pt idx="340">
                  <v>0</v>
                </pt>
                <pt idx="341">
                  <v>0</v>
                </pt>
                <pt idx="342">
                  <v>0.005487057642404611</v>
                </pt>
                <pt idx="343">
                  <v>0</v>
                </pt>
                <pt idx="344">
                  <v>0</v>
                </pt>
                <pt idx="345">
                  <v>0.007248509780973248</v>
                </pt>
                <pt idx="346">
                  <v>0</v>
                </pt>
                <pt idx="347">
                  <v>0</v>
                </pt>
                <pt idx="348">
                  <v>0.01181483598110289</v>
                </pt>
                <pt idx="349">
                  <v>0</v>
                </pt>
                <pt idx="350">
                  <v>0</v>
                </pt>
                <pt idx="351">
                  <v>0.01944113077722606</v>
                </pt>
                <pt idx="352">
                  <v>0</v>
                </pt>
                <pt idx="353">
                  <v>0</v>
                </pt>
                <pt idx="354">
                  <v>0.01804355898961884</v>
                </pt>
                <pt idx="355">
                  <v>0</v>
                </pt>
                <pt idx="356">
                  <v>0</v>
                </pt>
                <pt idx="357">
                  <v>2.185771923568307e-05</v>
                </pt>
                <pt idx="358">
                  <v>0</v>
                </pt>
                <pt idx="359">
                  <v>0</v>
                </pt>
                <pt idx="360">
                  <v>0.003191632414415807</v>
                </pt>
                <pt idx="361">
                  <v>0</v>
                </pt>
                <pt idx="362">
                  <v>0</v>
                </pt>
                <pt idx="363">
                  <v>0.03864270187727897</v>
                </pt>
                <pt idx="364">
                  <v>0</v>
                </pt>
                <pt idx="365">
                  <v>0</v>
                </pt>
                <pt idx="366">
                  <v>0.010055171271113</v>
                </pt>
                <pt idx="367">
                  <v>0</v>
                </pt>
                <pt idx="368">
                  <v>0</v>
                </pt>
                <pt idx="369">
                  <v>0.01344143063836532</v>
                </pt>
                <pt idx="370">
                  <v>0</v>
                </pt>
                <pt idx="371">
                  <v>0</v>
                </pt>
                <pt idx="372">
                  <v>0.001797872875968448</v>
                </pt>
                <pt idx="373">
                  <v>0</v>
                </pt>
                <pt idx="374">
                  <v>0</v>
                </pt>
                <pt idx="375">
                  <v>0.001069198313236971</v>
                </pt>
                <pt idx="376">
                  <v>0</v>
                </pt>
                <pt idx="377">
                  <v>0</v>
                </pt>
                <pt idx="378">
                  <v>0.007428714679400205</v>
                </pt>
                <pt idx="379">
                  <v>0</v>
                </pt>
                <pt idx="380">
                  <v>0</v>
                </pt>
                <pt idx="381">
                  <v>0.002500750342688359</v>
                </pt>
                <pt idx="382">
                  <v>0</v>
                </pt>
                <pt idx="383">
                  <v>0</v>
                </pt>
                <pt idx="384">
                  <v>0.003145190755262202</v>
                </pt>
                <pt idx="385">
                  <v>0</v>
                </pt>
                <pt idx="386">
                  <v>0</v>
                </pt>
                <pt idx="387">
                  <v>-0.02060472164377091</v>
                </pt>
                <pt idx="388">
                  <v>0</v>
                </pt>
                <pt idx="389">
                  <v>0</v>
                </pt>
                <pt idx="390">
                  <v>-0.001188471173007907</v>
                </pt>
                <pt idx="391">
                  <v>0</v>
                </pt>
                <pt idx="392">
                  <v>0</v>
                </pt>
                <pt idx="393">
                  <v>0.01864925605274221</v>
                </pt>
                <pt idx="394">
                  <v>0</v>
                </pt>
                <pt idx="395">
                  <v>0</v>
                </pt>
                <pt idx="396">
                  <v>0.01959429460935417</v>
                </pt>
                <pt idx="397">
                  <v>0</v>
                </pt>
                <pt idx="398">
                  <v>0</v>
                </pt>
                <pt idx="399">
                  <v>-0.00741063612935064</v>
                </pt>
                <pt idx="400">
                  <v>0</v>
                </pt>
                <pt idx="401">
                  <v>0</v>
                </pt>
                <pt idx="402">
                  <v>0.01197525210218013</v>
                </pt>
                <pt idx="403">
                  <v>0</v>
                </pt>
                <pt idx="404">
                  <v>0</v>
                </pt>
                <pt idx="405">
                  <v>-0.010895640870053</v>
                </pt>
                <pt idx="406">
                  <v>0</v>
                </pt>
                <pt idx="407">
                  <v>0</v>
                </pt>
                <pt idx="408">
                  <v>-0.01553544479433885</v>
                </pt>
                <pt idx="409">
                  <v>0</v>
                </pt>
                <pt idx="410">
                  <v>0</v>
                </pt>
                <pt idx="411">
                  <v>0.004561985153325386</v>
                </pt>
                <pt idx="412">
                  <v>0</v>
                </pt>
                <pt idx="413">
                  <v>0</v>
                </pt>
                <pt idx="414">
                  <v>-0.00382299274214082</v>
                </pt>
                <pt idx="415">
                  <v>0</v>
                </pt>
                <pt idx="416">
                  <v>0</v>
                </pt>
                <pt idx="417">
                  <v>0.0003994627387829448</v>
                </pt>
                <pt idx="418">
                  <v>0</v>
                </pt>
                <pt idx="419">
                  <v>0</v>
                </pt>
                <pt idx="420">
                  <v>0.01317847576348375</v>
                </pt>
                <pt idx="421">
                  <v>0</v>
                </pt>
                <pt idx="422">
                  <v>0</v>
                </pt>
                <pt idx="423">
                  <v>0.02275612439301274</v>
                </pt>
                <pt idx="424">
                  <v>0</v>
                </pt>
                <pt idx="425">
                  <v>0</v>
                </pt>
                <pt idx="426">
                  <v>0.01999064294321967</v>
                </pt>
                <pt idx="427">
                  <v>0</v>
                </pt>
                <pt idx="428">
                  <v>0</v>
                </pt>
                <pt idx="429">
                  <v>0.02086217479342563</v>
                </pt>
                <pt idx="430">
                  <v>0</v>
                </pt>
                <pt idx="431">
                  <v>0</v>
                </pt>
                <pt idx="432">
                  <v>0.01954770288962085</v>
                </pt>
                <pt idx="433">
                  <v>0</v>
                </pt>
                <pt idx="434">
                  <v>0</v>
                </pt>
                <pt idx="435">
                  <v>0.01727792662743756</v>
                </pt>
                <pt idx="436">
                  <v>0</v>
                </pt>
                <pt idx="437">
                  <v>0</v>
                </pt>
                <pt idx="438">
                  <v>0.00964063628357004</v>
                </pt>
                <pt idx="439">
                  <v>0</v>
                </pt>
                <pt idx="440">
                  <v>0</v>
                </pt>
                <pt idx="441">
                  <v>0.008208571463863279</v>
                </pt>
                <pt idx="442">
                  <v>0</v>
                </pt>
                <pt idx="443">
                  <v>0</v>
                </pt>
                <pt idx="444">
                  <v>0.00969072300559819</v>
                </pt>
                <pt idx="445">
                  <v>0</v>
                </pt>
                <pt idx="446">
                  <v>0</v>
                </pt>
                <pt idx="447">
                  <v>0.008804663531419342</v>
                </pt>
                <pt idx="448">
                  <v>0</v>
                </pt>
                <pt idx="449">
                  <v>0</v>
                </pt>
                <pt idx="450">
                  <v>0.01527121263417938</v>
                </pt>
                <pt idx="451">
                  <v>0</v>
                </pt>
                <pt idx="452">
                  <v>0</v>
                </pt>
                <pt idx="453">
                  <v>0.007433273444971662</v>
                </pt>
                <pt idx="454">
                  <v>0</v>
                </pt>
                <pt idx="455">
                  <v>0</v>
                </pt>
                <pt idx="456">
                  <v>0.009335247075075961</v>
                </pt>
                <pt idx="457">
                  <v>0</v>
                </pt>
                <pt idx="458">
                  <v>0</v>
                </pt>
                <pt idx="459">
                  <v>0.004503773625863378</v>
                </pt>
                <pt idx="460">
                  <v>0</v>
                </pt>
                <pt idx="461">
                  <v>0</v>
                </pt>
                <pt idx="462">
                  <v>0.009569928864379325</v>
                </pt>
                <pt idx="463">
                  <v>0</v>
                </pt>
                <pt idx="464">
                  <v>0</v>
                </pt>
                <pt idx="465">
                  <v>0.005369857182333668</v>
                </pt>
                <pt idx="466">
                  <v>0</v>
                </pt>
                <pt idx="467">
                  <v>0</v>
                </pt>
                <pt idx="468">
                  <v>0.007450196299007655</v>
                </pt>
                <pt idx="469">
                  <v>0</v>
                </pt>
                <pt idx="470">
                  <v>0</v>
                </pt>
                <pt idx="471">
                  <v>0.01078842316084223</v>
                </pt>
                <pt idx="472">
                  <v>0</v>
                </pt>
                <pt idx="473">
                  <v>0</v>
                </pt>
                <pt idx="474">
                  <v>0.008675668556268291</v>
                </pt>
                <pt idx="475">
                  <v>0</v>
                </pt>
                <pt idx="476">
                  <v>0</v>
                </pt>
                <pt idx="477">
                  <v>0.01717036095830037</v>
                </pt>
                <pt idx="478">
                  <v>0</v>
                </pt>
                <pt idx="479">
                  <v>0</v>
                </pt>
                <pt idx="480">
                  <v>0.005166541671857194</v>
                </pt>
                <pt idx="481">
                  <v>0</v>
                </pt>
                <pt idx="482">
                  <v>0</v>
                </pt>
                <pt idx="483">
                  <v>0.01313900617474086</v>
                </pt>
                <pt idx="484">
                  <v>0</v>
                </pt>
                <pt idx="485">
                  <v>0</v>
                </pt>
                <pt idx="486">
                  <v>0.005859283143099971</v>
                </pt>
                <pt idx="487">
                  <v>0</v>
                </pt>
                <pt idx="488">
                  <v>0</v>
                </pt>
                <pt idx="489">
                  <v>0.01332500553269732</v>
                </pt>
                <pt idx="490">
                  <v>0</v>
                </pt>
                <pt idx="491">
                  <v>0</v>
                </pt>
                <pt idx="492">
                  <v>0.01016597673759032</v>
                </pt>
                <pt idx="493">
                  <v>0</v>
                </pt>
                <pt idx="494">
                  <v>0</v>
                </pt>
                <pt idx="495">
                  <v>0.007632656565920425</v>
                </pt>
                <pt idx="496">
                  <v>0</v>
                </pt>
                <pt idx="497">
                  <v>0</v>
                </pt>
                <pt idx="498">
                  <v>0.007408769937583154</v>
                </pt>
                <pt idx="499">
                  <v>0</v>
                </pt>
                <pt idx="500">
                  <v>0</v>
                </pt>
                <pt idx="501">
                  <v>0.001970509742973655</v>
                </pt>
                <pt idx="502">
                  <v>0</v>
                </pt>
                <pt idx="503">
                  <v>0</v>
                </pt>
                <pt idx="504">
                  <v>0.01092795415929108</v>
                </pt>
                <pt idx="505">
                  <v>0</v>
                </pt>
                <pt idx="506">
                  <v>0</v>
                </pt>
                <pt idx="507">
                  <v>0.003629117904577434</v>
                </pt>
                <pt idx="508">
                  <v>0</v>
                </pt>
                <pt idx="509">
                  <v>0</v>
                </pt>
                <pt idx="510">
                  <v>0.0006651243216418434</v>
                </pt>
                <pt idx="511">
                  <v>0</v>
                </pt>
                <pt idx="512">
                  <v>0</v>
                </pt>
                <pt idx="513">
                  <v>-0.009103945411629843</v>
                </pt>
                <pt idx="514">
                  <v>0</v>
                </pt>
                <pt idx="515">
                  <v>0</v>
                </pt>
                <pt idx="516">
                  <v>-0.004678675840305243</v>
                </pt>
                <pt idx="517">
                  <v>0</v>
                </pt>
                <pt idx="518">
                  <v>0</v>
                </pt>
                <pt idx="519">
                  <v>0.007797180375009856</v>
                </pt>
                <pt idx="520">
                  <v>0</v>
                </pt>
                <pt idx="521">
                  <v>0</v>
                </pt>
                <pt idx="522">
                  <v>0.005053384308288108</v>
                </pt>
                <pt idx="523">
                  <v>0</v>
                </pt>
                <pt idx="524">
                  <v>0</v>
                </pt>
                <pt idx="525">
                  <v>0.003485639022466963</v>
                </pt>
                <pt idx="526">
                  <v>0</v>
                </pt>
                <pt idx="527">
                  <v>0</v>
                </pt>
                <pt idx="528">
                  <v>0.0119715757414335</v>
                </pt>
                <pt idx="529">
                  <v>0</v>
                </pt>
                <pt idx="530">
                  <v>0</v>
                </pt>
                <pt idx="531">
                  <v>0.0108432060394674</v>
                </pt>
                <pt idx="532">
                  <v>0</v>
                </pt>
                <pt idx="533">
                  <v>0</v>
                </pt>
                <pt idx="534">
                  <v>0.009881071886633277</v>
                </pt>
                <pt idx="535">
                  <v>0</v>
                </pt>
                <pt idx="536">
                  <v>0</v>
                </pt>
                <pt idx="537">
                  <v>0.01042879871365018</v>
                </pt>
                <pt idx="538">
                  <v>0</v>
                </pt>
                <pt idx="539">
                  <v>0</v>
                </pt>
                <pt idx="540">
                  <v>0.001669790919454932</v>
                </pt>
                <pt idx="541">
                  <v>0</v>
                </pt>
                <pt idx="542">
                  <v>0</v>
                </pt>
                <pt idx="543">
                  <v>0.005821134532830724</v>
                </pt>
                <pt idx="544">
                  <v>0</v>
                </pt>
                <pt idx="545">
                  <v>0</v>
                </pt>
                <pt idx="546">
                  <v>0.004771565873036193</v>
                </pt>
                <pt idx="547">
                  <v>0</v>
                </pt>
                <pt idx="548">
                  <v>0</v>
                </pt>
                <pt idx="549">
                  <v>0.01360075560087943</v>
                </pt>
                <pt idx="550">
                  <v>0</v>
                </pt>
                <pt idx="551">
                  <v>0</v>
                </pt>
                <pt idx="552">
                  <v>0.009703128401259713</v>
                </pt>
                <pt idx="553">
                  <v>0</v>
                </pt>
                <pt idx="554">
                  <v>0</v>
                </pt>
                <pt idx="555">
                  <v>0.01355099752455496</v>
                </pt>
                <pt idx="556">
                  <v>0</v>
                </pt>
                <pt idx="557">
                  <v>0</v>
                </pt>
                <pt idx="558">
                  <v>0.005845360161300549</v>
                </pt>
                <pt idx="559">
                  <v>0</v>
                </pt>
                <pt idx="560">
                  <v>0</v>
                </pt>
                <pt idx="561">
                  <v>0.01145518264658748</v>
                </pt>
                <pt idx="562">
                  <v>0</v>
                </pt>
                <pt idx="563">
                  <v>0</v>
                </pt>
                <pt idx="564">
                  <v>0.003546954702204828</v>
                </pt>
                <pt idx="565">
                  <v>0</v>
                </pt>
                <pt idx="566">
                  <v>0</v>
                </pt>
                <pt idx="567">
                  <v>0.002983056990776784</v>
                </pt>
                <pt idx="568">
                  <v>0</v>
                </pt>
                <pt idx="569">
                  <v>0</v>
                </pt>
                <pt idx="570">
                  <v>0.008506648680937822</v>
                </pt>
                <pt idx="571">
                  <v>0</v>
                </pt>
                <pt idx="572">
                  <v>0</v>
                </pt>
                <pt idx="573">
                  <v>0.006790365355671227</v>
                </pt>
                <pt idx="574">
                  <v>0</v>
                </pt>
                <pt idx="575">
                  <v>0</v>
                </pt>
                <pt idx="576">
                  <v>0.007489713290041279</v>
                </pt>
                <pt idx="577">
                  <v>0</v>
                </pt>
                <pt idx="578">
                  <v>0</v>
                </pt>
                <pt idx="579">
                  <v>0.0166788394735952</v>
                </pt>
                <pt idx="580">
                  <v>0</v>
                </pt>
                <pt idx="581">
                  <v>0</v>
                </pt>
                <pt idx="582">
                  <v>0.008970109358134323</v>
                </pt>
                <pt idx="583">
                  <v>0</v>
                </pt>
                <pt idx="584">
                  <v>0</v>
                </pt>
                <pt idx="585">
                  <v>0.01038397649121684</v>
                </pt>
                <pt idx="586">
                  <v>0</v>
                </pt>
                <pt idx="587">
                  <v>0</v>
                </pt>
                <pt idx="588">
                  <v>0.006455607769440447</v>
                </pt>
                <pt idx="589">
                  <v>0</v>
                </pt>
                <pt idx="590">
                  <v>0</v>
                </pt>
                <pt idx="591">
                  <v>0.01661978105089011</v>
                </pt>
                <pt idx="592">
                  <v>0</v>
                </pt>
                <pt idx="593">
                  <v>0</v>
                </pt>
                <pt idx="594">
                  <v>0.01250778573313949</v>
                </pt>
                <pt idx="595">
                  <v>0</v>
                </pt>
                <pt idx="596">
                  <v>0</v>
                </pt>
                <pt idx="597">
                  <v>0.008587435626066455</v>
                </pt>
                <pt idx="598">
                  <v>0</v>
                </pt>
                <pt idx="599">
                  <v>0</v>
                </pt>
                <pt idx="600">
                  <v>0.009993754010374081</v>
                </pt>
                <pt idx="601">
                  <v>0</v>
                </pt>
                <pt idx="602">
                  <v>0</v>
                </pt>
                <pt idx="603">
                  <v>0.009258205069039573</v>
                </pt>
                <pt idx="604">
                  <v>0</v>
                </pt>
                <pt idx="605">
                  <v>0</v>
                </pt>
                <pt idx="606">
                  <v>0.01252764552668854</v>
                </pt>
                <pt idx="607">
                  <v>0</v>
                </pt>
                <pt idx="608">
                  <v>0</v>
                </pt>
                <pt idx="609">
                  <v>0.01616190702337028</v>
                </pt>
                <pt idx="610">
                  <v>0</v>
                </pt>
                <pt idx="611">
                  <v>0</v>
                </pt>
                <pt idx="612">
                  <v>0.009438266145912767</v>
                </pt>
                <pt idx="613">
                  <v>0</v>
                </pt>
                <pt idx="614">
                  <v>0</v>
                </pt>
                <pt idx="615">
                  <v>0.008350000298127901</v>
                </pt>
                <pt idx="616">
                  <v>0</v>
                </pt>
                <pt idx="617">
                  <v>0</v>
                </pt>
                <pt idx="618">
                  <v>0.01323027026128614</v>
                </pt>
                <pt idx="619">
                  <v>0</v>
                </pt>
                <pt idx="620">
                  <v>0</v>
                </pt>
                <pt idx="621">
                  <v>0.01642779005040782</v>
                </pt>
                <pt idx="622">
                  <v>0</v>
                </pt>
                <pt idx="623">
                  <v>0</v>
                </pt>
                <pt idx="624">
                  <v>0.003644473611337272</v>
                </pt>
                <pt idx="625">
                  <v>0</v>
                </pt>
                <pt idx="626">
                  <v>0</v>
                </pt>
                <pt idx="627">
                  <v>0.01820583008355766</v>
                </pt>
                <pt idx="628">
                  <v>0</v>
                </pt>
                <pt idx="629">
                  <v>0</v>
                </pt>
                <pt idx="630">
                  <v>0.0009977412825952132</v>
                </pt>
                <pt idx="631">
                  <v>0</v>
                </pt>
                <pt idx="632">
                  <v>0</v>
                </pt>
                <pt idx="633">
                  <v>0.005943617551420755</v>
                </pt>
                <pt idx="634">
                  <v>0</v>
                </pt>
                <pt idx="635">
                  <v>0</v>
                </pt>
                <pt idx="636">
                  <v>-0.003242210032234334</v>
                </pt>
                <pt idx="637">
                  <v>0</v>
                </pt>
                <pt idx="638">
                  <v>0</v>
                </pt>
                <pt idx="639">
                  <v>0.00621389214865502</v>
                </pt>
                <pt idx="640">
                  <v>0</v>
                </pt>
                <pt idx="641">
                  <v>0</v>
                </pt>
                <pt idx="642">
                  <v>-0.004003490160505012</v>
                </pt>
                <pt idx="643">
                  <v>0</v>
                </pt>
                <pt idx="644">
                  <v>0</v>
                </pt>
                <pt idx="645">
                  <v>0.002773143584964562</v>
                </pt>
                <pt idx="646">
                  <v>0</v>
                </pt>
                <pt idx="647">
                  <v>0</v>
                </pt>
                <pt idx="648">
                  <v>0.00828227215584396</v>
                </pt>
                <pt idx="649">
                  <v>0</v>
                </pt>
                <pt idx="650">
                  <v>0</v>
                </pt>
                <pt idx="651">
                  <v>0.006155024557835768</v>
                </pt>
                <pt idx="652">
                  <v>0</v>
                </pt>
                <pt idx="653">
                  <v>0</v>
                </pt>
                <pt idx="654">
                  <v>0.004035287039980262</v>
                </pt>
                <pt idx="655">
                  <v>0</v>
                </pt>
                <pt idx="656">
                  <v>0</v>
                </pt>
                <pt idx="657">
                  <v>0.001306557670590968</v>
                </pt>
                <pt idx="658">
                  <v>0</v>
                </pt>
                <pt idx="659">
                  <v>0</v>
                </pt>
                <pt idx="660">
                  <v>0.005167231869169835</v>
                </pt>
                <pt idx="661">
                  <v>0</v>
                </pt>
                <pt idx="662">
                  <v>0</v>
                </pt>
                <pt idx="663">
                  <v>0.008933778011626672</v>
                </pt>
                <pt idx="664">
                  <v>0</v>
                </pt>
                <pt idx="665">
                  <v>0</v>
                </pt>
                <pt idx="666">
                  <v>0.01666896269711016</v>
                </pt>
                <pt idx="667">
                  <v>0</v>
                </pt>
                <pt idx="668">
                  <v>0</v>
                </pt>
                <pt idx="669">
                  <v>0.01154045727617818</v>
                </pt>
                <pt idx="670">
                  <v>0</v>
                </pt>
                <pt idx="671">
                  <v>0</v>
                </pt>
                <pt idx="672">
                  <v>0.005729164860697553</v>
                </pt>
                <pt idx="673">
                  <v>0</v>
                </pt>
                <pt idx="674">
                  <v>0</v>
                </pt>
                <pt idx="675">
                  <v>0.00778738758008883</v>
                </pt>
                <pt idx="676">
                  <v>0</v>
                </pt>
                <pt idx="677">
                  <v>0</v>
                </pt>
                <pt idx="678">
                  <v>0.009412472246594451</v>
                </pt>
                <pt idx="679">
                  <v>0</v>
                </pt>
                <pt idx="680">
                  <v>0</v>
                </pt>
                <pt idx="681">
                  <v>0.01022027368972049</v>
                </pt>
                <pt idx="682">
                  <v>0</v>
                </pt>
                <pt idx="683">
                  <v>0</v>
                </pt>
                <pt idx="684">
                  <v>0.01110882507696538</v>
                </pt>
                <pt idx="685">
                  <v>0</v>
                </pt>
                <pt idx="686">
                  <v>0</v>
                </pt>
                <pt idx="687">
                  <v>0.004866044784053191</v>
                </pt>
                <pt idx="688">
                  <v>0</v>
                </pt>
                <pt idx="689">
                  <v>0</v>
                </pt>
                <pt idx="690">
                  <v>0.007856219802722447</v>
                </pt>
                <pt idx="691">
                  <v>0</v>
                </pt>
                <pt idx="692">
                  <v>0</v>
                </pt>
                <pt idx="693">
                  <v>0.005679282383580309</v>
                </pt>
                <pt idx="694">
                  <v>0</v>
                </pt>
                <pt idx="695">
                  <v>0</v>
                </pt>
                <pt idx="696">
                  <v>0.01348666119902943</v>
                </pt>
                <pt idx="697">
                  <v>0</v>
                </pt>
                <pt idx="698">
                  <v>0</v>
                </pt>
                <pt idx="699">
                  <v>0.00245583730558364</v>
                </pt>
                <pt idx="700">
                  <v>0</v>
                </pt>
                <pt idx="701">
                  <v>0</v>
                </pt>
                <pt idx="702">
                  <v>0.001504561881094995</v>
                </pt>
                <pt idx="703">
                  <v>0</v>
                </pt>
                <pt idx="704">
                  <v>0</v>
                </pt>
                <pt idx="705">
                  <v>0.008437116963573578</v>
                </pt>
                <pt idx="706">
                  <v>0</v>
                </pt>
                <pt idx="707">
                  <v>0</v>
                </pt>
                <pt idx="708">
                  <v>0.002935988606189744</v>
                </pt>
                <pt idx="709">
                  <v>0</v>
                </pt>
                <pt idx="710">
                  <v>0</v>
                </pt>
                <pt idx="711">
                  <v>0.00638434530080713</v>
                </pt>
                <pt idx="712">
                  <v>0</v>
                </pt>
                <pt idx="713">
                  <v>0</v>
                </pt>
                <pt idx="714">
                  <v>0.006023066574509698</v>
                </pt>
                <pt idx="715">
                  <v>0</v>
                </pt>
                <pt idx="716">
                  <v>0</v>
                </pt>
                <pt idx="717">
                  <v>0.006096440026404512</v>
                </pt>
                <pt idx="718">
                  <v>0</v>
                </pt>
                <pt idx="719">
                  <v>0</v>
                </pt>
                <pt idx="720">
                  <v>-0.004074294739200093</v>
                </pt>
                <pt idx="721">
                  <v>0</v>
                </pt>
                <pt idx="722">
                  <v>0</v>
                </pt>
                <pt idx="723">
                  <v>0.005722953445686955</v>
                </pt>
                <pt idx="724">
                  <v>0</v>
                </pt>
                <pt idx="725">
                  <v>0</v>
                </pt>
                <pt idx="726">
                  <v>-0.005268929022154585</v>
                </pt>
                <pt idx="727">
                  <v>0</v>
                </pt>
                <pt idx="728">
                  <v>0</v>
                </pt>
                <pt idx="729">
                  <v>-0.02183097148093626</v>
                </pt>
                <pt idx="730">
                  <v>0</v>
                </pt>
                <pt idx="731">
                  <v>0</v>
                </pt>
                <pt idx="732">
                  <v>-0.01165722530679672</v>
                </pt>
                <pt idx="733">
                  <v>0</v>
                </pt>
                <pt idx="734">
                  <v>0</v>
                </pt>
                <pt idx="735">
                  <v>-0.001692381386635996</v>
                </pt>
                <pt idx="736">
                  <v>0</v>
                </pt>
                <pt idx="737">
                  <v>0</v>
                </pt>
                <pt idx="738">
                  <v>0.00361929990768889</v>
                </pt>
                <pt idx="739">
                  <v>0</v>
                </pt>
                <pt idx="740">
                  <v>0</v>
                </pt>
                <pt idx="741">
                  <v>0.01067961949830339</v>
                </pt>
                <pt idx="742">
                  <v>0</v>
                </pt>
                <pt idx="743">
                  <v>0</v>
                </pt>
                <pt idx="744">
                  <v>0.00500053481481906</v>
                </pt>
                <pt idx="745">
                  <v>0</v>
                </pt>
                <pt idx="746">
                  <v>0</v>
                </pt>
                <pt idx="747">
                  <v>0.009677046393262431</v>
                </pt>
                <pt idx="748">
                  <v>0</v>
                </pt>
                <pt idx="749">
                  <v>0</v>
                </pt>
                <pt idx="750">
                  <v>0.007731441503026897</v>
                </pt>
                <pt idx="751">
                  <v>0</v>
                </pt>
                <pt idx="752">
                  <v>0</v>
                </pt>
                <pt idx="753">
                  <v>0.005195951592372664</v>
                </pt>
                <pt idx="754">
                  <v>0</v>
                </pt>
                <pt idx="755">
                  <v>0</v>
                </pt>
                <pt idx="756">
                  <v>-0.002409160681035181</v>
                </pt>
                <pt idx="757">
                  <v>0</v>
                </pt>
                <pt idx="758">
                  <v>0</v>
                </pt>
                <pt idx="759">
                  <v>0.006780507512058875</v>
                </pt>
                <pt idx="760">
                  <v>0</v>
                </pt>
                <pt idx="761">
                  <v>0</v>
                </pt>
                <pt idx="762">
                  <v>-0.0003876716265750793</v>
                </pt>
                <pt idx="763">
                  <v>0</v>
                </pt>
                <pt idx="764">
                  <v>0</v>
                </pt>
                <pt idx="765">
                  <v>0.01121678183498582</v>
                </pt>
                <pt idx="766">
                  <v>0</v>
                </pt>
                <pt idx="767">
                  <v>0</v>
                </pt>
                <pt idx="768">
                  <v>0.008179228450998806</v>
                </pt>
                <pt idx="769">
                  <v>0</v>
                </pt>
                <pt idx="770">
                  <v>0</v>
                </pt>
                <pt idx="771">
                  <v>0.004558599868677108</v>
                </pt>
                <pt idx="772">
                  <v>0</v>
                </pt>
                <pt idx="773">
                  <v>0</v>
                </pt>
                <pt idx="774">
                  <v>0.001748829776015621</v>
                </pt>
                <pt idx="775">
                  <v>0</v>
                </pt>
                <pt idx="776">
                  <v>0</v>
                </pt>
                <pt idx="777">
                  <v>0.001098380674641822</v>
                </pt>
                <pt idx="778">
                  <v>0</v>
                </pt>
                <pt idx="779">
                  <v>0</v>
                </pt>
                <pt idx="780">
                  <v>0.008677895476911597</v>
                </pt>
                <pt idx="781">
                  <v>0</v>
                </pt>
                <pt idx="782">
                  <v>0</v>
                </pt>
                <pt idx="783">
                  <v>0.001393852197657185</v>
                </pt>
                <pt idx="784">
                  <v>0</v>
                </pt>
                <pt idx="785">
                  <v>0</v>
                </pt>
                <pt idx="786">
                  <v>0.007916534107950009</v>
                </pt>
                <pt idx="787">
                  <v>0</v>
                </pt>
                <pt idx="788">
                  <v>0</v>
                </pt>
                <pt idx="789">
                  <v>0.007111710015635665</v>
                </pt>
                <pt idx="790">
                  <v>0</v>
                </pt>
                <pt idx="791">
                  <v>0</v>
                </pt>
                <pt idx="792">
                  <v>-0.003501097365126946</v>
                </pt>
                <pt idx="793">
                  <v>0</v>
                </pt>
                <pt idx="794">
                  <v>0</v>
                </pt>
                <pt idx="795">
                  <v>0.01284128907179058</v>
                </pt>
                <pt idx="796">
                  <v>0</v>
                </pt>
                <pt idx="797">
                  <v>0</v>
                </pt>
                <pt idx="798">
                  <v>0.01164961644485469</v>
                </pt>
                <pt idx="799">
                  <v>0</v>
                </pt>
                <pt idx="800">
                  <v>0</v>
                </pt>
                <pt idx="801">
                  <v>0.004489934024885105</v>
                </pt>
                <pt idx="802">
                  <v>0</v>
                </pt>
                <pt idx="803">
                  <v>0</v>
                </pt>
                <pt idx="804">
                  <v>0.008133136264685727</v>
                </pt>
                <pt idx="805">
                  <v>0</v>
                </pt>
                <pt idx="806">
                  <v>0</v>
                </pt>
                <pt idx="807">
                  <v>0.005800014316593537</v>
                </pt>
                <pt idx="808">
                  <v>0</v>
                </pt>
                <pt idx="809">
                  <v>0</v>
                </pt>
                <pt idx="810">
                  <v>0.003233726725495796</v>
                </pt>
                <pt idx="811">
                  <v>0</v>
                </pt>
                <pt idx="812">
                  <v>0</v>
                </pt>
                <pt idx="813">
                  <v>0.001462343465763751</v>
                </pt>
                <pt idx="814">
                  <v>0</v>
                </pt>
                <pt idx="815">
                  <v>0</v>
                </pt>
                <pt idx="816">
                  <v>0.005891798685635071</v>
                </pt>
                <pt idx="817">
                  <v>0</v>
                </pt>
                <pt idx="818">
                  <v>0</v>
                </pt>
                <pt idx="819">
                  <v>0.003023888066726282</v>
                </pt>
                <pt idx="820">
                  <v>0</v>
                </pt>
                <pt idx="821">
                  <v>0</v>
                </pt>
                <pt idx="822">
                  <v>0.006011153792692107</v>
                </pt>
                <pt idx="823">
                  <v>0</v>
                </pt>
                <pt idx="824">
                  <v>0</v>
                </pt>
                <pt idx="825">
                  <v>0.004968887960606363</v>
                </pt>
                <pt idx="826">
                  <v>0</v>
                </pt>
                <pt idx="827">
                  <v>0</v>
                </pt>
                <pt idx="828">
                  <v>0.004296631141172277</v>
                </pt>
                <pt idx="829">
                  <v>0</v>
                </pt>
                <pt idx="830">
                  <v>0</v>
                </pt>
                <pt idx="831">
                  <v>0.005037929813550076</v>
                </pt>
                <pt idx="832">
                  <v>0</v>
                </pt>
                <pt idx="833">
                  <v>0</v>
                </pt>
                <pt idx="834">
                  <v>0.008274887150264155</v>
                </pt>
                <pt idx="835">
                  <v>0</v>
                </pt>
                <pt idx="836">
                  <v>0</v>
                </pt>
                <pt idx="837">
                  <v>0.01005660085721567</v>
                </pt>
                <pt idx="838">
                  <v>0</v>
                </pt>
                <pt idx="839">
                  <v>0</v>
                </pt>
                <pt idx="840">
                  <v>0.006926538614878027</v>
                </pt>
                <pt idx="841">
                  <v>0</v>
                </pt>
                <pt idx="842">
                  <v>0</v>
                </pt>
                <pt idx="843">
                  <v>0.006973429211611966</v>
                </pt>
                <pt idx="844">
                  <v>0</v>
                </pt>
                <pt idx="845">
                  <v>0</v>
                </pt>
                <pt idx="846">
                  <v>0.007220359138684612</v>
                </pt>
                <pt idx="847">
                  <v>0</v>
                </pt>
                <pt idx="848">
                  <v>0</v>
                </pt>
                <pt idx="849">
                  <v>0.001817831983618293</v>
                </pt>
                <pt idx="850">
                  <v>0</v>
                </pt>
                <pt idx="851">
                  <v>0</v>
                </pt>
                <pt idx="852">
                  <v>0.005427106096961533</v>
                </pt>
                <pt idx="853">
                  <v>0</v>
                </pt>
                <pt idx="854">
                  <v>0</v>
                </pt>
                <pt idx="855">
                  <v>0.006730089404473266</v>
                </pt>
                <pt idx="856">
                  <v>0</v>
                </pt>
                <pt idx="857">
                  <v>0</v>
                </pt>
                <pt idx="858">
                  <v>0.008899664727279514</v>
                </pt>
                <pt idx="859">
                  <v>0</v>
                </pt>
                <pt idx="860">
                  <v>0</v>
                </pt>
                <pt idx="861">
                  <v>0.004430468938993573</v>
                </pt>
                <pt idx="862">
                  <v>0</v>
                </pt>
                <pt idx="863">
                  <v>0</v>
                </pt>
                <pt idx="864">
                  <v>-0.01175154200803908</v>
                </pt>
                <pt idx="865">
                  <v>0</v>
                </pt>
                <pt idx="866">
                  <v>0</v>
                </pt>
                <pt idx="867">
                  <v>-0.08484336154467988</v>
                </pt>
                <pt idx="868">
                  <v>0</v>
                </pt>
                <pt idx="869">
                  <v>0</v>
                </pt>
                <pt idx="870">
                  <v>0.07854483117045738</v>
                </pt>
                <pt idx="871">
                  <v>0</v>
                </pt>
                <pt idx="872">
                  <v>0</v>
                </pt>
                <pt idx="873">
                  <v>0.009632132789008672</v>
                </pt>
                <pt idx="874">
                  <v>0</v>
                </pt>
                <pt idx="875">
                  <v>0</v>
                </pt>
                <pt idx="876">
                  <v>0.01542791998969363</v>
                </pt>
                <pt idx="877">
                  <v>0</v>
                </pt>
                <pt idx="878">
                  <v>0</v>
                </pt>
                <pt idx="879">
                  <v>0.01707015904893705</v>
                </pt>
                <pt idx="880">
                  <v>0</v>
                </pt>
                <pt idx="881">
                  <v>0</v>
                </pt>
                <pt idx="882">
                  <v>0.006566944913920524</v>
                </pt>
                <pt idx="883">
                  <v>0</v>
                </pt>
                <pt idx="884">
                  <v>0</v>
                </pt>
                <pt idx="885">
                  <v>0.01695694019812535</v>
                </pt>
                <pt idx="886">
                  <v>0</v>
                </pt>
                <pt idx="887">
                  <v>0</v>
                </pt>
                <pt idx="888">
                  <v>-0.004103381849839345</v>
                </pt>
                <pt idx="889">
                  <v>0</v>
                </pt>
                <pt idx="890">
                  <v>0</v>
                </pt>
                <pt idx="891">
                  <v>-0.001446339727068014</v>
                </pt>
                <pt idx="892">
                  <v>0</v>
                </pt>
                <pt idx="893">
                  <v>0</v>
                </pt>
                <pt idx="894">
                  <v>0.007244686438299754</v>
                </pt>
                <pt idx="895">
                  <v>0</v>
                </pt>
                <pt idx="896">
                  <v>0</v>
                </pt>
                <pt idx="897">
                  <v>0</v>
                </pt>
                <pt idx="898">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GDP'!$B$6:$B$905</f>
              <numCache>
                <formatCode>0.0</formatCode>
                <ptCount val="900"/>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ax val="44774"/>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GDP'!$A$6:$A$905</f>
              <numCache>
                <formatCode>m/d/yyyy</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GDP'!$E$6:$E$905</f>
              <numCache>
                <formatCode>0.00%</formatCode>
                <ptCount val="900"/>
                <pt idx="0">
                  <v>0.06153924905173613</v>
                </pt>
                <pt idx="1">
                  <v>0</v>
                </pt>
                <pt idx="2">
                  <v>0</v>
                </pt>
                <pt idx="3">
                  <v>0.06768013659057992</v>
                </pt>
                <pt idx="4">
                  <v>0</v>
                </pt>
                <pt idx="5">
                  <v>0</v>
                </pt>
                <pt idx="6">
                  <v>0.02311491038720082</v>
                </pt>
                <pt idx="7">
                  <v>0</v>
                </pt>
                <pt idx="8">
                  <v>0</v>
                </pt>
                <pt idx="9">
                  <v>0.004475979641999084</v>
                </pt>
                <pt idx="10">
                  <v>0</v>
                </pt>
                <pt idx="11">
                  <v>0</v>
                </pt>
                <pt idx="12">
                  <v>-0.05398904707599994</v>
                </pt>
                <pt idx="13">
                  <v>0</v>
                </pt>
                <pt idx="14">
                  <v>0</v>
                </pt>
                <pt idx="15">
                  <v>-0.01357438589464066</v>
                </pt>
                <pt idx="16">
                  <v>0</v>
                </pt>
                <pt idx="17">
                  <v>0</v>
                </pt>
                <pt idx="18">
                  <v>0.04194094483004052</v>
                </pt>
                <pt idx="19">
                  <v>0</v>
                </pt>
                <pt idx="20">
                  <v>0</v>
                </pt>
                <pt idx="21">
                  <v>-0.03315043537256779</v>
                </pt>
                <pt idx="22">
                  <v>0</v>
                </pt>
                <pt idx="23">
                  <v>0</v>
                </pt>
                <pt idx="24">
                  <v>0.1667165198223277</v>
                </pt>
                <pt idx="25">
                  <v>0</v>
                </pt>
                <pt idx="26">
                  <v>0</v>
                </pt>
                <pt idx="27">
                  <v>0.1276875822943975</v>
                </pt>
                <pt idx="28">
                  <v>0</v>
                </pt>
                <pt idx="29">
                  <v>0</v>
                </pt>
                <pt idx="30">
                  <v>0.1637698744608329</v>
                </pt>
                <pt idx="31">
                  <v>0</v>
                </pt>
                <pt idx="32">
                  <v>0</v>
                </pt>
                <pt idx="33">
                  <v>0.07881925139170076</v>
                </pt>
                <pt idx="34">
                  <v>0</v>
                </pt>
                <pt idx="35">
                  <v>0</v>
                </pt>
                <pt idx="36">
                  <v>0.05544316274475469</v>
                </pt>
                <pt idx="37">
                  <v>0</v>
                </pt>
                <pt idx="38">
                  <v>0</v>
                </pt>
                <pt idx="39">
                  <v>0.07113068727204253</v>
                </pt>
                <pt idx="40">
                  <v>0</v>
                </pt>
                <pt idx="41">
                  <v>0</v>
                </pt>
                <pt idx="42">
                  <v>0.08502378012798339</v>
                </pt>
                <pt idx="43">
                  <v>0</v>
                </pt>
                <pt idx="44">
                  <v>0</v>
                </pt>
                <pt idx="45">
                  <v>0.008839131632865316</v>
                </pt>
                <pt idx="46">
                  <v>0</v>
                </pt>
                <pt idx="47">
                  <v>0</v>
                </pt>
                <pt idx="48">
                  <v>0.04343132891926405</v>
                </pt>
                <pt idx="49">
                  <v>0</v>
                </pt>
                <pt idx="50">
                  <v>0</v>
                </pt>
                <pt idx="51">
                  <v>0.008643745203244402</v>
                </pt>
                <pt idx="52">
                  <v>0</v>
                </pt>
                <pt idx="53">
                  <v>0</v>
                </pt>
                <pt idx="54">
                  <v>0.02918811561848789</v>
                </pt>
                <pt idx="55">
                  <v>0</v>
                </pt>
                <pt idx="56">
                  <v>0</v>
                </pt>
                <pt idx="57">
                  <v>0.1379831307047703</v>
                </pt>
                <pt idx="58">
                  <v>0</v>
                </pt>
                <pt idx="59">
                  <v>0</v>
                </pt>
                <pt idx="60">
                  <v>0.07645374411537942</v>
                </pt>
                <pt idx="61">
                  <v>0</v>
                </pt>
                <pt idx="62">
                  <v>0</v>
                </pt>
                <pt idx="63">
                  <v>0.03127783139942197</v>
                </pt>
                <pt idx="64">
                  <v>0</v>
                </pt>
                <pt idx="65">
                  <v>0</v>
                </pt>
                <pt idx="66">
                  <v>-0.02231782956626527</v>
                </pt>
                <pt idx="67">
                  <v>0</v>
                </pt>
                <pt idx="68">
                  <v>0</v>
                </pt>
                <pt idx="69">
                  <v>-0.05919624282214508</v>
                </pt>
                <pt idx="70">
                  <v>0</v>
                </pt>
                <pt idx="71">
                  <v>0</v>
                </pt>
                <pt idx="72">
                  <v>-0.01898428780973238</v>
                </pt>
                <pt idx="73">
                  <v>0</v>
                </pt>
                <pt idx="74">
                  <v>0</v>
                </pt>
                <pt idx="75">
                  <v>0.004366820581845898</v>
                </pt>
                <pt idx="76">
                  <v>0</v>
                </pt>
                <pt idx="77">
                  <v>0</v>
                </pt>
                <pt idx="78">
                  <v>0.04594488271546449</v>
                </pt>
                <pt idx="79">
                  <v>0</v>
                </pt>
                <pt idx="80">
                  <v>0</v>
                </pt>
                <pt idx="81">
                  <v>0.08059481230675947</v>
                </pt>
                <pt idx="82">
                  <v>0</v>
                </pt>
                <pt idx="83">
                  <v>0</v>
                </pt>
                <pt idx="84">
                  <v>0.1192381030854879</v>
                </pt>
                <pt idx="85">
                  <v>0</v>
                </pt>
                <pt idx="86">
                  <v>0</v>
                </pt>
                <pt idx="87">
                  <v>0.06669418000707128</v>
                </pt>
                <pt idx="88">
                  <v>0</v>
                </pt>
                <pt idx="89">
                  <v>0</v>
                </pt>
                <pt idx="90">
                  <v>0.05512270869902025</v>
                </pt>
                <pt idx="91">
                  <v>0</v>
                </pt>
                <pt idx="92">
                  <v>0</v>
                </pt>
                <pt idx="93">
                  <v>0.0242302529752878</v>
                </pt>
                <pt idx="94">
                  <v>0</v>
                </pt>
                <pt idx="95">
                  <v>0</v>
                </pt>
                <pt idx="96">
                  <v>-0.01544494919947736</v>
                </pt>
                <pt idx="97">
                  <v>0</v>
                </pt>
                <pt idx="98">
                  <v>0</v>
                </pt>
                <pt idx="99">
                  <v>0.03346472086182173</v>
                </pt>
                <pt idx="100">
                  <v>0</v>
                </pt>
                <pt idx="101">
                  <v>0</v>
                </pt>
                <pt idx="102">
                  <v>-0.003588743913787829</v>
                </pt>
                <pt idx="103">
                  <v>0</v>
                </pt>
                <pt idx="104">
                  <v>0</v>
                </pt>
                <pt idx="105">
                  <v>0.06747778969521656</v>
                </pt>
                <pt idx="106">
                  <v>0</v>
                </pt>
                <pt idx="107">
                  <v>0</v>
                </pt>
                <pt idx="108">
                  <v>0.02585868145080883</v>
                </pt>
                <pt idx="109">
                  <v>0</v>
                </pt>
                <pt idx="110">
                  <v>0</v>
                </pt>
                <pt idx="111">
                  <v>-0.008734679818856006</v>
                </pt>
                <pt idx="112">
                  <v>0</v>
                </pt>
                <pt idx="113">
                  <v>0</v>
                </pt>
                <pt idx="114">
                  <v>0.03978077193041707</v>
                </pt>
                <pt idx="115">
                  <v>0</v>
                </pt>
                <pt idx="116">
                  <v>0</v>
                </pt>
                <pt idx="117">
                  <v>-0.04073375974144</v>
                </pt>
                <pt idx="118">
                  <v>0</v>
                </pt>
                <pt idx="119">
                  <v>0</v>
                </pt>
                <pt idx="120">
                  <v>-0.09984529734545633</v>
                </pt>
                <pt idx="121">
                  <v>0</v>
                </pt>
                <pt idx="122">
                  <v>0</v>
                </pt>
                <pt idx="123">
                  <v>0.02654937463692297</v>
                </pt>
                <pt idx="124">
                  <v>0</v>
                </pt>
                <pt idx="125">
                  <v>0</v>
                </pt>
                <pt idx="126">
                  <v>0.09578906366867135</v>
                </pt>
                <pt idx="127">
                  <v>0</v>
                </pt>
                <pt idx="128">
                  <v>0</v>
                </pt>
                <pt idx="129">
                  <v>0.09685586253705125</v>
                </pt>
                <pt idx="130">
                  <v>0</v>
                </pt>
                <pt idx="131">
                  <v>0</v>
                </pt>
                <pt idx="132">
                  <v>0.07902134946672668</v>
                </pt>
                <pt idx="133">
                  <v>0</v>
                </pt>
                <pt idx="134">
                  <v>0</v>
                </pt>
                <pt idx="135">
                  <v>0.09330439091654563</v>
                </pt>
                <pt idx="136">
                  <v>0</v>
                </pt>
                <pt idx="137">
                  <v>0</v>
                </pt>
                <pt idx="138">
                  <v>0.002825402308261671</v>
                </pt>
                <pt idx="139">
                  <v>0</v>
                </pt>
                <pt idx="140">
                  <v>0</v>
                </pt>
                <pt idx="141">
                  <v>0.01144435183103387</v>
                </pt>
                <pt idx="142">
                  <v>0</v>
                </pt>
                <pt idx="143">
                  <v>0</v>
                </pt>
                <pt idx="144">
                  <v>0.09298558243454158</v>
                </pt>
                <pt idx="145">
                  <v>0</v>
                </pt>
                <pt idx="146">
                  <v>0</v>
                </pt>
                <pt idx="147">
                  <v>-0.02138920017185875</v>
                </pt>
                <pt idx="148">
                  <v>0</v>
                </pt>
                <pt idx="149">
                  <v>0</v>
                </pt>
                <pt idx="150">
                  <v>0.01972104061334812</v>
                </pt>
                <pt idx="151">
                  <v>0</v>
                </pt>
                <pt idx="152">
                  <v>0</v>
                </pt>
                <pt idx="153">
                  <v>-0.05035628728337038</v>
                </pt>
                <pt idx="154">
                  <v>0</v>
                </pt>
                <pt idx="155">
                  <v>0</v>
                </pt>
                <pt idx="156">
                  <v>0.02727071103520817</v>
                </pt>
                <pt idx="157">
                  <v>0</v>
                </pt>
                <pt idx="158">
                  <v>0</v>
                </pt>
                <pt idx="159">
                  <v>0.06964578678446376</v>
                </pt>
                <pt idx="160">
                  <v>0</v>
                </pt>
                <pt idx="161">
                  <v>0</v>
                </pt>
                <pt idx="162">
                  <v>0.07902279758629582</v>
                </pt>
                <pt idx="163">
                  <v>0</v>
                </pt>
                <pt idx="164">
                  <v>0</v>
                </pt>
                <pt idx="165">
                  <v>0.08078178259819491</v>
                </pt>
                <pt idx="166">
                  <v>0</v>
                </pt>
                <pt idx="167">
                  <v>0</v>
                </pt>
                <pt idx="168">
                  <v>0.07327759350869312</v>
                </pt>
                <pt idx="169">
                  <v>0</v>
                </pt>
                <pt idx="170">
                  <v>0</v>
                </pt>
                <pt idx="171">
                  <v>0.03663947632942977</v>
                </pt>
                <pt idx="172">
                  <v>0</v>
                </pt>
                <pt idx="173">
                  <v>0</v>
                </pt>
                <pt idx="174">
                  <v>0.05005350778378181</v>
                </pt>
                <pt idx="175">
                  <v>0</v>
                </pt>
                <pt idx="176">
                  <v>0</v>
                </pt>
                <pt idx="177">
                  <v>0.01322111122552361</v>
                </pt>
                <pt idx="178">
                  <v>0</v>
                </pt>
                <pt idx="179">
                  <v>0</v>
                </pt>
                <pt idx="180">
                  <v>0.04438311079570934</v>
                </pt>
                <pt idx="181">
                  <v>0</v>
                </pt>
                <pt idx="182">
                  <v>0</v>
                </pt>
                <pt idx="183">
                  <v>0.04564601960686088</v>
                </pt>
                <pt idx="184">
                  <v>0</v>
                </pt>
                <pt idx="185">
                  <v>0</v>
                </pt>
                <pt idx="186">
                  <v>0.09087998154472277</v>
                </pt>
                <pt idx="187">
                  <v>0</v>
                </pt>
                <pt idx="188">
                  <v>0</v>
                </pt>
                <pt idx="189">
                  <v>0.02648311519341773</v>
                </pt>
                <pt idx="190">
                  <v>0</v>
                </pt>
                <pt idx="191">
                  <v>0</v>
                </pt>
                <pt idx="192">
                  <v>0.08703460008107822</v>
                </pt>
                <pt idx="193">
                  <v>0</v>
                </pt>
                <pt idx="194">
                  <v>0</v>
                </pt>
                <pt idx="195">
                  <v>0.04426572835975362</v>
                </pt>
                <pt idx="196">
                  <v>0</v>
                </pt>
                <pt idx="197">
                  <v>0</v>
                </pt>
                <pt idx="198">
                  <v>0.06397180920292422</v>
                </pt>
                <pt idx="199">
                  <v>0</v>
                </pt>
                <pt idx="200">
                  <v>0</v>
                </pt>
                <pt idx="201">
                  <v>0.0124122333831731</v>
                </pt>
                <pt idx="202">
                  <v>0</v>
                </pt>
                <pt idx="203">
                  <v>0</v>
                </pt>
                <pt idx="204">
                  <v>0.1003602100251837</v>
                </pt>
                <pt idx="205">
                  <v>0</v>
                </pt>
                <pt idx="206">
                  <v>0</v>
                </pt>
                <pt idx="207">
                  <v>0.05149757339472938</v>
                </pt>
                <pt idx="208">
                  <v>0</v>
                </pt>
                <pt idx="209">
                  <v>0</v>
                </pt>
                <pt idx="210">
                  <v>0.09194000282873915</v>
                </pt>
                <pt idx="211">
                  <v>0</v>
                </pt>
                <pt idx="212">
                  <v>0</v>
                </pt>
                <pt idx="213">
                  <v>0.09539598687252315</v>
                </pt>
                <pt idx="214">
                  <v>0</v>
                </pt>
                <pt idx="215">
                  <v>0</v>
                </pt>
                <pt idx="216">
                  <v>0.100982479057544</v>
                </pt>
                <pt idx="217">
                  <v>0</v>
                </pt>
                <pt idx="218">
                  <v>0</v>
                </pt>
                <pt idx="219">
                  <v>0.01373425320265032</v>
                </pt>
                <pt idx="220">
                  <v>0</v>
                </pt>
                <pt idx="221">
                  <v>0</v>
                </pt>
                <pt idx="222">
                  <v>0.03430898587163456</v>
                </pt>
                <pt idx="223">
                  <v>0</v>
                </pt>
                <pt idx="224">
                  <v>0</v>
                </pt>
                <pt idx="225">
                  <v>0.03322233832563914</v>
                </pt>
                <pt idx="226">
                  <v>0</v>
                </pt>
                <pt idx="227">
                  <v>0</v>
                </pt>
                <pt idx="228">
                  <v>0.03589540946426273</v>
                </pt>
                <pt idx="229">
                  <v>0</v>
                </pt>
                <pt idx="230">
                  <v>0</v>
                </pt>
                <pt idx="231">
                  <v>0.002454167879502034</v>
                </pt>
                <pt idx="232">
                  <v>0</v>
                </pt>
                <pt idx="233">
                  <v>0</v>
                </pt>
                <pt idx="234">
                  <v>0.03838531924596955</v>
                </pt>
                <pt idx="235">
                  <v>0</v>
                </pt>
                <pt idx="236">
                  <v>0</v>
                </pt>
                <pt idx="237">
                  <v>0.03050352818463198</v>
                </pt>
                <pt idx="238">
                  <v>0</v>
                </pt>
                <pt idx="239">
                  <v>0</v>
                </pt>
                <pt idx="240">
                  <v>0.08411014581384135</v>
                </pt>
                <pt idx="241">
                  <v>0</v>
                </pt>
                <pt idx="242">
                  <v>0</v>
                </pt>
                <pt idx="243">
                  <v>0.06852565923772147</v>
                </pt>
                <pt idx="244">
                  <v>0</v>
                </pt>
                <pt idx="245">
                  <v>0</v>
                </pt>
                <pt idx="246">
                  <v>0.03136042553098384</v>
                </pt>
                <pt idx="247">
                  <v>0</v>
                </pt>
                <pt idx="248">
                  <v>0</v>
                </pt>
                <pt idx="249">
                  <v>0.01582586566440858</v>
                </pt>
                <pt idx="250">
                  <v>0</v>
                </pt>
                <pt idx="251">
                  <v>0</v>
                </pt>
                <pt idx="252">
                  <v>0.06408976784792308</v>
                </pt>
                <pt idx="253">
                  <v>0</v>
                </pt>
                <pt idx="254">
                  <v>0</v>
                </pt>
                <pt idx="255">
                  <v>0.01221537317702515</v>
                </pt>
                <pt idx="256">
                  <v>0</v>
                </pt>
                <pt idx="257">
                  <v>0</v>
                </pt>
                <pt idx="258">
                  <v>0.02668349019765204</v>
                </pt>
                <pt idx="259">
                  <v>0</v>
                </pt>
                <pt idx="260">
                  <v>0</v>
                </pt>
                <pt idx="261">
                  <v>-0.01936553931373741</v>
                </pt>
                <pt idx="262">
                  <v>0</v>
                </pt>
                <pt idx="263">
                  <v>0</v>
                </pt>
                <pt idx="264">
                  <v>-0.005925615006652563</v>
                </pt>
                <pt idx="265">
                  <v>0</v>
                </pt>
                <pt idx="266">
                  <v>0</v>
                </pt>
                <pt idx="267">
                  <v>0.00568929795693851</v>
                </pt>
                <pt idx="268">
                  <v>0</v>
                </pt>
                <pt idx="269">
                  <v>0</v>
                </pt>
                <pt idx="270">
                  <v>0.03737472450741652</v>
                </pt>
                <pt idx="271">
                  <v>0</v>
                </pt>
                <pt idx="272">
                  <v>0</v>
                </pt>
                <pt idx="273">
                  <v>-0.04218138882587208</v>
                </pt>
                <pt idx="274">
                  <v>0</v>
                </pt>
                <pt idx="275">
                  <v>0</v>
                </pt>
                <pt idx="276">
                  <v>0.1131463651735802</v>
                </pt>
                <pt idx="277">
                  <v>0</v>
                </pt>
                <pt idx="278">
                  <v>0</v>
                </pt>
                <pt idx="279">
                  <v>0.02182112439459316</v>
                </pt>
                <pt idx="280">
                  <v>0</v>
                </pt>
                <pt idx="281">
                  <v>0</v>
                </pt>
                <pt idx="282">
                  <v>0.03332728238206673</v>
                </pt>
                <pt idx="283">
                  <v>0</v>
                </pt>
                <pt idx="284">
                  <v>0</v>
                </pt>
                <pt idx="285">
                  <v>0.009464762427640272</v>
                </pt>
                <pt idx="286">
                  <v>0</v>
                </pt>
                <pt idx="287">
                  <v>0</v>
                </pt>
                <pt idx="288">
                  <v>0.075612407343296</v>
                </pt>
                <pt idx="289">
                  <v>0</v>
                </pt>
                <pt idx="290">
                  <v>0</v>
                </pt>
                <pt idx="291">
                  <v>0.09392905376229566</v>
                </pt>
                <pt idx="292">
                  <v>0</v>
                </pt>
                <pt idx="293">
                  <v>0</v>
                </pt>
                <pt idx="294">
                  <v>0.03831376677928255</v>
                </pt>
                <pt idx="295">
                  <v>0</v>
                </pt>
                <pt idx="296">
                  <v>0</v>
                </pt>
                <pt idx="297">
                  <v>0.06867949483058555</v>
                </pt>
                <pt idx="298">
                  <v>0</v>
                </pt>
                <pt idx="299">
                  <v>0</v>
                </pt>
                <pt idx="300">
                  <v>0.1027280596009803</v>
                </pt>
                <pt idx="301">
                  <v>0</v>
                </pt>
                <pt idx="302">
                  <v>0</v>
                </pt>
                <pt idx="303">
                  <v>0.04426278796636973</v>
                </pt>
                <pt idx="304">
                  <v>0</v>
                </pt>
                <pt idx="305">
                  <v>0</v>
                </pt>
                <pt idx="306">
                  <v>-0.02087058091389593</v>
                </pt>
                <pt idx="307">
                  <v>0</v>
                </pt>
                <pt idx="308">
                  <v>0</v>
                </pt>
                <pt idx="309">
                  <v>0.03851267753048382</v>
                </pt>
                <pt idx="310">
                  <v>0</v>
                </pt>
                <pt idx="311">
                  <v>0</v>
                </pt>
                <pt idx="312">
                  <v>-0.03394991438893069</v>
                </pt>
                <pt idx="313">
                  <v>0</v>
                </pt>
                <pt idx="314">
                  <v>0</v>
                </pt>
                <pt idx="315">
                  <v>0.009541278826036503</v>
                </pt>
                <pt idx="316">
                  <v>0</v>
                </pt>
                <pt idx="317">
                  <v>0</v>
                </pt>
                <pt idx="318">
                  <v>-0.03727310339376178</v>
                </pt>
                <pt idx="319">
                  <v>0</v>
                </pt>
                <pt idx="320">
                  <v>0</v>
                </pt>
                <pt idx="321">
                  <v>-0.01543547302283976</v>
                </pt>
                <pt idx="322">
                  <v>0</v>
                </pt>
                <pt idx="323">
                  <v>0</v>
                </pt>
                <pt idx="324">
                  <v>-0.04780955715630564</v>
                </pt>
                <pt idx="325">
                  <v>0</v>
                </pt>
                <pt idx="326">
                  <v>0</v>
                </pt>
                <pt idx="327">
                  <v>0.02888924771416268</v>
                </pt>
                <pt idx="328">
                  <v>0</v>
                </pt>
                <pt idx="329">
                  <v>0</v>
                </pt>
                <pt idx="330">
                  <v>0.07024407486532014</v>
                </pt>
                <pt idx="331">
                  <v>0</v>
                </pt>
                <pt idx="332">
                  <v>0</v>
                </pt>
                <pt idx="333">
                  <v>0.05495864100802961</v>
                </pt>
                <pt idx="334">
                  <v>0</v>
                </pt>
                <pt idx="335">
                  <v>0</v>
                </pt>
                <pt idx="336">
                  <v>0.09303030101174148</v>
                </pt>
                <pt idx="337">
                  <v>0</v>
                </pt>
                <pt idx="338">
                  <v>0</v>
                </pt>
                <pt idx="339">
                  <v>0.02967259574123471</v>
                </pt>
                <pt idx="340">
                  <v>0</v>
                </pt>
                <pt idx="341">
                  <v>0</v>
                </pt>
                <pt idx="342">
                  <v>0.02212953909849547</v>
                </pt>
                <pt idx="343">
                  <v>0</v>
                </pt>
                <pt idx="344">
                  <v>0</v>
                </pt>
                <pt idx="345">
                  <v>0.02931081062144569</v>
                </pt>
                <pt idx="346">
                  <v>0</v>
                </pt>
                <pt idx="347">
                  <v>0</v>
                </pt>
                <pt idx="348">
                  <v>0.04810350245376394</v>
                </pt>
                <pt idx="349">
                  <v>0</v>
                </pt>
                <pt idx="350">
                  <v>0</v>
                </pt>
                <pt idx="351">
                  <v>0.08006180304607624</v>
                </pt>
                <pt idx="352">
                  <v>0</v>
                </pt>
                <pt idx="353">
                  <v>0</v>
                </pt>
                <pt idx="354">
                  <v>0.07415125984790261</v>
                </pt>
                <pt idx="355">
                  <v>0</v>
                </pt>
                <pt idx="356">
                  <v>0</v>
                </pt>
                <pt idx="357">
                  <v>8.743374354391875e-05</v>
                </pt>
                <pt idx="358">
                  <v>0</v>
                </pt>
                <pt idx="359">
                  <v>0</v>
                </pt>
                <pt idx="360">
                  <v>0.01282777891271847</v>
                </pt>
                <pt idx="361">
                  <v>0</v>
                </pt>
                <pt idx="362">
                  <v>0</v>
                </pt>
                <pt idx="363">
                  <v>0.1637634019380503</v>
                </pt>
                <pt idx="364">
                  <v>0</v>
                </pt>
                <pt idx="365">
                  <v>0</v>
                </pt>
                <pt idx="366">
                  <v>0.0408314006941799</v>
                </pt>
                <pt idx="367">
                  <v>0</v>
                </pt>
                <pt idx="368">
                  <v>0</v>
                </pt>
                <pt idx="369">
                  <v>0.05485950150521157</v>
                </pt>
                <pt idx="370">
                  <v>0</v>
                </pt>
                <pt idx="371">
                  <v>0</v>
                </pt>
                <pt idx="372">
                  <v>0.007210908840985741</v>
                </pt>
                <pt idx="373">
                  <v>0</v>
                </pt>
                <pt idx="374">
                  <v>0</v>
                </pt>
                <pt idx="375">
                  <v>0.0042836572536189</v>
                </pt>
                <pt idx="376">
                  <v>0</v>
                </pt>
                <pt idx="377">
                  <v>0</v>
                </pt>
                <pt idx="378">
                  <v>0.03004761641210396</v>
                </pt>
                <pt idx="379">
                  <v>0</v>
                </pt>
                <pt idx="380">
                  <v>0</v>
                </pt>
                <pt idx="381">
                  <v>0.01004058647981432</v>
                </pt>
                <pt idx="382">
                  <v>0</v>
                </pt>
                <pt idx="383">
                  <v>0</v>
                </pt>
                <pt idx="384">
                  <v>0.01264024091996396</v>
                </pt>
                <pt idx="385">
                  <v>0</v>
                </pt>
                <pt idx="386">
                  <v>0</v>
                </pt>
                <pt idx="387">
                  <v>-0.07990637031804315</v>
                </pt>
                <pt idx="388">
                  <v>0</v>
                </pt>
                <pt idx="389">
                  <v>0</v>
                </pt>
                <pt idx="390">
                  <v>-0.004745416622351839</v>
                </pt>
                <pt idx="391">
                  <v>0</v>
                </pt>
                <pt idx="392">
                  <v>0</v>
                </pt>
                <pt idx="393">
                  <v>0.07670985813356723</v>
                </pt>
                <pt idx="394">
                  <v>0</v>
                </pt>
                <pt idx="395">
                  <v>0</v>
                </pt>
                <pt idx="396">
                  <v>0.08071103598225138</v>
                </pt>
                <pt idx="397">
                  <v>0</v>
                </pt>
                <pt idx="398">
                  <v>0</v>
                </pt>
                <pt idx="399">
                  <v>-0.02931466422968176</v>
                </pt>
                <pt idx="400">
                  <v>0</v>
                </pt>
                <pt idx="401">
                  <v>0</v>
                </pt>
                <pt idx="402">
                  <v>0.04876833827542182</v>
                </pt>
                <pt idx="403">
                  <v>0</v>
                </pt>
                <pt idx="404">
                  <v>0</v>
                </pt>
                <pt idx="405">
                  <v>-0.04287543335073463</v>
                </pt>
                <pt idx="406">
                  <v>0</v>
                </pt>
                <pt idx="407">
                  <v>0</v>
                </pt>
                <pt idx="408">
                  <v>-0.06070861857896181</v>
                </pt>
                <pt idx="409">
                  <v>0</v>
                </pt>
                <pt idx="410">
                  <v>0</v>
                </pt>
                <pt idx="411">
                  <v>0.01837319106848523</v>
                </pt>
                <pt idx="412">
                  <v>0</v>
                </pt>
                <pt idx="413">
                  <v>0</v>
                </pt>
                <pt idx="414">
                  <v>-0.01520450261025641</v>
                </pt>
                <pt idx="415">
                  <v>0</v>
                </pt>
                <pt idx="416">
                  <v>0</v>
                </pt>
                <pt idx="417">
                  <v>0.001598808633004989</v>
                </pt>
                <pt idx="418">
                  <v>0</v>
                </pt>
                <pt idx="419">
                  <v>0</v>
                </pt>
                <pt idx="420">
                  <v>0.05376512149741908</v>
                </pt>
                <pt idx="421">
                  <v>0</v>
                </pt>
                <pt idx="422">
                  <v>0</v>
                </pt>
                <pt idx="423">
                  <v>0.09417894915071301</v>
                </pt>
                <pt idx="424">
                  <v>0</v>
                </pt>
                <pt idx="425">
                  <v>0</v>
                </pt>
                <pt idx="426">
                  <v>0.08239244141250013</v>
                </pt>
                <pt idx="427">
                  <v>0</v>
                </pt>
                <pt idx="428">
                  <v>0</v>
                </pt>
                <pt idx="429">
                  <v>0.08609659002729053</v>
                </pt>
                <pt idx="430">
                  <v>0</v>
                </pt>
                <pt idx="431">
                  <v>0</v>
                </pt>
                <pt idx="432">
                  <v>0.08051351139935758</v>
                </pt>
                <pt idx="433">
                  <v>0</v>
                </pt>
                <pt idx="434">
                  <v>0</v>
                </pt>
                <pt idx="435">
                  <v>0.0709235878122596</v>
                </pt>
                <pt idx="436">
                  <v>0</v>
                </pt>
                <pt idx="437">
                  <v>0</v>
                </pt>
                <pt idx="438">
                  <v>0.03912378905516167</v>
                </pt>
                <pt idx="439">
                  <v>0</v>
                </pt>
                <pt idx="440">
                  <v>0</v>
                </pt>
                <pt idx="441">
                  <v>0.03324078666384356</v>
                </pt>
                <pt idx="442">
                  <v>0</v>
                </pt>
                <pt idx="443">
                  <v>0</v>
                </pt>
                <pt idx="444">
                  <v>0.03933000174327517</v>
                </pt>
                <pt idx="445">
                  <v>0</v>
                </pt>
                <pt idx="446">
                  <v>0</v>
                </pt>
                <pt idx="447">
                  <v>0.03568652295878616</v>
                </pt>
                <pt idx="448">
                  <v>0</v>
                </pt>
                <pt idx="449">
                  <v>0</v>
                </pt>
                <pt idx="450">
                  <v>0.06249841012954405</v>
                </pt>
                <pt idx="451">
                  <v>0</v>
                </pt>
                <pt idx="452">
                  <v>0</v>
                </pt>
                <pt idx="453">
                  <v>0.03006626101659382</v>
                </pt>
                <pt idx="454">
                  <v>0</v>
                </pt>
                <pt idx="455">
                  <v>0</v>
                </pt>
                <pt idx="456">
                  <v>0.0378671310716483</v>
                </pt>
                <pt idx="457">
                  <v>0</v>
                </pt>
                <pt idx="458">
                  <v>0</v>
                </pt>
                <pt idx="459">
                  <v>0.01813716419389122</v>
                </pt>
                <pt idx="460">
                  <v>0</v>
                </pt>
                <pt idx="461">
                  <v>0</v>
                </pt>
                <pt idx="462">
                  <v>0.03883273086767081</v>
                </pt>
                <pt idx="463">
                  <v>0</v>
                </pt>
                <pt idx="464">
                  <v>0</v>
                </pt>
                <pt idx="465">
                  <v>0.02165306112495746</v>
                </pt>
                <pt idx="466">
                  <v>0</v>
                </pt>
                <pt idx="467">
                  <v>0</v>
                </pt>
                <pt idx="468">
                  <v>0.03013547493148994</v>
                </pt>
                <pt idx="469">
                  <v>0</v>
                </pt>
                <pt idx="470">
                  <v>0</v>
                </pt>
                <pt idx="471">
                  <v>0.04385706929729549</v>
                </pt>
                <pt idx="472">
                  <v>0</v>
                </pt>
                <pt idx="473">
                  <v>0</v>
                </pt>
                <pt idx="474">
                  <v>0.03515689521360321</v>
                </pt>
                <pt idx="475">
                  <v>0</v>
                </pt>
                <pt idx="476">
                  <v>0</v>
                </pt>
                <pt idx="477">
                  <v>0.07047070727767069</v>
                </pt>
                <pt idx="478">
                  <v>0</v>
                </pt>
                <pt idx="479">
                  <v>0</v>
                </pt>
                <pt idx="480">
                  <v>0.02082687796218141</v>
                </pt>
                <pt idx="481">
                  <v>0</v>
                </pt>
                <pt idx="482">
                  <v>0</v>
                </pt>
                <pt idx="483">
                  <v>0.0536009283304526</v>
                </pt>
                <pt idx="484">
                  <v>0</v>
                </pt>
                <pt idx="485">
                  <v>0</v>
                </pt>
                <pt idx="486">
                  <v>0.02364392556959816</v>
                </pt>
                <pt idx="487">
                  <v>0</v>
                </pt>
                <pt idx="488">
                  <v>0</v>
                </pt>
                <pt idx="489">
                  <v>0.05437485201812042</v>
                </pt>
                <pt idx="490">
                  <v>0</v>
                </pt>
                <pt idx="491">
                  <v>0</v>
                </pt>
                <pt idx="492">
                  <v>0.04128820262532429</v>
                </pt>
                <pt idx="493">
                  <v>0</v>
                </pt>
                <pt idx="494">
                  <v>0</v>
                </pt>
                <pt idx="495">
                  <v>0.03088195297144991</v>
                </pt>
                <pt idx="496">
                  <v>0</v>
                </pt>
                <pt idx="497">
                  <v>0</v>
                </pt>
                <pt idx="498">
                  <v>0.02996604866089259</v>
                </pt>
                <pt idx="499">
                  <v>0</v>
                </pt>
                <pt idx="500">
                  <v>0</v>
                </pt>
                <pt idx="501">
                  <v>0.007905367044091838</v>
                </pt>
                <pt idx="502">
                  <v>0</v>
                </pt>
                <pt idx="503">
                  <v>0</v>
                </pt>
                <pt idx="504">
                  <v>0.04443357206409249</v>
                </pt>
                <pt idx="505">
                  <v>0</v>
                </pt>
                <pt idx="506">
                  <v>0</v>
                </pt>
                <pt idx="507">
                  <v>0.01459568596150662</v>
                </pt>
                <pt idx="508">
                  <v>0</v>
                </pt>
                <pt idx="509">
                  <v>0</v>
                </pt>
                <pt idx="510">
                  <v>0.002663152805920666</v>
                </pt>
                <pt idx="511">
                  <v>0</v>
                </pt>
                <pt idx="512">
                  <v>0</v>
                </pt>
                <pt idx="513">
                  <v>-0.03592150205110989</v>
                </pt>
                <pt idx="514">
                  <v>0</v>
                </pt>
                <pt idx="515">
                  <v>0</v>
                </pt>
                <pt idx="516">
                  <v>-0.01858377250133569</v>
                </pt>
                <pt idx="517">
                  <v>0</v>
                </pt>
                <pt idx="518">
                  <v>0</v>
                </pt>
                <pt idx="519">
                  <v>0.03155539747719072</v>
                </pt>
                <pt idx="520">
                  <v>0</v>
                </pt>
                <pt idx="521">
                  <v>0</v>
                </pt>
                <pt idx="522">
                  <v>0.02036727422997253</v>
                </pt>
                <pt idx="523">
                  <v>0</v>
                </pt>
                <pt idx="524">
                  <v>0</v>
                </pt>
                <pt idx="525">
                  <v>0.01401562371143839</v>
                </pt>
                <pt idx="526">
                  <v>0</v>
                </pt>
                <pt idx="527">
                  <v>0</v>
                </pt>
                <pt idx="528">
                  <v>0.04875309825949259</v>
                </pt>
                <pt idx="529">
                  <v>0</v>
                </pt>
                <pt idx="530">
                  <v>0</v>
                </pt>
                <pt idx="531">
                  <v>0.04408338824994829</v>
                </pt>
                <pt idx="532">
                  <v>0</v>
                </pt>
                <pt idx="533">
                  <v>0</v>
                </pt>
                <pt idx="534">
                  <v>0.04011396954581614</v>
                </pt>
                <pt idx="535">
                  <v>0</v>
                </pt>
                <pt idx="536">
                  <v>0</v>
                </pt>
                <pt idx="537">
                  <v>0.04237230267698999</v>
                </pt>
                <pt idx="538">
                  <v>0</v>
                </pt>
                <pt idx="539">
                  <v>0</v>
                </pt>
                <pt idx="540">
                  <v>0.006695911518737718</v>
                </pt>
                <pt idx="541">
                  <v>0</v>
                </pt>
                <pt idx="542">
                  <v>0</v>
                </pt>
                <pt idx="543">
                  <v>0.02348864193376721</v>
                </pt>
                <pt idx="544">
                  <v>0</v>
                </pt>
                <pt idx="545">
                  <v>0</v>
                </pt>
                <pt idx="546">
                  <v>0.01922330560881425</v>
                </pt>
                <pt idx="547">
                  <v>0</v>
                </pt>
                <pt idx="548">
                  <v>0</v>
                </pt>
                <pt idx="549">
                  <v>0.05552300343997651</v>
                </pt>
                <pt idx="550">
                  <v>0</v>
                </pt>
                <pt idx="551">
                  <v>0</v>
                </pt>
                <pt idx="552">
                  <v>0.03938108089937553</v>
                </pt>
                <pt idx="553">
                  <v>0</v>
                </pt>
                <pt idx="554">
                  <v>0</v>
                </pt>
                <pt idx="555">
                  <v>0.05531575447492609</v>
                </pt>
                <pt idx="556">
                  <v>0</v>
                </pt>
                <pt idx="557">
                  <v>0</v>
                </pt>
                <pt idx="558">
                  <v>0.02358725012773033</v>
                </pt>
                <pt idx="559">
                  <v>0</v>
                </pt>
                <pt idx="560">
                  <v>0</v>
                </pt>
                <pt idx="561">
                  <v>0.04661408771384168</v>
                </pt>
                <pt idx="562">
                  <v>0</v>
                </pt>
                <pt idx="563">
                  <v>0</v>
                </pt>
                <pt idx="564">
                  <v>0.01426348278840983</v>
                </pt>
                <pt idx="565">
                  <v>0</v>
                </pt>
                <pt idx="566">
                  <v>0</v>
                </pt>
                <pt idx="567">
                  <v>0.01198572599682368</v>
                </pt>
                <pt idx="568">
                  <v>0</v>
                </pt>
                <pt idx="569">
                  <v>0</v>
                </pt>
                <pt idx="570">
                  <v>0.03446324065976714</v>
                </pt>
                <pt idx="571">
                  <v>0</v>
                </pt>
                <pt idx="572">
                  <v>0</v>
                </pt>
                <pt idx="573">
                  <v>0.02743937030821075</v>
                </pt>
                <pt idx="574">
                  <v>0</v>
                </pt>
                <pt idx="575">
                  <v>0</v>
                </pt>
                <pt idx="576">
                  <v>0.03029711170389682</v>
                </pt>
                <pt idx="577">
                  <v>0</v>
                </pt>
                <pt idx="578">
                  <v>0</v>
                </pt>
                <pt idx="579">
                  <v>0.06840309652184429</v>
                </pt>
                <pt idx="580">
                  <v>0</v>
                </pt>
                <pt idx="581">
                  <v>0</v>
                </pt>
                <pt idx="582">
                  <v>0.03636610812087238</v>
                </pt>
                <pt idx="583">
                  <v>0</v>
                </pt>
                <pt idx="584">
                  <v>0</v>
                </pt>
                <pt idx="585">
                  <v>0.04218735808893692</v>
                </pt>
                <pt idx="586">
                  <v>0</v>
                </pt>
                <pt idx="587">
                  <v>0</v>
                </pt>
                <pt idx="588">
                  <v>0.02607355819109536</v>
                </pt>
                <pt idx="589">
                  <v>0</v>
                </pt>
                <pt idx="590">
                  <v>0</v>
                </pt>
                <pt idx="591">
                  <v>0.06815486590490871</v>
                </pt>
                <pt idx="592">
                  <v>0</v>
                </pt>
                <pt idx="593">
                  <v>0</v>
                </pt>
                <pt idx="594">
                  <v>0.05097766273852433</v>
                </pt>
                <pt idx="595">
                  <v>0</v>
                </pt>
                <pt idx="596">
                  <v>0</v>
                </pt>
                <pt idx="597">
                  <v>0.03479474533539229</v>
                </pt>
                <pt idx="598">
                  <v>0</v>
                </pt>
                <pt idx="599">
                  <v>0</v>
                </pt>
                <pt idx="600">
                  <v>0.04057826924134789</v>
                </pt>
                <pt idx="601">
                  <v>0</v>
                </pt>
                <pt idx="602">
                  <v>0</v>
                </pt>
                <pt idx="603">
                  <v>0.03755028803424176</v>
                </pt>
                <pt idx="604">
                  <v>0</v>
                </pt>
                <pt idx="605">
                  <v>0</v>
                </pt>
                <pt idx="606">
                  <v>0.05106012260225734</v>
                </pt>
                <pt idx="607">
                  <v>0</v>
                </pt>
                <pt idx="608">
                  <v>0</v>
                </pt>
                <pt idx="609">
                  <v>0.06623182618291334</v>
                </pt>
                <pt idx="610">
                  <v>0</v>
                </pt>
                <pt idx="611">
                  <v>0</v>
                </pt>
                <pt idx="612">
                  <v>0.03829092080185514</v>
                </pt>
                <pt idx="613">
                  <v>0</v>
                </pt>
                <pt idx="614">
                  <v>0</v>
                </pt>
                <pt idx="615">
                  <v>0.03382066981536092</v>
                </pt>
                <pt idx="616">
                  <v>0</v>
                </pt>
                <pt idx="617">
                  <v>0</v>
                </pt>
                <pt idx="618">
                  <v>0.05398061530001885</v>
                </pt>
                <pt idx="619">
                  <v>0</v>
                </pt>
                <pt idx="620">
                  <v>0</v>
                </pt>
                <pt idx="621">
                  <v>0.06734820036933864</v>
                </pt>
                <pt idx="622">
                  <v>0</v>
                </pt>
                <pt idx="623">
                  <v>0</v>
                </pt>
                <pt idx="624">
                  <v>0.0146577813755211</v>
                </pt>
                <pt idx="625">
                  <v>0</v>
                </pt>
                <pt idx="626">
                  <v>0</v>
                </pt>
                <pt idx="627">
                  <v>0.07483628114231911</v>
                </pt>
                <pt idx="628">
                  <v>0</v>
                </pt>
                <pt idx="629">
                  <v>0</v>
                </pt>
                <pt idx="630">
                  <v>0.003996942030330519</v>
                </pt>
                <pt idx="631">
                  <v>0</v>
                </pt>
                <pt idx="632">
                  <v>0</v>
                </pt>
                <pt idx="633">
                  <v>0.02398727086218799</v>
                </pt>
                <pt idx="634">
                  <v>0</v>
                </pt>
                <pt idx="635">
                  <v>0</v>
                </pt>
                <pt idx="636">
                  <v>-0.01290590479056442</v>
                </pt>
                <pt idx="637">
                  <v>0</v>
                </pt>
                <pt idx="638">
                  <v>0</v>
                </pt>
                <pt idx="639">
                  <v>0.02508820455389205</v>
                </pt>
                <pt idx="640">
                  <v>0</v>
                </pt>
                <pt idx="641">
                  <v>0</v>
                </pt>
                <pt idx="642">
                  <v>-0.01591804945502973</v>
                </pt>
                <pt idx="643">
                  <v>0</v>
                </pt>
                <pt idx="644">
                  <v>0</v>
                </pt>
                <pt idx="645">
                  <v>0.01113880165656167</v>
                </pt>
                <pt idx="646">
                  <v>0</v>
                </pt>
                <pt idx="647">
                  <v>0</v>
                </pt>
                <pt idx="648">
                  <v>0.03354294204519781</v>
                </pt>
                <pt idx="649">
                  <v>0</v>
                </pt>
                <pt idx="650">
                  <v>0</v>
                </pt>
                <pt idx="651">
                  <v>0.02484833834627009</v>
                </pt>
                <pt idx="652">
                  <v>0</v>
                </pt>
                <pt idx="653">
                  <v>0</v>
                </pt>
                <pt idx="654">
                  <v>0.01623911250910082</v>
                </pt>
                <pt idx="655">
                  <v>0</v>
                </pt>
                <pt idx="656">
                  <v>0</v>
                </pt>
                <pt idx="657">
                  <v>0.00523648216461936</v>
                </pt>
                <pt idx="658">
                  <v>0</v>
                </pt>
                <pt idx="659">
                  <v>0</v>
                </pt>
                <pt idx="660">
                  <v>0.02082968176698108</v>
                </pt>
                <pt idx="661">
                  <v>0</v>
                </pt>
                <pt idx="662">
                  <v>0</v>
                </pt>
                <pt idx="663">
                  <v>0.03621684485857446</v>
                </pt>
                <pt idx="664">
                  <v>0</v>
                </pt>
                <pt idx="665">
                  <v>0</v>
                </pt>
                <pt idx="666">
                  <v>0.06836158006885595</v>
                </pt>
                <pt idx="667">
                  <v>0</v>
                </pt>
                <pt idx="668">
                  <v>0</v>
                </pt>
                <pt idx="669">
                  <v>0.0469670876988979</v>
                </pt>
                <pt idx="670">
                  <v>0</v>
                </pt>
                <pt idx="671">
                  <v>0</v>
                </pt>
                <pt idx="672">
                  <v>0.02311435270124318</v>
                </pt>
                <pt idx="673">
                  <v>0</v>
                </pt>
                <pt idx="674">
                  <v>0</v>
                </pt>
                <pt idx="675">
                  <v>0.03151530344471909</v>
                </pt>
                <pt idx="676">
                  <v>0</v>
                </pt>
                <pt idx="677">
                  <v>0</v>
                </pt>
                <pt idx="678">
                  <v>0.03818480021627169</v>
                </pt>
                <pt idx="679">
                  <v>0</v>
                </pt>
                <pt idx="680">
                  <v>0</v>
                </pt>
                <pt idx="681">
                  <v>0.04151209982891446</v>
                </pt>
                <pt idx="682">
                  <v>0</v>
                </pt>
                <pt idx="683">
                  <v>0</v>
                </pt>
                <pt idx="684">
                  <v>0.04518123508687388</v>
                </pt>
                <pt idx="685">
                  <v>0</v>
                </pt>
                <pt idx="686">
                  <v>0</v>
                </pt>
                <pt idx="687">
                  <v>0.01960671092838173</v>
                </pt>
                <pt idx="688">
                  <v>0</v>
                </pt>
                <pt idx="689">
                  <v>0</v>
                </pt>
                <pt idx="690">
                  <v>0.0317971437073068</v>
                </pt>
                <pt idx="691">
                  <v>0</v>
                </pt>
                <pt idx="692">
                  <v>0</v>
                </pt>
                <pt idx="693">
                  <v>0.02291138878895116</v>
                </pt>
                <pt idx="694">
                  <v>0</v>
                </pt>
                <pt idx="695">
                  <v>0</v>
                </pt>
                <pt idx="696">
                  <v>0.05504783041874162</v>
                </pt>
                <pt idx="697">
                  <v>0</v>
                </pt>
                <pt idx="698">
                  <v>0</v>
                </pt>
                <pt idx="699">
                  <v>0.009859595325901749</v>
                </pt>
                <pt idx="700">
                  <v>0</v>
                </pt>
                <pt idx="701">
                  <v>0</v>
                </pt>
                <pt idx="702">
                  <v>0.006031843391774094</v>
                </pt>
                <pt idx="703">
                  <v>0</v>
                </pt>
                <pt idx="704">
                  <v>0</v>
                </pt>
                <pt idx="705">
                  <v>0.03417798496028124</v>
                </pt>
                <pt idx="706">
                  <v>0</v>
                </pt>
                <pt idx="707">
                  <v>0</v>
                </pt>
                <pt idx="708">
                  <v>0.01179577590686653</v>
                </pt>
                <pt idx="709">
                  <v>0</v>
                </pt>
                <pt idx="710">
                  <v>0</v>
                </pt>
                <pt idx="711">
                  <v>0.02578298295432346</v>
                </pt>
                <pt idx="712">
                  <v>0</v>
                </pt>
                <pt idx="713">
                  <v>0</v>
                </pt>
                <pt idx="714">
                  <v>0.02431080560296794</v>
                </pt>
                <pt idx="715">
                  <v>0</v>
                </pt>
                <pt idx="716">
                  <v>0</v>
                </pt>
                <pt idx="717">
                  <v>0.0246096673082743</v>
                </pt>
                <pt idx="718">
                  <v>0</v>
                </pt>
                <pt idx="719">
                  <v>0</v>
                </pt>
                <pt idx="720">
                  <v>-0.01619784994668938</v>
                </pt>
                <pt idx="721">
                  <v>0</v>
                </pt>
                <pt idx="722">
                  <v>0</v>
                </pt>
                <pt idx="723">
                  <v>0.02308907778947789</v>
                </pt>
                <pt idx="724">
                  <v>0</v>
                </pt>
                <pt idx="725">
                  <v>0</v>
                </pt>
                <pt idx="726">
                  <v>-0.02090973073554281</v>
                </pt>
                <pt idx="727">
                  <v>0</v>
                </pt>
                <pt idx="728">
                  <v>0</v>
                </pt>
                <pt idx="729">
                  <v>-0.08450572869534734</v>
                </pt>
                <pt idx="730">
                  <v>0</v>
                </pt>
                <pt idx="731">
                  <v>0</v>
                </pt>
                <pt idx="732">
                  <v>-0.04581987379316921</v>
                </pt>
                <pt idx="733">
                  <v>0</v>
                </pt>
                <pt idx="734">
                  <v>0</v>
                </pt>
                <pt idx="735">
                  <v>-0.006752359998762336</v>
                </pt>
                <pt idx="736">
                  <v>0</v>
                </pt>
                <pt idx="737">
                  <v>0</v>
                </pt>
                <pt idx="738">
                  <v>0.01455598543492087</v>
                </pt>
                <pt idx="739">
                  <v>0</v>
                </pt>
                <pt idx="740">
                  <v>0</v>
                </pt>
                <pt idx="741">
                  <v>0.0434076888622974</v>
                </pt>
                <pt idx="742">
                  <v>0</v>
                </pt>
                <pt idx="743">
                  <v>0</v>
                </pt>
                <pt idx="744">
                  <v>0.02015267213561023</v>
                </pt>
                <pt idx="745">
                  <v>0</v>
                </pt>
                <pt idx="746">
                  <v>0</v>
                </pt>
                <pt idx="747">
                  <v>0.03927369054068341</v>
                </pt>
                <pt idx="748">
                  <v>0</v>
                </pt>
                <pt idx="749">
                  <v>0</v>
                </pt>
                <pt idx="750">
                  <v>0.03128626930493783</v>
                </pt>
                <pt idx="751">
                  <v>0</v>
                </pt>
                <pt idx="752">
                  <v>0</v>
                </pt>
                <pt idx="753">
                  <v>0.02094635569547498</v>
                </pt>
                <pt idx="754">
                  <v>0</v>
                </pt>
                <pt idx="755">
                  <v>0</v>
                </pt>
                <pt idx="756">
                  <v>-0.009601874290937396</v>
                </pt>
                <pt idx="757">
                  <v>0</v>
                </pt>
                <pt idx="758">
                  <v>0</v>
                </pt>
                <pt idx="759">
                  <v>0.02739913079767153</v>
                </pt>
                <pt idx="760">
                  <v>0</v>
                </pt>
                <pt idx="761">
                  <v>0</v>
                </pt>
                <pt idx="762">
                  <v>-0.001549785003588822</v>
                </pt>
                <pt idx="763">
                  <v>0</v>
                </pt>
                <pt idx="764">
                  <v>0</v>
                </pt>
                <pt idx="765">
                  <v>0.04562768534929051</v>
                </pt>
                <pt idx="766">
                  <v>0</v>
                </pt>
                <pt idx="767">
                  <v>0</v>
                </pt>
                <pt idx="768">
                  <v>0.03312050570216907</v>
                </pt>
                <pt idx="769">
                  <v>0</v>
                </pt>
                <pt idx="770">
                  <v>0</v>
                </pt>
                <pt idx="771">
                  <v>0.01835946382913334</v>
                </pt>
                <pt idx="772">
                  <v>0</v>
                </pt>
                <pt idx="773">
                  <v>0</v>
                </pt>
                <pt idx="774">
                  <v>0.007013690941451989</v>
                </pt>
                <pt idx="775">
                  <v>0</v>
                </pt>
                <pt idx="776">
                  <v>0</v>
                </pt>
                <pt idx="777">
                  <v>0.004400766641183385</v>
                </pt>
                <pt idx="778">
                  <v>0</v>
                </pt>
                <pt idx="779">
                  <v>0</v>
                </pt>
                <pt idx="780">
                  <v>0.03516603678394103</v>
                </pt>
                <pt idx="781">
                  <v>0</v>
                </pt>
                <pt idx="782">
                  <v>0</v>
                </pt>
                <pt idx="783">
                  <v>0.00558707657013402</v>
                </pt>
                <pt idx="784">
                  <v>0</v>
                </pt>
                <pt idx="785">
                  <v>0</v>
                </pt>
                <pt idx="786">
                  <v>0.03204415399787042</v>
                </pt>
                <pt idx="787">
                  <v>0</v>
                </pt>
                <pt idx="788">
                  <v>0</v>
                </pt>
                <pt idx="789">
                  <v>0.02875173987590807</v>
                </pt>
                <pt idx="790">
                  <v>0</v>
                </pt>
                <pt idx="791">
                  <v>0</v>
                </pt>
                <pt idx="792">
                  <v>-0.01393101487505966</v>
                </pt>
                <pt idx="793">
                  <v>0</v>
                </pt>
                <pt idx="794">
                  <v>0</v>
                </pt>
                <pt idx="795">
                  <v>0.05236304575665218</v>
                </pt>
                <pt idx="796">
                  <v>0</v>
                </pt>
                <pt idx="797">
                  <v>0</v>
                </pt>
                <pt idx="798">
                  <v>0.04741908962129937</v>
                </pt>
                <pt idx="799">
                  <v>0</v>
                </pt>
                <pt idx="800">
                  <v>0</v>
                </pt>
                <pt idx="801">
                  <v>0.01808105561066875</v>
                </pt>
                <pt idx="802">
                  <v>0</v>
                </pt>
                <pt idx="803">
                  <v>0</v>
                </pt>
                <pt idx="804">
                  <v>0.03293158882700409</v>
                </pt>
                <pt idx="805">
                  <v>0</v>
                </pt>
                <pt idx="806">
                  <v>0</v>
                </pt>
                <pt idx="807">
                  <v>0.02340267984825029</v>
                </pt>
                <pt idx="808">
                  <v>0</v>
                </pt>
                <pt idx="809">
                  <v>0</v>
                </pt>
                <pt idx="810">
                  <v>0.01299778420271624</v>
                </pt>
                <pt idx="811">
                  <v>0</v>
                </pt>
                <pt idx="812">
                  <v>0</v>
                </pt>
                <pt idx="813">
                  <v>0.005862217066683106</v>
                </pt>
                <pt idx="814">
                  <v>0</v>
                </pt>
                <pt idx="815">
                  <v>0</v>
                </pt>
                <pt idx="816">
                  <v>0.02377629379297197</v>
                </pt>
                <pt idx="817">
                  <v>0</v>
                </pt>
                <pt idx="818">
                  <v>0</v>
                </pt>
                <pt idx="819">
                  <v>0.0121505263452657</v>
                </pt>
                <pt idx="820">
                  <v>0</v>
                </pt>
                <pt idx="821">
                  <v>0</v>
                </pt>
                <pt idx="822">
                  <v>0.02426228912334993</v>
                </pt>
                <pt idx="823">
                  <v>0</v>
                </pt>
                <pt idx="824">
                  <v>0</v>
                </pt>
                <pt idx="825">
                  <v>0.02002418226174996</v>
                </pt>
                <pt idx="826">
                  <v>0</v>
                </pt>
                <pt idx="827">
                  <v>0</v>
                </pt>
                <pt idx="828">
                  <v>0.0172976084215819</v>
                </pt>
                <pt idx="829">
                  <v>0</v>
                </pt>
                <pt idx="830">
                  <v>0</v>
                </pt>
                <pt idx="831">
                  <v>0.02030451578470238</v>
                </pt>
                <pt idx="832">
                  <v>0</v>
                </pt>
                <pt idx="833">
                  <v>0</v>
                </pt>
                <pt idx="834">
                  <v>0.03351266228426941</v>
                </pt>
                <pt idx="835">
                  <v>0</v>
                </pt>
                <pt idx="836">
                  <v>0</v>
                </pt>
                <pt idx="837">
                  <v>0.04083729328819619</v>
                </pt>
                <pt idx="838">
                  <v>0</v>
                </pt>
                <pt idx="839">
                  <v>0</v>
                </pt>
                <pt idx="840">
                  <v>0.027995347640831</v>
                </pt>
                <pt idx="841">
                  <v>0</v>
                </pt>
                <pt idx="842">
                  <v>0</v>
                </pt>
                <pt idx="843">
                  <v>0.02818684793662185</v>
                </pt>
                <pt idx="844">
                  <v>0</v>
                </pt>
                <pt idx="845">
                  <v>0</v>
                </pt>
                <pt idx="846">
                  <v>0.02919574648205758</v>
                </pt>
                <pt idx="847">
                  <v>0</v>
                </pt>
                <pt idx="848">
                  <v>0</v>
                </pt>
                <pt idx="849">
                  <v>0.007291179052316021</v>
                </pt>
                <pt idx="850">
                  <v>0</v>
                </pt>
                <pt idx="851">
                  <v>0</v>
                </pt>
                <pt idx="852">
                  <v>0.02188578552753584</v>
                </pt>
                <pt idx="853">
                  <v>0</v>
                </pt>
                <pt idx="854">
                  <v>0</v>
                </pt>
                <pt idx="855">
                  <v>0.02719334362326342</v>
                </pt>
                <pt idx="856">
                  <v>0</v>
                </pt>
                <pt idx="857">
                  <v>0</v>
                </pt>
                <pt idx="858">
                  <v>0.03607670893327297</v>
                </pt>
                <pt idx="859">
                  <v>0</v>
                </pt>
                <pt idx="860">
                  <v>0</v>
                </pt>
                <pt idx="861">
                  <v>0.01783999833506456</v>
                </pt>
                <pt idx="862">
                  <v>0</v>
                </pt>
                <pt idx="863">
                  <v>0</v>
                </pt>
                <pt idx="864">
                  <v>-0.04618404801605125</v>
                </pt>
                <pt idx="865">
                  <v>0</v>
                </pt>
                <pt idx="866">
                  <v>0</v>
                </pt>
                <pt idx="867">
                  <v>-0.2985741977414337</v>
                </pt>
                <pt idx="868">
                  <v>0</v>
                </pt>
                <pt idx="869">
                  <v>0</v>
                </pt>
                <pt idx="870">
                  <v>0.3531713913729064</v>
                </pt>
                <pt idx="871">
                  <v>0</v>
                </pt>
                <pt idx="872">
                  <v>0</v>
                </pt>
                <pt idx="873">
                  <v>0.03908878225555212</v>
                </pt>
                <pt idx="874">
                  <v>0</v>
                </pt>
                <pt idx="875">
                  <v>0</v>
                </pt>
                <pt idx="876">
                  <v>0.06315454956208622</v>
                </pt>
                <pt idx="877">
                  <v>0</v>
                </pt>
                <pt idx="878">
                  <v>0</v>
                </pt>
                <pt idx="879">
                  <v>0.07004895940091926</v>
                </pt>
                <pt idx="880">
                  <v>0</v>
                </pt>
                <pt idx="881">
                  <v>0</v>
                </pt>
                <pt idx="882">
                  <v>0.02652766290028019</v>
                </pt>
                <pt idx="883">
                  <v>0</v>
                </pt>
                <pt idx="884">
                  <v>0</v>
                </pt>
                <pt idx="885">
                  <v>0.06957257344233025</v>
                </pt>
                <pt idx="886">
                  <v>0</v>
                </pt>
                <pt idx="887">
                  <v>0</v>
                </pt>
                <pt idx="888">
                  <v>-0.01631277702696399</v>
                </pt>
                <pt idx="889">
                  <v>0</v>
                </pt>
                <pt idx="890">
                  <v>0</v>
                </pt>
                <pt idx="891">
                  <v>-0.005772819614643598</v>
                </pt>
                <pt idx="892">
                  <v>0</v>
                </pt>
                <pt idx="893">
                  <v>0</v>
                </pt>
                <pt idx="894">
                  <v>0.02929518236088735</v>
                </pt>
                <pt idx="895">
                  <v>0</v>
                </pt>
                <pt idx="896">
                  <v>0</v>
                </pt>
                <pt idx="897">
                  <v>0</v>
                </pt>
                <pt idx="898">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pt idx="272">
                  <v>-0.1675944774345312</v>
                </pt>
                <pt idx="273">
                  <v>-0.1592485139132244</v>
                </pt>
                <pt idx="274">
                  <v>-0.1066104428679932</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pt idx="272">
                  <v>50.9</v>
                </pt>
                <pt idx="273">
                  <v>50.2</v>
                </pt>
                <pt idx="274">
                  <v>49</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pt idx="392">
                  <v>44805</v>
                </pt>
                <pt idx="393">
                  <v>44835</v>
                </pt>
                <pt idx="394">
                  <v>44866</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pt idx="392">
                  <v>50.9</v>
                </pt>
                <pt idx="393">
                  <v>50.2</v>
                </pt>
                <pt idx="394">
                  <v>49</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148479</colOff>
      <row>885</row>
      <rowOff>7471</rowOff>
    </from>
    <to>
      <col>20</col>
      <colOff>138766</colOff>
      <row>904</row>
      <rowOff>100571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4" headerRowCount="1" totalsRowShown="0" headerRowDxfId="37" dataDxfId="35" headerRowBorderDxfId="36">
  <autoFilter ref="A5:L904"/>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4" headerRowCount="1" totalsRowShown="0" headerRowDxfId="22" dataDxfId="20" headerRowBorderDxfId="21" tableBorderDxfId="19" totalsRowBorderDxfId="18">
  <autoFilter ref="A5:E904"/>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Details'!$A:$T,20)</calculatedColumnFormula>
    </tableColumn>
    <tableColumn id="5" name="GDP growth qoq %" dataDxfId="14">
      <calculatedColumnFormula>VLOOKUP(Table311[[#This Row],[Date]],'DB Details'!$A:$T,18)</calculatedColumnFormula>
    </tableColumn>
    <tableColumn id="4" name="GDP growth q/q % (annualised)" dataDxfId="13">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4" headerRowCount="1" totalsRowShown="0" headerRowDxfId="12" dataDxfId="10" headerRowBorderDxfId="11">
  <autoFilter ref="A5:D904"/>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4" headerRowCount="1" totalsRowShown="0" headerRowDxfId="5" dataDxfId="3" headerRowBorderDxfId="4">
  <autoFilter ref="A5:C904"/>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1" zoomScale="160" zoomScaleNormal="160" workbookViewId="0">
      <selection activeCell="C68" sqref="C68"/>
    </sheetView>
  </sheetViews>
  <sheetFormatPr baseColWidth="8" defaultColWidth="9.1796875" defaultRowHeight="14.5"/>
  <cols>
    <col width="2" customWidth="1" style="97" min="1" max="1"/>
    <col width="16.1796875" customWidth="1" style="97" min="2" max="2"/>
    <col width="14" customWidth="1" style="97" min="3" max="3"/>
    <col width="9.1796875" customWidth="1" style="97" min="4" max="18"/>
    <col width="39.36328125" customWidth="1" style="97" min="19" max="19"/>
    <col width="9.1796875" customWidth="1" style="97" min="20" max="56"/>
    <col width="9.1796875" customWidth="1" style="97" min="57" max="16384"/>
  </cols>
  <sheetData>
    <row r="3">
      <c r="B3" s="87" t="inlineStr">
        <is>
          <t>Ranking</t>
        </is>
      </c>
    </row>
    <row r="5">
      <c r="C5" s="84" t="inlineStr">
        <is>
          <t>Take September 2018 as example</t>
        </is>
      </c>
    </row>
    <row r="7">
      <c r="C7" s="110" t="inlineStr">
        <is>
          <t>https://www.ismworld.org/</t>
        </is>
      </c>
    </row>
    <row r="9">
      <c r="C9" s="97" t="inlineStr">
        <is>
          <t>For ranking in PMI Sectors, take from report:</t>
        </is>
      </c>
    </row>
    <row r="11" ht="16" customHeight="1">
      <c r="C11" s="85" t="n"/>
      <c r="S11" s="86" t="inlineStr">
        <is>
          <t>Means the following order:</t>
        </is>
      </c>
    </row>
    <row r="12">
      <c r="S12" s="97" t="inlineStr">
        <is>
          <t>To add data in PMI sectors data</t>
        </is>
      </c>
    </row>
    <row r="15">
      <c r="S15" s="113" t="inlineStr">
        <is>
          <t>Textile Mills</t>
        </is>
      </c>
      <c r="T15" s="97" t="n">
        <v>15</v>
      </c>
    </row>
    <row r="16">
      <c r="S16" s="113" t="inlineStr">
        <is>
          <t>Miscellaneous Manufacturing</t>
        </is>
      </c>
      <c r="T16" s="97" t="n">
        <v>14</v>
      </c>
    </row>
    <row r="17">
      <c r="S17" s="113" t="inlineStr">
        <is>
          <t>Plastics &amp; Rubber Products</t>
        </is>
      </c>
      <c r="T17" s="97" t="n">
        <v>13</v>
      </c>
    </row>
    <row r="18">
      <c r="S18" s="113" t="inlineStr">
        <is>
          <t>Computer &amp; Electronic Products</t>
        </is>
      </c>
      <c r="T18" s="97" t="n">
        <v>12</v>
      </c>
    </row>
    <row r="19">
      <c r="S19" s="113" t="inlineStr">
        <is>
          <t>Food, Beverage &amp; Tobacco Products</t>
        </is>
      </c>
      <c r="T19" s="97" t="n">
        <v>11</v>
      </c>
    </row>
    <row r="20">
      <c r="S20" s="113" t="inlineStr">
        <is>
          <t>Machinery</t>
        </is>
      </c>
      <c r="T20" s="97" t="n">
        <v>10</v>
      </c>
    </row>
    <row r="21">
      <c r="S21" s="113" t="inlineStr">
        <is>
          <t>Apparel, Leather &amp; Allied Products</t>
        </is>
      </c>
      <c r="T21" s="97" t="n">
        <v>9</v>
      </c>
    </row>
    <row r="22">
      <c r="S22" s="113" t="inlineStr">
        <is>
          <t>Paper Products</t>
        </is>
      </c>
      <c r="T22" s="97" t="n">
        <v>8</v>
      </c>
    </row>
    <row r="23">
      <c r="S23" s="113" t="inlineStr">
        <is>
          <t>Electrical Equipment, Appliances &amp; Components</t>
        </is>
      </c>
      <c r="T23" s="97" t="n">
        <v>7</v>
      </c>
    </row>
    <row r="24">
      <c r="S24" s="113" t="inlineStr">
        <is>
          <t>Chemical Products</t>
        </is>
      </c>
      <c r="T24" s="97" t="n">
        <v>6</v>
      </c>
    </row>
    <row r="25">
      <c r="S25" s="113" t="inlineStr">
        <is>
          <t>Petroleum &amp; Coal Products</t>
        </is>
      </c>
      <c r="T25" s="97" t="n">
        <v>5</v>
      </c>
    </row>
    <row r="26">
      <c r="S26" s="113" t="inlineStr">
        <is>
          <t>Transportation Equipment</t>
        </is>
      </c>
      <c r="T26" s="97" t="n">
        <v>4</v>
      </c>
    </row>
    <row r="27">
      <c r="S27" s="113" t="inlineStr">
        <is>
          <t>Furniture &amp; Related Products</t>
        </is>
      </c>
      <c r="T27" s="97" t="n">
        <v>3</v>
      </c>
    </row>
    <row r="28">
      <c r="S28" s="113" t="inlineStr">
        <is>
          <t>Fabricated Metal Products</t>
        </is>
      </c>
      <c r="T28" s="97" t="n">
        <v>2</v>
      </c>
    </row>
    <row r="29">
      <c r="S29" s="113" t="inlineStr">
        <is>
          <t>Nonmetallic Mineral Products</t>
        </is>
      </c>
      <c r="T29" s="97" t="n">
        <v>1</v>
      </c>
    </row>
    <row r="30">
      <c r="S30" s="113" t="inlineStr">
        <is>
          <t>Printing &amp; Related Support Activities</t>
        </is>
      </c>
      <c r="T30" s="97" t="n">
        <v>0</v>
      </c>
    </row>
    <row r="31">
      <c r="S31" s="113" t="inlineStr">
        <is>
          <t>Wood Products</t>
        </is>
      </c>
      <c r="T31" s="97" t="n">
        <v>0</v>
      </c>
    </row>
    <row r="32">
      <c r="S32" s="113" t="inlineStr">
        <is>
          <t>Primary Metals</t>
        </is>
      </c>
      <c r="T32" s="97" t="n">
        <v>-1</v>
      </c>
    </row>
    <row r="34">
      <c r="S34" s="97" t="inlineStr">
        <is>
          <t>Identify Trends per sector in SectorsPMI</t>
        </is>
      </c>
    </row>
    <row r="36">
      <c r="S36" s="97" t="inlineStr">
        <is>
          <t>Use ISMNAICS for identifying stocks</t>
        </is>
      </c>
    </row>
    <row r="38">
      <c r="S38" s="97"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abSelected="1" topLeftCell="A3" zoomScale="120" zoomScaleNormal="120" workbookViewId="0">
      <selection activeCell="T26" sqref="T26"/>
    </sheetView>
  </sheetViews>
  <sheetFormatPr baseColWidth="8" defaultColWidth="9.1796875" defaultRowHeight="14.5"/>
  <cols>
    <col width="4" customWidth="1" style="97" min="1" max="1"/>
    <col width="12.81640625" customWidth="1" style="97" min="2" max="5"/>
    <col width="13.6328125" customWidth="1" style="97" min="6" max="6"/>
    <col width="12.81640625" customWidth="1" style="97" min="7" max="10"/>
    <col width="2" customWidth="1" style="97" min="11" max="13"/>
    <col width="9.1796875" customWidth="1" style="97" min="14" max="14"/>
    <col width="15.6328125" customWidth="1" style="97" min="15" max="15"/>
    <col width="12.6328125" customWidth="1" style="97" min="16" max="18"/>
    <col width="5.36328125" customWidth="1" style="97" min="19" max="19"/>
    <col width="32.6328125" customWidth="1" style="97" min="20" max="20"/>
    <col width="9.1796875" customWidth="1" style="97" min="21" max="57"/>
    <col width="9.1796875" customWidth="1" style="97" min="58" max="16384"/>
  </cols>
  <sheetData>
    <row r="1">
      <c r="B1" s="96" t="n"/>
    </row>
    <row r="2" ht="16" customHeight="1" thickBot="1">
      <c r="B2" s="98" t="n"/>
      <c r="C2" s="98" t="n"/>
      <c r="D2" s="98" t="n"/>
      <c r="E2" s="98" t="n"/>
      <c r="F2" s="98" t="n"/>
      <c r="G2" s="98" t="n"/>
      <c r="H2" s="98" t="n"/>
      <c r="I2" s="98" t="n"/>
      <c r="J2" s="98" t="n"/>
    </row>
    <row r="3" ht="16" customHeight="1" thickBot="1">
      <c r="B3" s="99" t="inlineStr">
        <is>
          <t>ISM Manufacturing</t>
        </is>
      </c>
      <c r="C3" s="100" t="n"/>
      <c r="D3" s="100" t="n"/>
      <c r="E3" s="100" t="n"/>
      <c r="F3" s="100" t="n"/>
      <c r="G3" s="100" t="n"/>
      <c r="H3" s="100" t="n"/>
      <c r="I3" s="100" t="n"/>
      <c r="J3" s="101" t="n"/>
    </row>
    <row r="5">
      <c r="B5" s="102" t="inlineStr">
        <is>
          <t>Definition</t>
        </is>
      </c>
      <c r="C5" s="103" t="n"/>
      <c r="D5" s="103" t="n"/>
      <c r="E5" s="103" t="n"/>
      <c r="F5" s="103" t="n"/>
      <c r="G5" s="103" t="n"/>
      <c r="H5" s="103" t="n"/>
      <c r="I5" s="103" t="n"/>
      <c r="J5" s="104" t="n"/>
    </row>
    <row r="7" ht="172.5" customHeight="1">
      <c r="B7" s="105"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c r="B8" s="7" t="n"/>
      <c r="C8" s="109" t="n"/>
      <c r="D8" s="109" t="n"/>
      <c r="E8" s="109" t="n"/>
      <c r="F8" s="109" t="n"/>
      <c r="G8" s="109" t="n"/>
      <c r="H8" s="109" t="n"/>
      <c r="I8" s="109" t="n"/>
      <c r="J8" s="109" t="n"/>
    </row>
    <row r="9" ht="16" customHeight="1" thickBot="1">
      <c r="B9" s="30" t="n"/>
      <c r="C9" s="31" t="n"/>
      <c r="D9" s="31" t="n"/>
      <c r="E9" s="31" t="n"/>
    </row>
    <row r="10" ht="16" customHeight="1" thickBot="1">
      <c r="B10" s="102" t="inlineStr">
        <is>
          <t>Process / TO DO LIST</t>
        </is>
      </c>
      <c r="C10" s="103" t="n"/>
      <c r="D10" s="103" t="n"/>
      <c r="E10" s="103" t="n"/>
      <c r="F10" s="103" t="n"/>
      <c r="G10" s="103" t="n"/>
      <c r="H10" s="103" t="n"/>
      <c r="I10" s="103" t="n"/>
      <c r="J10" s="104" t="n"/>
      <c r="N10" s="111" t="inlineStr">
        <is>
          <t>Summary</t>
        </is>
      </c>
      <c r="O10" s="100" t="n"/>
      <c r="P10" s="100" t="n"/>
      <c r="Q10" s="100" t="n"/>
      <c r="R10" s="100" t="n"/>
      <c r="S10" s="100" t="n"/>
      <c r="T10" s="100" t="n"/>
      <c r="U10" s="101" t="n"/>
    </row>
    <row r="11">
      <c r="N11" s="33" t="inlineStr">
        <is>
          <t>* input new month</t>
        </is>
      </c>
      <c r="T11" s="33" t="inlineStr">
        <is>
          <t>Modify new month</t>
        </is>
      </c>
    </row>
    <row r="12" ht="16" customHeight="1" thickBot="1">
      <c r="B12" s="102" t="inlineStr">
        <is>
          <t>TO DO LIST</t>
        </is>
      </c>
      <c r="C12" s="103" t="n"/>
      <c r="D12" s="103" t="n"/>
      <c r="E12" s="103" t="n"/>
      <c r="F12" s="104" t="n"/>
      <c r="G12" s="102" t="inlineStr">
        <is>
          <t>Comments</t>
        </is>
      </c>
      <c r="H12" s="103" t="n"/>
      <c r="I12" s="103" t="n"/>
      <c r="J12" s="104" t="n"/>
    </row>
    <row r="13">
      <c r="P13" s="72" t="n">
        <v>44866</v>
      </c>
      <c r="Q13" s="73">
        <f>DATE(YEAR(P13),MONTH(P13)-1,DAY(P13))</f>
        <v/>
      </c>
      <c r="R13" s="74" t="n"/>
    </row>
    <row r="14" ht="16" customHeight="1" thickBot="1">
      <c r="B14" s="97" t="inlineStr">
        <is>
          <t>Update data in Sectors Trends</t>
        </is>
      </c>
      <c r="G14" s="97" t="inlineStr">
        <is>
          <t>Add new column for new month</t>
        </is>
      </c>
      <c r="P14" s="75" t="inlineStr">
        <is>
          <t>ISM</t>
        </is>
      </c>
      <c r="Q14" s="75" t="inlineStr">
        <is>
          <t>ISM</t>
        </is>
      </c>
      <c r="R14" s="76" t="inlineStr">
        <is>
          <t>Change %</t>
        </is>
      </c>
    </row>
    <row r="15" ht="30.75" customHeight="1">
      <c r="G15" s="109" t="inlineStr">
        <is>
          <t>Modify month and change number in Sectors - Look at trends for ISM index, new order, production</t>
        </is>
      </c>
      <c r="N15" s="107" t="inlineStr">
        <is>
          <t>ISM</t>
        </is>
      </c>
      <c r="O15" s="108" t="n"/>
      <c r="P15" s="77">
        <f>VLOOKUP($P$13,Details!$A:$L,MATCH(Note!N15,Table91213[#Headers],),)</f>
        <v/>
      </c>
      <c r="Q15" s="77">
        <f>VLOOKUP($Q$13,Details!$A:$L,MATCH(Note!N15,Table91213[#Headers],),)</f>
        <v/>
      </c>
      <c r="R15" s="78">
        <f>P15-Q15</f>
        <v/>
      </c>
    </row>
    <row r="16">
      <c r="B16" s="109" t="inlineStr">
        <is>
          <t>Update month + Number In SectorsProduction / SectorsNewOrders / Sectors</t>
        </is>
      </c>
      <c r="G16" s="97" t="n"/>
      <c r="N16" s="106" t="inlineStr">
        <is>
          <t>New Orders</t>
        </is>
      </c>
      <c r="O16" s="104" t="n"/>
      <c r="P16" s="119">
        <f>VLOOKUP($P$13,Details!$A:$L,MATCH(Note!N16,Table91213[#Headers],),)</f>
        <v/>
      </c>
      <c r="Q16" s="119">
        <f>VLOOKUP($Q$13,Details!$A:$L,MATCH(Note!N16,Table91213[#Headers],),)</f>
        <v/>
      </c>
      <c r="R16" s="79">
        <f>P16-Q16</f>
        <v/>
      </c>
    </row>
    <row r="17">
      <c r="B17" s="97" t="inlineStr">
        <is>
          <t>Update Industry Comments</t>
        </is>
      </c>
      <c r="N17" s="106" t="inlineStr">
        <is>
          <t>Imports</t>
        </is>
      </c>
      <c r="O17" s="104" t="n"/>
      <c r="P17" s="119">
        <f>VLOOKUP($P$13,Details!$A:$L,MATCH(Note!N17,Table91213[#Headers],),)</f>
        <v/>
      </c>
      <c r="Q17" s="119">
        <f>VLOOKUP($Q$13,Details!$A:$L,MATCH(Note!N17,Table91213[#Headers],),)</f>
        <v/>
      </c>
      <c r="R17" s="79">
        <f>P17-Q17</f>
        <v/>
      </c>
    </row>
    <row r="18">
      <c r="B18" s="97" t="inlineStr">
        <is>
          <t>Update data in different ISM and Details</t>
        </is>
      </c>
      <c r="N18" s="106" t="inlineStr">
        <is>
          <t>Backlog Of Orders</t>
        </is>
      </c>
      <c r="O18" s="104" t="n"/>
      <c r="P18" s="119">
        <f>VLOOKUP($P$13,Details!$A:$L,MATCH(Note!N18,Table91213[#Headers],),)</f>
        <v/>
      </c>
      <c r="Q18" s="119">
        <f>VLOOKUP($Q$13,Details!$A:$L,MATCH(Note!N18,Table91213[#Headers],),)</f>
        <v/>
      </c>
      <c r="R18" s="79">
        <f>P18-Q18</f>
        <v/>
      </c>
    </row>
    <row r="19">
      <c r="N19" s="106" t="inlineStr">
        <is>
          <t>Prices</t>
        </is>
      </c>
      <c r="O19" s="104" t="n"/>
      <c r="P19" s="119">
        <f>VLOOKUP($P$13,Details!$A:$L,MATCH(Note!N19,Table91213[#Headers],),)</f>
        <v/>
      </c>
      <c r="Q19" s="119">
        <f>VLOOKUP($Q$13,Details!$A:$L,MATCH(Note!N19,Table91213[#Headers],),)</f>
        <v/>
      </c>
      <c r="R19" s="79">
        <f>P19-Q19</f>
        <v/>
      </c>
    </row>
    <row r="20">
      <c r="B20" s="110" t="inlineStr">
        <is>
          <t>https://www.ismworld.org/</t>
        </is>
      </c>
      <c r="G20" s="97" t="n"/>
      <c r="N20" s="106" t="inlineStr">
        <is>
          <t>Production</t>
        </is>
      </c>
      <c r="O20" s="104" t="n"/>
      <c r="P20" s="119">
        <f>VLOOKUP($P$13,Details!$A:$L,MATCH(Note!N20,Table91213[#Headers],),)</f>
        <v/>
      </c>
      <c r="Q20" s="119">
        <f>VLOOKUP($Q$13,Details!$A:$L,MATCH(Note!N20,Table91213[#Headers],),)</f>
        <v/>
      </c>
      <c r="R20" s="79">
        <f>P20-Q20</f>
        <v/>
      </c>
    </row>
    <row r="21">
      <c r="B21" s="110" t="inlineStr">
        <is>
          <t>https://www.ismworld.org/supply-management-news-and-reports/reports/ism-report-on-business/pmi/july/</t>
        </is>
      </c>
      <c r="G21" s="97" t="n"/>
      <c r="N21" s="106" t="inlineStr">
        <is>
          <t>Customers Inventories</t>
        </is>
      </c>
      <c r="O21" s="104" t="n"/>
      <c r="P21" s="119">
        <f>VLOOKUP($P$13,Details!$A:$L,MATCH(Note!N21,Table91213[#Headers],),)</f>
        <v/>
      </c>
      <c r="Q21" s="119">
        <f>VLOOKUP($Q$13,Details!$A:$L,MATCH(Note!N21,Table91213[#Headers],),)</f>
        <v/>
      </c>
      <c r="R21" s="79">
        <f>P21-Q21</f>
        <v/>
      </c>
    </row>
    <row r="22">
      <c r="B22" s="97" t="n"/>
      <c r="G22" s="97" t="n"/>
      <c r="N22" s="106" t="inlineStr">
        <is>
          <t>Inventories</t>
        </is>
      </c>
      <c r="O22" s="104" t="n"/>
      <c r="P22" s="119">
        <f>VLOOKUP($P$13,Details!$A:$L,MATCH(Note!N22,Table91213[#Headers],),)</f>
        <v/>
      </c>
      <c r="Q22" s="119">
        <f>VLOOKUP($Q$13,Details!$A:$L,MATCH(Note!N22,Table91213[#Headers],),)</f>
        <v/>
      </c>
      <c r="R22" s="79">
        <f>P22-Q22</f>
        <v/>
      </c>
    </row>
    <row r="23">
      <c r="B23" s="97" t="n"/>
      <c r="N23" s="106" t="inlineStr">
        <is>
          <t>Deliveries</t>
        </is>
      </c>
      <c r="O23" s="104" t="n"/>
      <c r="P23" s="119">
        <f>VLOOKUP($P$13,Details!$A:$L,MATCH(Note!N23,Table91213[#Headers],),)</f>
        <v/>
      </c>
      <c r="Q23" s="119">
        <f>VLOOKUP($Q$13,Details!$A:$L,MATCH(Note!N23,Table91213[#Headers],),)</f>
        <v/>
      </c>
      <c r="R23" s="79">
        <f>P23-Q23</f>
        <v/>
      </c>
    </row>
    <row r="24">
      <c r="B24" s="97" t="n"/>
      <c r="N24" s="106" t="inlineStr">
        <is>
          <t>Employment</t>
        </is>
      </c>
      <c r="O24" s="104" t="n"/>
      <c r="P24" s="119">
        <f>VLOOKUP($P$13,Details!$A:$L,MATCH(Note!N24,Table91213[#Headers],),)</f>
        <v/>
      </c>
      <c r="Q24" s="119">
        <f>VLOOKUP($Q$13,Details!$A:$L,MATCH(Note!N24,Table91213[#Headers],),)</f>
        <v/>
      </c>
      <c r="R24" s="79">
        <f>P24-Q24</f>
        <v/>
      </c>
    </row>
    <row r="25" ht="16" customHeight="1" thickBot="1">
      <c r="N25" s="114" t="inlineStr">
        <is>
          <t>Exports</t>
        </is>
      </c>
      <c r="O25" s="115" t="n"/>
      <c r="P25" s="80">
        <f>VLOOKUP($P$13,Details!$A:$L,MATCH(Note!N25,Table91213[#Headers],),)</f>
        <v/>
      </c>
      <c r="Q25" s="80">
        <f>VLOOKUP($Q$13,Details!$A:$L,MATCH(Note!N25,Table91213[#Headers],),)</f>
        <v/>
      </c>
      <c r="R25" s="81">
        <f>P25-Q25</f>
        <v/>
      </c>
    </row>
    <row r="31" ht="30" customHeight="1"/>
    <row r="34">
      <c r="B34" s="113" t="n"/>
    </row>
    <row r="35">
      <c r="B35" s="109" t="n"/>
    </row>
    <row r="36">
      <c r="B36" s="112"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7"/>
  <sheetViews>
    <sheetView zoomScale="170" zoomScaleNormal="170" workbookViewId="0">
      <pane ySplit="1" topLeftCell="A26" activePane="bottomLeft" state="frozen"/>
      <selection pane="bottomLeft" activeCell="D40" sqref="D40"/>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3"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3"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3"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3"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3"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3"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3"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3"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3"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3"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3"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3"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3"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3"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3"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3"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3"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3"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3"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3"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3"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3"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3"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3"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3"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3"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3"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3"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3"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3"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3"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3"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3"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3"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3"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3"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3"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3"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3"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3"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3"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3"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row r="45">
      <c r="A45" s="123" t="n">
        <v>44805</v>
      </c>
      <c r="B45" t="n">
        <v>5</v>
      </c>
      <c r="C45" t="n">
        <v>-2</v>
      </c>
      <c r="D45" t="n">
        <v>2</v>
      </c>
      <c r="E45" t="n">
        <v>1</v>
      </c>
      <c r="F45" t="n">
        <v>-1</v>
      </c>
      <c r="G45" t="n">
        <v>3</v>
      </c>
      <c r="H45" t="n">
        <v>-7</v>
      </c>
      <c r="I45" t="n">
        <v>8</v>
      </c>
      <c r="J45" t="n">
        <v>6</v>
      </c>
      <c r="K45" t="n">
        <v>9</v>
      </c>
      <c r="L45" t="n">
        <v>-3</v>
      </c>
      <c r="M45" t="n">
        <v>0</v>
      </c>
      <c r="N45" t="n">
        <v>7</v>
      </c>
      <c r="O45" t="n">
        <v>0</v>
      </c>
      <c r="P45" t="n">
        <v>-4</v>
      </c>
      <c r="Q45" t="n">
        <v>-6</v>
      </c>
      <c r="R45" t="n">
        <v>4</v>
      </c>
      <c r="S45" t="n">
        <v>-5</v>
      </c>
    </row>
    <row r="46">
      <c r="A46" s="123" t="n">
        <v>44835</v>
      </c>
      <c r="B46" t="n">
        <v>8</v>
      </c>
      <c r="C46" t="n">
        <v>-4</v>
      </c>
      <c r="D46" t="n">
        <v>-2</v>
      </c>
      <c r="E46" t="n">
        <v>1</v>
      </c>
      <c r="F46" t="n">
        <v>-5</v>
      </c>
      <c r="G46" t="n">
        <v>-1</v>
      </c>
      <c r="H46" t="n">
        <v>-10</v>
      </c>
      <c r="I46" t="n">
        <v>6</v>
      </c>
      <c r="J46" t="n">
        <v>3</v>
      </c>
      <c r="K46" t="n">
        <v>7</v>
      </c>
      <c r="L46" t="n">
        <v>-8</v>
      </c>
      <c r="M46" t="n">
        <v>5</v>
      </c>
      <c r="N46" t="n">
        <v>2</v>
      </c>
      <c r="O46" t="n">
        <v>-3</v>
      </c>
      <c r="P46" t="n">
        <v>-6</v>
      </c>
      <c r="Q46" t="n">
        <v>-7</v>
      </c>
      <c r="R46" t="n">
        <v>4</v>
      </c>
      <c r="S46" t="n">
        <v>-9</v>
      </c>
    </row>
    <row r="47">
      <c r="A47" s="123" t="n">
        <v>44866</v>
      </c>
      <c r="B47" t="n">
        <v>6</v>
      </c>
      <c r="C47" t="n">
        <v>-6</v>
      </c>
      <c r="D47" t="n">
        <v>-4</v>
      </c>
      <c r="E47" t="n">
        <v>-1</v>
      </c>
      <c r="F47" t="n">
        <v>-8</v>
      </c>
      <c r="G47" t="n">
        <v>-3</v>
      </c>
      <c r="H47" t="n">
        <v>-7</v>
      </c>
      <c r="I47" t="n">
        <v>-2</v>
      </c>
      <c r="J47" t="n">
        <v>3</v>
      </c>
      <c r="K47" t="n">
        <v>5</v>
      </c>
      <c r="L47" t="n">
        <v>-10</v>
      </c>
      <c r="M47" t="n">
        <v>2</v>
      </c>
      <c r="N47" t="n">
        <v>-5</v>
      </c>
      <c r="O47" t="n">
        <v>4</v>
      </c>
      <c r="P47" t="n">
        <v>-12</v>
      </c>
      <c r="Q47" t="n">
        <v>-9</v>
      </c>
      <c r="R47" t="n">
        <v>1</v>
      </c>
      <c r="S47" t="n">
        <v>-11</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7"/>
  <sheetViews>
    <sheetView topLeftCell="D1" zoomScale="160" zoomScaleNormal="160" workbookViewId="0">
      <pane ySplit="1" topLeftCell="A23" activePane="bottomLeft" state="frozen"/>
      <selection pane="bottomLeft" activeCell="H39" sqref="H39"/>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3"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3"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3"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3"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3"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3"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3"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3"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3"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3"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3"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3"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3"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3"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3"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3"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3"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3"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3"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3"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3"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3"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3"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3"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3"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3"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3"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3"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3"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3"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3"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3"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3"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3"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3"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3"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3"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3"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3"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3"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3"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3"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row r="45">
      <c r="A45" s="123" t="n">
        <v>44805</v>
      </c>
      <c r="B45" t="n">
        <v>7</v>
      </c>
      <c r="C45" t="n">
        <v>4</v>
      </c>
      <c r="D45" t="n">
        <v>0</v>
      </c>
      <c r="E45" t="n">
        <v>3</v>
      </c>
      <c r="F45" t="n">
        <v>5</v>
      </c>
      <c r="G45" t="n">
        <v>1</v>
      </c>
      <c r="H45" t="n">
        <v>11</v>
      </c>
      <c r="I45" t="n">
        <v>0</v>
      </c>
      <c r="J45" t="n">
        <v>0</v>
      </c>
      <c r="K45" t="n">
        <v>0</v>
      </c>
      <c r="L45" t="n">
        <v>6</v>
      </c>
      <c r="M45" t="n">
        <v>0</v>
      </c>
      <c r="N45" t="n">
        <v>0</v>
      </c>
      <c r="O45" t="n">
        <v>2</v>
      </c>
      <c r="P45" t="n">
        <v>8</v>
      </c>
      <c r="Q45" t="n">
        <v>9</v>
      </c>
      <c r="R45" t="n">
        <v>0</v>
      </c>
      <c r="S45" t="n">
        <v>10</v>
      </c>
    </row>
    <row r="46">
      <c r="A46" s="123" t="n">
        <v>44835</v>
      </c>
      <c r="B46" t="n">
        <v>0</v>
      </c>
      <c r="C46" t="n">
        <v>2</v>
      </c>
      <c r="D46" t="n">
        <v>0</v>
      </c>
      <c r="E46" t="n">
        <v>0</v>
      </c>
      <c r="F46" t="n">
        <v>7</v>
      </c>
      <c r="G46" t="n">
        <v>4</v>
      </c>
      <c r="H46" t="n">
        <v>11</v>
      </c>
      <c r="I46" t="n">
        <v>0</v>
      </c>
      <c r="J46" t="n">
        <v>1</v>
      </c>
      <c r="K46" t="n">
        <v>5</v>
      </c>
      <c r="L46" t="n">
        <v>9</v>
      </c>
      <c r="M46" t="n">
        <v>0</v>
      </c>
      <c r="N46" t="n">
        <v>0</v>
      </c>
      <c r="O46" t="n">
        <v>6</v>
      </c>
      <c r="P46" t="n">
        <v>10</v>
      </c>
      <c r="Q46" t="n">
        <v>8</v>
      </c>
      <c r="R46" t="n">
        <v>3</v>
      </c>
      <c r="S46" t="n">
        <v>12</v>
      </c>
    </row>
    <row r="47">
      <c r="A47" s="123" t="n">
        <v>44866</v>
      </c>
      <c r="B47" t="n">
        <v>0</v>
      </c>
      <c r="C47" t="n">
        <v>5</v>
      </c>
      <c r="D47" t="n">
        <v>1</v>
      </c>
      <c r="E47" t="n">
        <v>9</v>
      </c>
      <c r="F47" t="n">
        <v>8</v>
      </c>
      <c r="G47" t="n">
        <v>2</v>
      </c>
      <c r="H47" t="n">
        <v>0</v>
      </c>
      <c r="I47" t="n">
        <v>7</v>
      </c>
      <c r="J47" t="n">
        <v>3</v>
      </c>
      <c r="K47" t="n">
        <v>10</v>
      </c>
      <c r="L47" t="n">
        <v>12</v>
      </c>
      <c r="M47" t="n">
        <v>0</v>
      </c>
      <c r="N47" t="n">
        <v>6</v>
      </c>
      <c r="O47" t="n">
        <v>11</v>
      </c>
      <c r="P47" t="n">
        <v>13</v>
      </c>
      <c r="Q47" t="n">
        <v>0</v>
      </c>
      <c r="R47" t="n">
        <v>4</v>
      </c>
      <c r="S47" t="n">
        <v>14</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7"/>
  <sheetViews>
    <sheetView zoomScale="160" zoomScaleNormal="160" workbookViewId="0">
      <pane ySplit="1" topLeftCell="A31" activePane="bottomLeft" state="frozen"/>
      <selection pane="bottomLeft" activeCell="I38" sqref="I38"/>
    </sheetView>
  </sheetViews>
  <sheetFormatPr baseColWidth="8" defaultColWidth="10.90625" defaultRowHeight="14.5"/>
  <cols>
    <col width="10.36328125" customWidth="1"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3"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3"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3"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3"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3"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3"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3"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3"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3"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3"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3"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3"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3"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3"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3"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3"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3"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3"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3"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3"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3"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3"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3"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3"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3"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3"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3"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3"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3"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3"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3"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3"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3"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3"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3"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3"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3"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3"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3"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3"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3"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3"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3"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row r="45">
      <c r="A45" s="123" t="n">
        <v>44805</v>
      </c>
      <c r="B45" t="n">
        <v>0</v>
      </c>
      <c r="C45" t="n">
        <v>5</v>
      </c>
      <c r="D45" t="n">
        <v>0</v>
      </c>
      <c r="E45" t="n">
        <v>1</v>
      </c>
      <c r="F45" t="n">
        <v>-3</v>
      </c>
      <c r="G45" t="n">
        <v>7</v>
      </c>
      <c r="H45" t="n">
        <v>-6</v>
      </c>
      <c r="I45" t="n">
        <v>-5</v>
      </c>
      <c r="J45" t="n">
        <v>0</v>
      </c>
      <c r="K45" t="n">
        <v>-2</v>
      </c>
      <c r="L45" t="n">
        <v>-1</v>
      </c>
      <c r="M45" t="n">
        <v>3</v>
      </c>
      <c r="N45" t="n">
        <v>4</v>
      </c>
      <c r="O45" t="n">
        <v>6</v>
      </c>
      <c r="P45" t="n">
        <v>2</v>
      </c>
      <c r="Q45" t="n">
        <v>-4</v>
      </c>
      <c r="R45" t="n">
        <v>-7</v>
      </c>
      <c r="S45" t="n">
        <v>8</v>
      </c>
    </row>
    <row r="46">
      <c r="A46" s="123" t="n">
        <v>44835</v>
      </c>
      <c r="B46" t="n">
        <v>0</v>
      </c>
      <c r="C46" t="n">
        <v>2</v>
      </c>
      <c r="D46" t="n">
        <v>-5</v>
      </c>
      <c r="E46" t="n">
        <v>5</v>
      </c>
      <c r="F46" t="n">
        <v>-4</v>
      </c>
      <c r="G46" t="n">
        <v>3</v>
      </c>
      <c r="H46" t="n">
        <v>0</v>
      </c>
      <c r="I46" t="n">
        <v>-7</v>
      </c>
      <c r="J46" t="n">
        <v>4</v>
      </c>
      <c r="K46" t="n">
        <v>-1</v>
      </c>
      <c r="L46" t="n">
        <v>-2</v>
      </c>
      <c r="M46" t="n">
        <v>0</v>
      </c>
      <c r="N46" t="n">
        <v>-3</v>
      </c>
      <c r="O46" t="n">
        <v>6</v>
      </c>
      <c r="P46" t="n">
        <v>1</v>
      </c>
      <c r="Q46" t="n">
        <v>-6</v>
      </c>
      <c r="R46" t="n">
        <v>-8</v>
      </c>
      <c r="S46" t="n">
        <v>0</v>
      </c>
    </row>
    <row r="47">
      <c r="A47" s="123" t="n">
        <v>44866</v>
      </c>
      <c r="B47" t="n">
        <v>7</v>
      </c>
      <c r="C47" t="n">
        <v>-4</v>
      </c>
      <c r="D47" t="n">
        <v>0</v>
      </c>
      <c r="E47" t="n">
        <v>4</v>
      </c>
      <c r="F47" t="n">
        <v>0</v>
      </c>
      <c r="G47" t="n">
        <v>6</v>
      </c>
      <c r="H47" t="n">
        <v>-7</v>
      </c>
      <c r="I47" t="n">
        <v>-5</v>
      </c>
      <c r="J47" t="n">
        <v>2</v>
      </c>
      <c r="K47" t="n">
        <v>0</v>
      </c>
      <c r="L47" t="n">
        <v>-3</v>
      </c>
      <c r="M47" t="n">
        <v>-2</v>
      </c>
      <c r="N47" t="n">
        <v>1</v>
      </c>
      <c r="O47" t="n">
        <v>3</v>
      </c>
      <c r="P47" t="n">
        <v>-1</v>
      </c>
      <c r="Q47" t="n">
        <v>0</v>
      </c>
      <c r="R47" t="n">
        <v>-6</v>
      </c>
      <c r="S47" t="n">
        <v>5</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5"/>
  <sheetViews>
    <sheetView topLeftCell="C1" zoomScale="150" zoomScaleNormal="150" workbookViewId="0">
      <pane ySplit="1" topLeftCell="A885" activePane="bottomLeft" state="frozen"/>
      <selection activeCell="R895" sqref="R895"/>
      <selection pane="bottomLeft" activeCell="N911" sqref="N911"/>
    </sheetView>
  </sheetViews>
  <sheetFormatPr baseColWidth="8" defaultColWidth="10.90625" defaultRowHeight="14.5"/>
  <cols>
    <col width="20.6328125" customWidth="1"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3" t="n">
        <v>17168</v>
      </c>
      <c r="N2" t="n">
        <v>2034.45</v>
      </c>
    </row>
    <row r="3">
      <c r="A3" s="123" t="n">
        <v>17258</v>
      </c>
      <c r="N3" t="n">
        <v>2029.024</v>
      </c>
      <c r="O3" t="n">
        <v>-0.002667059893337343</v>
      </c>
      <c r="Q3" t="n">
        <v>-0.01062563615731604</v>
      </c>
      <c r="R3" t="n">
        <v>-0.002667059893337343</v>
      </c>
      <c r="S3" t="n">
        <v>-0.01062563615731604</v>
      </c>
    </row>
    <row r="4">
      <c r="A4" s="123" t="n">
        <v>17349</v>
      </c>
      <c r="N4" t="n">
        <v>2024.834</v>
      </c>
      <c r="O4" t="n">
        <v>-0.002065032251959478</v>
      </c>
      <c r="Q4" t="n">
        <v>-0.00823457806459249</v>
      </c>
      <c r="R4" t="n">
        <v>-0.002065032251959478</v>
      </c>
      <c r="S4" t="n">
        <v>-0.00823457806459249</v>
      </c>
    </row>
    <row r="5">
      <c r="A5" s="123" t="n">
        <v>17441</v>
      </c>
      <c r="N5" t="n">
        <v>2056.508</v>
      </c>
      <c r="O5" t="n">
        <v>0.01564276380187203</v>
      </c>
      <c r="Q5" t="n">
        <v>0.06405460233045623</v>
      </c>
      <c r="R5" t="n">
        <v>0.01564276380187203</v>
      </c>
      <c r="S5" t="n">
        <v>0.06405460233045623</v>
      </c>
    </row>
    <row r="6">
      <c r="A6" s="123"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3" t="n">
        <v>17564</v>
      </c>
      <c r="B7" t="n">
        <v>51.1</v>
      </c>
      <c r="E7" t="n">
        <v>62.7</v>
      </c>
      <c r="F7" t="n">
        <v>55.2</v>
      </c>
      <c r="H7" t="n">
        <v>43.9</v>
      </c>
      <c r="I7" t="n">
        <v>37.1</v>
      </c>
      <c r="J7" t="n">
        <v>55.8</v>
      </c>
      <c r="L7" t="n">
        <v>50.2</v>
      </c>
      <c r="O7" t="n">
        <v>0.01504200324044458</v>
      </c>
      <c r="P7" t="n">
        <v>0.02604733466047333</v>
      </c>
      <c r="Q7" t="n">
        <v>0.06153924905173613</v>
      </c>
    </row>
    <row r="8">
      <c r="A8" s="123" t="n">
        <v>17593</v>
      </c>
      <c r="B8" t="n">
        <v>43.9</v>
      </c>
      <c r="E8" t="n">
        <v>69.3</v>
      </c>
      <c r="F8" t="n">
        <v>47.8</v>
      </c>
      <c r="H8" t="n">
        <v>44.5</v>
      </c>
      <c r="I8" t="n">
        <v>32.7</v>
      </c>
      <c r="J8" t="n">
        <v>44</v>
      </c>
      <c r="L8" t="n">
        <v>43.3</v>
      </c>
      <c r="O8" t="n">
        <v>0.01504200324044458</v>
      </c>
      <c r="P8" t="n">
        <v>0.02604733466047333</v>
      </c>
      <c r="Q8" t="n">
        <v>0.06153924905173613</v>
      </c>
    </row>
    <row r="9">
      <c r="A9" s="123"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3" t="n">
        <v>17654</v>
      </c>
      <c r="B10" t="n">
        <v>51.2</v>
      </c>
      <c r="E10" t="n">
        <v>70.8</v>
      </c>
      <c r="F10" t="n">
        <v>52.1</v>
      </c>
      <c r="H10" t="n">
        <v>47</v>
      </c>
      <c r="I10" t="n">
        <v>40.4</v>
      </c>
      <c r="J10" t="n">
        <v>51.8</v>
      </c>
      <c r="L10" t="n">
        <v>49.5</v>
      </c>
      <c r="O10" t="n">
        <v>0.01650680593760204</v>
      </c>
      <c r="P10" t="n">
        <v>0.04577323875912755</v>
      </c>
      <c r="Q10" t="n">
        <v>0.06768013659057992</v>
      </c>
    </row>
    <row r="11">
      <c r="A11" s="123" t="n">
        <v>17685</v>
      </c>
      <c r="B11" t="n">
        <v>58.1</v>
      </c>
      <c r="E11" t="n">
        <v>78.5</v>
      </c>
      <c r="F11" t="n">
        <v>56.8</v>
      </c>
      <c r="H11" t="n">
        <v>54.7</v>
      </c>
      <c r="I11" t="n">
        <v>38.4</v>
      </c>
      <c r="J11" t="n">
        <v>50.8</v>
      </c>
      <c r="L11" t="n">
        <v>53</v>
      </c>
      <c r="O11" t="n">
        <v>0.01650680593760204</v>
      </c>
      <c r="P11" t="n">
        <v>0.04577323875912755</v>
      </c>
      <c r="Q11" t="n">
        <v>0.06768013659057992</v>
      </c>
    </row>
    <row r="12">
      <c r="A12" s="123"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3" t="n">
        <v>17746</v>
      </c>
      <c r="B13" t="n">
        <v>46</v>
      </c>
      <c r="E13" t="n">
        <v>77</v>
      </c>
      <c r="F13" t="n">
        <v>51</v>
      </c>
      <c r="H13" t="n">
        <v>46.6</v>
      </c>
      <c r="I13" t="n">
        <v>31.2</v>
      </c>
      <c r="J13" t="n">
        <v>46.1</v>
      </c>
      <c r="L13" t="n">
        <v>45.1</v>
      </c>
      <c r="O13" t="n">
        <v>0.0057293019130506</v>
      </c>
      <c r="P13" t="n">
        <v>0.05394121197095662</v>
      </c>
      <c r="Q13" t="n">
        <v>0.02311491038720082</v>
      </c>
    </row>
    <row r="14">
      <c r="A14" s="123" t="n">
        <v>17777</v>
      </c>
      <c r="B14" t="n">
        <v>40.6</v>
      </c>
      <c r="E14" t="n">
        <v>66</v>
      </c>
      <c r="F14" t="n">
        <v>47.9</v>
      </c>
      <c r="H14" t="n">
        <v>45.2</v>
      </c>
      <c r="I14" t="n">
        <v>28.3</v>
      </c>
      <c r="J14" t="n">
        <v>46.1</v>
      </c>
      <c r="L14" t="n">
        <v>42.1</v>
      </c>
      <c r="O14" t="n">
        <v>0.0057293019130506</v>
      </c>
      <c r="P14" t="n">
        <v>0.05394121197095662</v>
      </c>
      <c r="Q14" t="n">
        <v>0.02311491038720082</v>
      </c>
    </row>
    <row r="15">
      <c r="A15" s="123"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3" t="n">
        <v>17838</v>
      </c>
      <c r="B16" t="n">
        <v>43.2</v>
      </c>
      <c r="E16" t="n">
        <v>51</v>
      </c>
      <c r="F16" t="n">
        <v>48.9</v>
      </c>
      <c r="H16" t="n">
        <v>42.6</v>
      </c>
      <c r="I16" t="n">
        <v>28</v>
      </c>
      <c r="J16" t="n">
        <v>44</v>
      </c>
      <c r="L16" t="n">
        <v>42.4</v>
      </c>
      <c r="O16" t="n">
        <v>0.001117121575066453</v>
      </c>
      <c r="P16" t="n">
        <v>0.03886782837703537</v>
      </c>
      <c r="Q16" t="n">
        <v>0.004475979641999084</v>
      </c>
    </row>
    <row r="17">
      <c r="A17" s="123" t="n">
        <v>17868</v>
      </c>
      <c r="B17" t="n">
        <v>34.5</v>
      </c>
      <c r="E17" t="n">
        <v>47.5</v>
      </c>
      <c r="F17" t="n">
        <v>42.1</v>
      </c>
      <c r="H17" t="n">
        <v>37</v>
      </c>
      <c r="I17" t="n">
        <v>17.7</v>
      </c>
      <c r="J17" t="n">
        <v>39</v>
      </c>
      <c r="L17" t="n">
        <v>35</v>
      </c>
      <c r="O17" t="n">
        <v>0.001117121575066453</v>
      </c>
      <c r="P17" t="n">
        <v>0.03886782837703537</v>
      </c>
      <c r="Q17" t="n">
        <v>0.004475979641999084</v>
      </c>
    </row>
    <row r="18">
      <c r="A18" s="123"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3" t="n">
        <v>17930</v>
      </c>
      <c r="B19" t="n">
        <v>34.2</v>
      </c>
      <c r="E19" t="n">
        <v>31.3</v>
      </c>
      <c r="F19" t="n">
        <v>39.6</v>
      </c>
      <c r="H19" t="n">
        <v>34.9</v>
      </c>
      <c r="I19" t="n">
        <v>13.1</v>
      </c>
      <c r="J19" t="n">
        <v>28.3</v>
      </c>
      <c r="L19" t="n">
        <v>31.3</v>
      </c>
      <c r="O19" t="n">
        <v>-0.01377946490423314</v>
      </c>
      <c r="P19" t="n">
        <v>0.009369841174030318</v>
      </c>
      <c r="Q19" t="n">
        <v>-0.05398904707599994</v>
      </c>
    </row>
    <row r="20">
      <c r="A20" s="123" t="n">
        <v>17958</v>
      </c>
      <c r="B20" t="n">
        <v>42.1</v>
      </c>
      <c r="E20" t="n">
        <v>31.8</v>
      </c>
      <c r="F20" t="n">
        <v>41.9</v>
      </c>
      <c r="H20" t="n">
        <v>33.3</v>
      </c>
      <c r="I20" t="n">
        <v>12.4</v>
      </c>
      <c r="J20" t="n">
        <v>31.1</v>
      </c>
      <c r="L20" t="n">
        <v>34.5</v>
      </c>
      <c r="O20" t="n">
        <v>-0.01377946490423314</v>
      </c>
      <c r="P20" t="n">
        <v>0.009369841174030318</v>
      </c>
      <c r="Q20" t="n">
        <v>-0.05398904707599994</v>
      </c>
    </row>
    <row r="21">
      <c r="A21" s="123"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3" t="n">
        <v>18019</v>
      </c>
      <c r="B22" t="n">
        <v>41.1</v>
      </c>
      <c r="E22" t="n">
        <v>20.1</v>
      </c>
      <c r="F22" t="n">
        <v>38.2</v>
      </c>
      <c r="H22" t="n">
        <v>25.5</v>
      </c>
      <c r="I22" t="n">
        <v>15.5</v>
      </c>
      <c r="J22" t="n">
        <v>29</v>
      </c>
      <c r="L22" t="n">
        <v>32.6</v>
      </c>
      <c r="O22" t="n">
        <v>-0.003411009297100643</v>
      </c>
      <c r="P22" t="n">
        <v>-0.01040812969891594</v>
      </c>
      <c r="Q22" t="n">
        <v>-0.01357438589464066</v>
      </c>
    </row>
    <row r="23">
      <c r="A23" s="123" t="n">
        <v>18050</v>
      </c>
      <c r="B23" t="n">
        <v>39.8</v>
      </c>
      <c r="E23" t="n">
        <v>10.6</v>
      </c>
      <c r="F23" t="n">
        <v>38.4</v>
      </c>
      <c r="H23" t="n">
        <v>24.1</v>
      </c>
      <c r="I23" t="n">
        <v>15</v>
      </c>
      <c r="J23" t="n">
        <v>27.2</v>
      </c>
      <c r="L23" t="n">
        <v>31.6</v>
      </c>
      <c r="O23" t="n">
        <v>-0.003411009297100643</v>
      </c>
      <c r="P23" t="n">
        <v>-0.01040812969891594</v>
      </c>
      <c r="Q23" t="n">
        <v>-0.01357438589464066</v>
      </c>
    </row>
    <row r="24">
      <c r="A24" s="123"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3" t="n">
        <v>18111</v>
      </c>
      <c r="B25" t="n">
        <v>55.7</v>
      </c>
      <c r="E25" t="n">
        <v>42.7</v>
      </c>
      <c r="F25" t="n">
        <v>58.5</v>
      </c>
      <c r="H25" t="n">
        <v>26.8</v>
      </c>
      <c r="I25" t="n">
        <v>33</v>
      </c>
      <c r="J25" t="n">
        <v>40</v>
      </c>
      <c r="L25" t="n">
        <v>47</v>
      </c>
      <c r="O25" t="n">
        <v>0.010324247766707</v>
      </c>
      <c r="P25" t="n">
        <v>-0.005886912058540217</v>
      </c>
      <c r="Q25" t="n">
        <v>0.04194094483004052</v>
      </c>
    </row>
    <row r="26">
      <c r="A26" s="123" t="n">
        <v>18142</v>
      </c>
      <c r="B26" t="n">
        <v>58</v>
      </c>
      <c r="E26" t="n">
        <v>47.5</v>
      </c>
      <c r="F26" t="n">
        <v>60.3</v>
      </c>
      <c r="H26" t="n">
        <v>35.8</v>
      </c>
      <c r="I26" t="n">
        <v>39.9</v>
      </c>
      <c r="J26" t="n">
        <v>51.4</v>
      </c>
      <c r="L26" t="n">
        <v>52.3</v>
      </c>
      <c r="O26" t="n">
        <v>0.010324247766707</v>
      </c>
      <c r="P26" t="n">
        <v>-0.005886912058540217</v>
      </c>
      <c r="Q26" t="n">
        <v>0.04194094483004052</v>
      </c>
    </row>
    <row r="27">
      <c r="A27" s="123"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3" t="n">
        <v>18203</v>
      </c>
      <c r="B28" t="n">
        <v>58.7</v>
      </c>
      <c r="E28" t="n">
        <v>51.1</v>
      </c>
      <c r="F28" t="n">
        <v>55.7</v>
      </c>
      <c r="H28" t="n">
        <v>31.3</v>
      </c>
      <c r="I28" t="n">
        <v>51.5</v>
      </c>
      <c r="J28" t="n">
        <v>42.9</v>
      </c>
      <c r="L28" t="n">
        <v>51</v>
      </c>
      <c r="O28" t="n">
        <v>-0.008392674404299159</v>
      </c>
      <c r="P28" t="n">
        <v>-0.01533017543202709</v>
      </c>
      <c r="Q28" t="n">
        <v>-0.03315043537256779</v>
      </c>
    </row>
    <row r="29">
      <c r="A29" s="123" t="n">
        <v>18233</v>
      </c>
      <c r="B29" t="n">
        <v>53.1</v>
      </c>
      <c r="E29" t="n">
        <v>49.9</v>
      </c>
      <c r="F29" t="n">
        <v>63.3</v>
      </c>
      <c r="H29" t="n">
        <v>41.7</v>
      </c>
      <c r="I29" t="n">
        <v>52.2</v>
      </c>
      <c r="J29" t="n">
        <v>52.6</v>
      </c>
      <c r="L29" t="n">
        <v>57.3</v>
      </c>
      <c r="O29" t="n">
        <v>-0.008392674404299159</v>
      </c>
      <c r="P29" t="n">
        <v>-0.01533017543202709</v>
      </c>
      <c r="Q29" t="n">
        <v>-0.03315043537256779</v>
      </c>
    </row>
    <row r="30">
      <c r="A30" s="123"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3" t="n">
        <v>18295</v>
      </c>
      <c r="B31" t="n">
        <v>62.5</v>
      </c>
      <c r="E31" t="n">
        <v>70.90000000000001</v>
      </c>
      <c r="F31" t="n">
        <v>66.7</v>
      </c>
      <c r="H31" t="n">
        <v>46.4</v>
      </c>
      <c r="I31" t="n">
        <v>68</v>
      </c>
      <c r="J31" t="n">
        <v>51.1</v>
      </c>
      <c r="L31" t="n">
        <v>60.5</v>
      </c>
      <c r="O31" t="n">
        <v>0.03930097999323078</v>
      </c>
      <c r="P31" t="n">
        <v>0.03766680699249766</v>
      </c>
      <c r="Q31" t="n">
        <v>0.1667165198223277</v>
      </c>
    </row>
    <row r="32">
      <c r="A32" s="123" t="n">
        <v>18323</v>
      </c>
      <c r="B32" t="n">
        <v>61.8</v>
      </c>
      <c r="E32" t="n">
        <v>77</v>
      </c>
      <c r="F32" t="n">
        <v>65.8</v>
      </c>
      <c r="H32" t="n">
        <v>48.8</v>
      </c>
      <c r="I32" t="n">
        <v>72</v>
      </c>
      <c r="J32" t="n">
        <v>56.9</v>
      </c>
      <c r="L32" t="n">
        <v>62.1</v>
      </c>
      <c r="O32" t="n">
        <v>0.03930097999323078</v>
      </c>
      <c r="P32" t="n">
        <v>0.03766680699249766</v>
      </c>
      <c r="Q32" t="n">
        <v>0.1667165198223277</v>
      </c>
    </row>
    <row r="33">
      <c r="A33" s="123"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3"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3"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3"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3" t="n">
        <v>18476</v>
      </c>
      <c r="B37" t="n">
        <v>77.09999999999999</v>
      </c>
      <c r="E37" t="n">
        <v>84.8</v>
      </c>
      <c r="F37" t="n">
        <v>78.7</v>
      </c>
      <c r="H37" t="n">
        <v>62.3</v>
      </c>
      <c r="I37" t="n">
        <v>81.7</v>
      </c>
      <c r="J37" t="n">
        <v>72.3</v>
      </c>
      <c r="L37" t="n">
        <v>75.8</v>
      </c>
      <c r="O37" t="n">
        <v>0.03864414603347914</v>
      </c>
      <c r="P37" t="n">
        <v>0.1030495976182812</v>
      </c>
      <c r="Q37" t="n">
        <v>0.1637698744608329</v>
      </c>
    </row>
    <row r="38">
      <c r="A38" s="123"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3"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3"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3"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3"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3" t="n">
        <v>18660</v>
      </c>
      <c r="B43" t="n">
        <v>70</v>
      </c>
      <c r="E43" t="n">
        <v>86.5</v>
      </c>
      <c r="F43" t="n">
        <v>61.4</v>
      </c>
      <c r="H43" t="n">
        <v>42.1</v>
      </c>
      <c r="I43" t="n">
        <v>93.3</v>
      </c>
      <c r="J43" t="n">
        <v>73.7</v>
      </c>
      <c r="L43" t="n">
        <v>69.3</v>
      </c>
      <c r="O43" t="n">
        <v>0.01358158764235281</v>
      </c>
      <c r="P43" t="n">
        <v>0.1056301212286148</v>
      </c>
      <c r="Q43" t="n">
        <v>0.05544316274475469</v>
      </c>
    </row>
    <row r="44">
      <c r="A44" s="123"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3"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3" t="n">
        <v>18749</v>
      </c>
      <c r="B46" t="n">
        <v>45.2</v>
      </c>
      <c r="E46" t="n">
        <v>63.6</v>
      </c>
      <c r="F46" t="n">
        <v>54.2</v>
      </c>
      <c r="H46" t="n">
        <v>51.2</v>
      </c>
      <c r="I46" t="n">
        <v>45</v>
      </c>
      <c r="J46" t="n">
        <v>58.8</v>
      </c>
      <c r="L46" t="n">
        <v>50.7</v>
      </c>
      <c r="O46" t="n">
        <v>0.01732710437341317</v>
      </c>
      <c r="P46" t="n">
        <v>0.09149883823891659</v>
      </c>
      <c r="Q46" t="n">
        <v>0.07113068727204253</v>
      </c>
    </row>
    <row r="47">
      <c r="A47" s="123" t="n">
        <v>18780</v>
      </c>
      <c r="B47" t="n">
        <v>39.1</v>
      </c>
      <c r="E47" t="n">
        <v>52.1</v>
      </c>
      <c r="F47" t="n">
        <v>48.6</v>
      </c>
      <c r="H47" t="n">
        <v>48.4</v>
      </c>
      <c r="I47" t="n">
        <v>36.7</v>
      </c>
      <c r="J47" t="n">
        <v>56.4</v>
      </c>
      <c r="L47" t="n">
        <v>45.5</v>
      </c>
      <c r="O47" t="n">
        <v>0.01732710437341317</v>
      </c>
      <c r="P47" t="n">
        <v>0.09149883823891659</v>
      </c>
      <c r="Q47" t="n">
        <v>0.07113068727204253</v>
      </c>
    </row>
    <row r="48">
      <c r="A48" s="123"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3" t="n">
        <v>18841</v>
      </c>
      <c r="B49" t="n">
        <v>38.5</v>
      </c>
      <c r="E49" t="n">
        <v>43.2</v>
      </c>
      <c r="F49" t="n">
        <v>48.4</v>
      </c>
      <c r="H49" t="n">
        <v>46.7</v>
      </c>
      <c r="I49" t="n">
        <v>32</v>
      </c>
      <c r="J49" t="n">
        <v>51.7</v>
      </c>
      <c r="L49" t="n">
        <v>43.6</v>
      </c>
      <c r="O49" t="n">
        <v>0.02060998797981137</v>
      </c>
      <c r="P49" t="n">
        <v>0.07254695501753763</v>
      </c>
      <c r="Q49" t="n">
        <v>0.08502378012798339</v>
      </c>
    </row>
    <row r="50">
      <c r="A50" s="123" t="n">
        <v>18872</v>
      </c>
      <c r="B50" t="n">
        <v>48.2</v>
      </c>
      <c r="E50" t="n">
        <v>45.7</v>
      </c>
      <c r="F50" t="n">
        <v>50.2</v>
      </c>
      <c r="H50" t="n">
        <v>43.8</v>
      </c>
      <c r="I50" t="n">
        <v>46.4</v>
      </c>
      <c r="J50" t="n">
        <v>48.6</v>
      </c>
      <c r="L50" t="n">
        <v>48.1</v>
      </c>
      <c r="O50" t="n">
        <v>0.02060998797981137</v>
      </c>
      <c r="P50" t="n">
        <v>0.07254695501753763</v>
      </c>
      <c r="Q50" t="n">
        <v>0.08502378012798339</v>
      </c>
    </row>
    <row r="51">
      <c r="A51" s="123"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3" t="n">
        <v>18933</v>
      </c>
      <c r="B52" t="n">
        <v>49.3</v>
      </c>
      <c r="E52" t="n">
        <v>55.6</v>
      </c>
      <c r="F52" t="n">
        <v>50.9</v>
      </c>
      <c r="H52" t="n">
        <v>44.5</v>
      </c>
      <c r="I52" t="n">
        <v>34.9</v>
      </c>
      <c r="J52" t="n">
        <v>50.2</v>
      </c>
      <c r="L52" t="n">
        <v>47.2</v>
      </c>
      <c r="O52" t="n">
        <v>0.002202495736847894</v>
      </c>
      <c r="P52" t="n">
        <v>0.05471378494876131</v>
      </c>
      <c r="Q52" t="n">
        <v>0.008839131632865316</v>
      </c>
    </row>
    <row r="53">
      <c r="A53" s="123" t="n">
        <v>18963</v>
      </c>
      <c r="B53" t="n">
        <v>45.3</v>
      </c>
      <c r="E53" t="n">
        <v>56.6</v>
      </c>
      <c r="F53" t="n">
        <v>52.8</v>
      </c>
      <c r="H53" t="n">
        <v>42.6</v>
      </c>
      <c r="I53" t="n">
        <v>33.6</v>
      </c>
      <c r="J53" t="n">
        <v>51.8</v>
      </c>
      <c r="L53" t="n">
        <v>46.5</v>
      </c>
      <c r="O53" t="n">
        <v>0.002202495736847894</v>
      </c>
      <c r="P53" t="n">
        <v>0.05471378494876131</v>
      </c>
      <c r="Q53" t="n">
        <v>0.008839131632865316</v>
      </c>
    </row>
    <row r="54">
      <c r="A54" s="123"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3" t="n">
        <v>19025</v>
      </c>
      <c r="B55" t="n">
        <v>42.3</v>
      </c>
      <c r="E55" t="n">
        <v>52.7</v>
      </c>
      <c r="F55" t="n">
        <v>49.9</v>
      </c>
      <c r="H55" t="n">
        <v>39.3</v>
      </c>
      <c r="I55" t="n">
        <v>24.9</v>
      </c>
      <c r="J55" t="n">
        <v>44.8</v>
      </c>
      <c r="L55" t="n">
        <v>41.8</v>
      </c>
      <c r="O55" t="n">
        <v>0.01068534408732109</v>
      </c>
      <c r="P55" t="n">
        <v>0.05170000881144375</v>
      </c>
      <c r="Q55" t="n">
        <v>0.04343132891926405</v>
      </c>
    </row>
    <row r="56">
      <c r="A56" s="123" t="n">
        <v>19054</v>
      </c>
      <c r="B56" t="n">
        <v>43.7</v>
      </c>
      <c r="E56" t="n">
        <v>44.7</v>
      </c>
      <c r="F56" t="n">
        <v>48.7</v>
      </c>
      <c r="H56" t="n">
        <v>35.6</v>
      </c>
      <c r="I56" t="n">
        <v>18.8</v>
      </c>
      <c r="J56" t="n">
        <v>41.8</v>
      </c>
      <c r="L56" t="n">
        <v>40</v>
      </c>
      <c r="O56" t="n">
        <v>0.01068534408732109</v>
      </c>
      <c r="P56" t="n">
        <v>0.05170000881144375</v>
      </c>
      <c r="Q56" t="n">
        <v>0.04343132891926405</v>
      </c>
    </row>
    <row r="57">
      <c r="A57" s="123"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3" t="n">
        <v>19115</v>
      </c>
      <c r="B58" t="n">
        <v>43.9</v>
      </c>
      <c r="E58" t="n">
        <v>38.8</v>
      </c>
      <c r="F58" t="n">
        <v>45.7</v>
      </c>
      <c r="H58" t="n">
        <v>30.3</v>
      </c>
      <c r="I58" t="n">
        <v>22.4</v>
      </c>
      <c r="J58" t="n">
        <v>42.7</v>
      </c>
      <c r="L58" t="n">
        <v>39.5</v>
      </c>
      <c r="O58" t="n">
        <v>0.002153966941563661</v>
      </c>
      <c r="P58" t="n">
        <v>0.03601420952213661</v>
      </c>
      <c r="Q58" t="n">
        <v>0.008643745203244402</v>
      </c>
    </row>
    <row r="59">
      <c r="A59" s="123" t="n">
        <v>19146</v>
      </c>
      <c r="B59" t="n">
        <v>46.3</v>
      </c>
      <c r="E59" t="n">
        <v>40.4</v>
      </c>
      <c r="F59" t="n">
        <v>49.5</v>
      </c>
      <c r="H59" t="n">
        <v>33.8</v>
      </c>
      <c r="I59" t="n">
        <v>33</v>
      </c>
      <c r="J59" t="n">
        <v>43.5</v>
      </c>
      <c r="L59" t="n">
        <v>43.3</v>
      </c>
      <c r="O59" t="n">
        <v>0.002153966941563661</v>
      </c>
      <c r="P59" t="n">
        <v>0.03601420952213661</v>
      </c>
      <c r="Q59" t="n">
        <v>0.008643745203244402</v>
      </c>
    </row>
    <row r="60">
      <c r="A60" s="123"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3" t="n">
        <v>19207</v>
      </c>
      <c r="B61" t="n">
        <v>58.5</v>
      </c>
      <c r="E61" t="n">
        <v>54.7</v>
      </c>
      <c r="F61" t="n">
        <v>84</v>
      </c>
      <c r="H61" t="n">
        <v>30.5</v>
      </c>
      <c r="I61" t="n">
        <v>41.2</v>
      </c>
      <c r="J61" t="n">
        <v>63.1</v>
      </c>
      <c r="L61" t="n">
        <v>60.4</v>
      </c>
      <c r="O61" t="n">
        <v>0.007218492151150547</v>
      </c>
      <c r="P61" t="n">
        <v>0.02242059381324991</v>
      </c>
      <c r="Q61" t="n">
        <v>0.02918811561848789</v>
      </c>
    </row>
    <row r="62">
      <c r="A62" s="123" t="n">
        <v>19238</v>
      </c>
      <c r="B62" t="n">
        <v>60.3</v>
      </c>
      <c r="E62" t="n">
        <v>57.9</v>
      </c>
      <c r="F62" t="n">
        <v>66</v>
      </c>
      <c r="H62" t="n">
        <v>38.6</v>
      </c>
      <c r="I62" t="n">
        <v>42.7</v>
      </c>
      <c r="J62" t="n">
        <v>56.2</v>
      </c>
      <c r="L62" t="n">
        <v>56.1</v>
      </c>
      <c r="O62" t="n">
        <v>0.007218492151150547</v>
      </c>
      <c r="P62" t="n">
        <v>0.02242059381324991</v>
      </c>
      <c r="Q62" t="n">
        <v>0.02918811561848789</v>
      </c>
    </row>
    <row r="63">
      <c r="A63" s="123"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3" t="n">
        <v>19299</v>
      </c>
      <c r="B64" t="n">
        <v>58.8</v>
      </c>
      <c r="E64" t="n">
        <v>49.7</v>
      </c>
      <c r="F64" t="n">
        <v>65</v>
      </c>
      <c r="H64" t="n">
        <v>39.9</v>
      </c>
      <c r="I64" t="n">
        <v>45</v>
      </c>
      <c r="J64" t="n">
        <v>60.9</v>
      </c>
      <c r="L64" t="n">
        <v>56.8</v>
      </c>
      <c r="O64" t="n">
        <v>0.03284215711222217</v>
      </c>
      <c r="P64" t="n">
        <v>0.05367836947326245</v>
      </c>
      <c r="Q64" t="n">
        <v>0.1379831307047703</v>
      </c>
    </row>
    <row r="65">
      <c r="A65" s="123" t="n">
        <v>19329</v>
      </c>
      <c r="B65" t="n">
        <v>60.4</v>
      </c>
      <c r="E65" t="n">
        <v>48.2</v>
      </c>
      <c r="F65" t="n">
        <v>64.3</v>
      </c>
      <c r="H65" t="n">
        <v>40</v>
      </c>
      <c r="I65" t="n">
        <v>43.5</v>
      </c>
      <c r="J65" t="n">
        <v>55.6</v>
      </c>
      <c r="L65" t="n">
        <v>55.8</v>
      </c>
      <c r="O65" t="n">
        <v>0.03284215711222217</v>
      </c>
      <c r="P65" t="n">
        <v>0.05367836947326245</v>
      </c>
      <c r="Q65" t="n">
        <v>0.1379831307047703</v>
      </c>
    </row>
    <row r="66">
      <c r="A66" s="123"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3" t="n">
        <v>19391</v>
      </c>
      <c r="B67" t="n">
        <v>56</v>
      </c>
      <c r="E67" t="n">
        <v>54.5</v>
      </c>
      <c r="F67" t="n">
        <v>62.4</v>
      </c>
      <c r="H67" t="n">
        <v>44.3</v>
      </c>
      <c r="I67" t="n">
        <v>41.8</v>
      </c>
      <c r="J67" t="n">
        <v>61.7</v>
      </c>
      <c r="L67" t="n">
        <v>55.4</v>
      </c>
      <c r="O67" t="n">
        <v>0.01858867482307595</v>
      </c>
      <c r="P67" t="n">
        <v>0.06191789594089729</v>
      </c>
      <c r="Q67" t="n">
        <v>0.07645374411537942</v>
      </c>
    </row>
    <row r="68">
      <c r="A68" s="123" t="n">
        <v>19419</v>
      </c>
      <c r="B68" t="n">
        <v>47.2</v>
      </c>
      <c r="E68" t="n">
        <v>73.3</v>
      </c>
      <c r="F68" t="n">
        <v>54</v>
      </c>
      <c r="H68" t="n">
        <v>46.4</v>
      </c>
      <c r="I68" t="n">
        <v>41.8</v>
      </c>
      <c r="J68" t="n">
        <v>59.4</v>
      </c>
      <c r="L68" t="n">
        <v>50.5</v>
      </c>
      <c r="O68" t="n">
        <v>0.01858867482307595</v>
      </c>
      <c r="P68" t="n">
        <v>0.06191789594089729</v>
      </c>
      <c r="Q68" t="n">
        <v>0.07645374411537942</v>
      </c>
    </row>
    <row r="69">
      <c r="A69" s="123"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3" t="n">
        <v>19480</v>
      </c>
      <c r="B70" t="n">
        <v>49.3</v>
      </c>
      <c r="E70" t="n">
        <v>72.3</v>
      </c>
      <c r="F70" t="n">
        <v>57.1</v>
      </c>
      <c r="H70" t="n">
        <v>41.2</v>
      </c>
      <c r="I70" t="n">
        <v>35.1</v>
      </c>
      <c r="J70" t="n">
        <v>52.3</v>
      </c>
      <c r="L70" t="n">
        <v>48.9</v>
      </c>
      <c r="O70" t="n">
        <v>0.007729380201274192</v>
      </c>
      <c r="P70" t="n">
        <v>0.0678258016251124</v>
      </c>
      <c r="Q70" t="n">
        <v>0.03127783139942197</v>
      </c>
    </row>
    <row r="71">
      <c r="A71" s="123" t="n">
        <v>19511</v>
      </c>
      <c r="B71" t="n">
        <v>48.3</v>
      </c>
      <c r="E71" t="n">
        <v>69.7</v>
      </c>
      <c r="F71" t="n">
        <v>55.2</v>
      </c>
      <c r="H71" t="n">
        <v>44.6</v>
      </c>
      <c r="I71" t="n">
        <v>33.3</v>
      </c>
      <c r="J71" t="n">
        <v>53.8</v>
      </c>
      <c r="L71" t="n">
        <v>48.5</v>
      </c>
      <c r="O71" t="n">
        <v>0.007729380201274192</v>
      </c>
      <c r="P71" t="n">
        <v>0.0678258016251124</v>
      </c>
      <c r="Q71" t="n">
        <v>0.03127783139942197</v>
      </c>
    </row>
    <row r="72">
      <c r="A72" s="123"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3" t="n">
        <v>19572</v>
      </c>
      <c r="B73" t="n">
        <v>42.1</v>
      </c>
      <c r="E73" t="n">
        <v>55.8</v>
      </c>
      <c r="F73" t="n">
        <v>50.7</v>
      </c>
      <c r="H73" t="n">
        <v>46.2</v>
      </c>
      <c r="I73" t="n">
        <v>26.5</v>
      </c>
      <c r="J73" t="n">
        <v>48.1</v>
      </c>
      <c r="L73" t="n">
        <v>43.5</v>
      </c>
      <c r="O73" t="n">
        <v>-0.005626770311766005</v>
      </c>
      <c r="P73" t="n">
        <v>0.05420760180706296</v>
      </c>
      <c r="Q73" t="n">
        <v>-0.02231782956626527</v>
      </c>
    </row>
    <row r="74">
      <c r="A74" s="123" t="n">
        <v>19603</v>
      </c>
      <c r="B74" t="n">
        <v>39.9</v>
      </c>
      <c r="E74" t="n">
        <v>43.8</v>
      </c>
      <c r="F74" t="n">
        <v>46.8</v>
      </c>
      <c r="H74" t="n">
        <v>43.3</v>
      </c>
      <c r="I74" t="n">
        <v>23.2</v>
      </c>
      <c r="J74" t="n">
        <v>43.8</v>
      </c>
      <c r="L74" t="n">
        <v>40.2</v>
      </c>
      <c r="O74" t="n">
        <v>-0.005626770311766005</v>
      </c>
      <c r="P74" t="n">
        <v>0.05420760180706296</v>
      </c>
      <c r="Q74" t="n">
        <v>-0.02231782956626527</v>
      </c>
    </row>
    <row r="75">
      <c r="A75" s="123"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3" t="n">
        <v>19664</v>
      </c>
      <c r="B76" t="n">
        <v>40.9</v>
      </c>
      <c r="E76" t="n">
        <v>47</v>
      </c>
      <c r="F76" t="n">
        <v>43.4</v>
      </c>
      <c r="H76" t="n">
        <v>35.5</v>
      </c>
      <c r="I76" t="n">
        <v>20.2</v>
      </c>
      <c r="J76" t="n">
        <v>35.8</v>
      </c>
      <c r="L76" t="n">
        <v>36.9</v>
      </c>
      <c r="O76" t="n">
        <v>-0.01513940629692239</v>
      </c>
      <c r="P76" t="n">
        <v>0.005233488440182029</v>
      </c>
      <c r="Q76" t="n">
        <v>-0.05919624282214508</v>
      </c>
    </row>
    <row r="77">
      <c r="A77" s="123" t="n">
        <v>19694</v>
      </c>
      <c r="B77" t="n">
        <v>37.5</v>
      </c>
      <c r="E77" t="n">
        <v>47.7</v>
      </c>
      <c r="F77" t="n">
        <v>41.3</v>
      </c>
      <c r="H77" t="n">
        <v>34.2</v>
      </c>
      <c r="I77" t="n">
        <v>21.8</v>
      </c>
      <c r="J77" t="n">
        <v>36.6</v>
      </c>
      <c r="L77" t="n">
        <v>35.6</v>
      </c>
      <c r="O77" t="n">
        <v>-0.01513940629692239</v>
      </c>
      <c r="P77" t="n">
        <v>0.005233488440182029</v>
      </c>
      <c r="Q77" t="n">
        <v>-0.05919624282214508</v>
      </c>
    </row>
    <row r="78">
      <c r="A78" s="123"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3" t="n">
        <v>19756</v>
      </c>
      <c r="B79" t="n">
        <v>50.3</v>
      </c>
      <c r="E79" t="n">
        <v>41.6</v>
      </c>
      <c r="F79" t="n">
        <v>46</v>
      </c>
      <c r="H79" t="n">
        <v>30.9</v>
      </c>
      <c r="I79" t="n">
        <v>26.9</v>
      </c>
      <c r="J79" t="n">
        <v>34.8</v>
      </c>
      <c r="L79" t="n">
        <v>40.7</v>
      </c>
      <c r="O79" t="n">
        <v>-0.004780238876824148</v>
      </c>
      <c r="P79" t="n">
        <v>-0.01782902464311772</v>
      </c>
      <c r="Q79" t="n">
        <v>-0.01898428780973238</v>
      </c>
    </row>
    <row r="80">
      <c r="A80" s="123" t="n">
        <v>19784</v>
      </c>
      <c r="B80" t="n">
        <v>54.7</v>
      </c>
      <c r="E80" t="n">
        <v>46.6</v>
      </c>
      <c r="F80" t="n">
        <v>51.5</v>
      </c>
      <c r="H80" t="n">
        <v>31.6</v>
      </c>
      <c r="I80" t="n">
        <v>28</v>
      </c>
      <c r="J80" t="n">
        <v>40.2</v>
      </c>
      <c r="L80" t="n">
        <v>44.7</v>
      </c>
      <c r="O80" t="n">
        <v>-0.004780238876824148</v>
      </c>
      <c r="P80" t="n">
        <v>-0.01782902464311772</v>
      </c>
      <c r="Q80" t="n">
        <v>-0.01898428780973238</v>
      </c>
    </row>
    <row r="81">
      <c r="A81" s="123"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3" t="n">
        <v>19845</v>
      </c>
      <c r="B82" t="n">
        <v>60.2</v>
      </c>
      <c r="E82" t="n">
        <v>45.6</v>
      </c>
      <c r="F82" t="n">
        <v>56.3</v>
      </c>
      <c r="H82" t="n">
        <v>39.1</v>
      </c>
      <c r="I82" t="n">
        <v>34.3</v>
      </c>
      <c r="J82" t="n">
        <v>44.5</v>
      </c>
      <c r="L82" t="n">
        <v>50.1</v>
      </c>
      <c r="O82" t="n">
        <v>0.001089921955553936</v>
      </c>
      <c r="P82" t="n">
        <v>-0.02430009049587464</v>
      </c>
      <c r="Q82" t="n">
        <v>0.004366820581845898</v>
      </c>
    </row>
    <row r="83">
      <c r="A83" s="123" t="n">
        <v>19876</v>
      </c>
      <c r="B83" t="n">
        <v>64.59999999999999</v>
      </c>
      <c r="E83" t="n">
        <v>52.5</v>
      </c>
      <c r="F83" t="n">
        <v>59.4</v>
      </c>
      <c r="H83" t="n">
        <v>34.4</v>
      </c>
      <c r="I83" t="n">
        <v>35.8</v>
      </c>
      <c r="J83" t="n">
        <v>45.2</v>
      </c>
      <c r="L83" t="n">
        <v>52.1</v>
      </c>
      <c r="O83" t="n">
        <v>0.001089921955553936</v>
      </c>
      <c r="P83" t="n">
        <v>-0.02430009049587464</v>
      </c>
      <c r="Q83" t="n">
        <v>0.004366820581845898</v>
      </c>
    </row>
    <row r="84">
      <c r="A84" s="123"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3" t="n">
        <v>19937</v>
      </c>
      <c r="B85" t="n">
        <v>56.6</v>
      </c>
      <c r="E85" t="n">
        <v>41.7</v>
      </c>
      <c r="F85" t="n">
        <v>56.2</v>
      </c>
      <c r="H85" t="n">
        <v>37.7</v>
      </c>
      <c r="I85" t="n">
        <v>36.4</v>
      </c>
      <c r="J85" t="n">
        <v>37.7</v>
      </c>
      <c r="L85" t="n">
        <v>54.4</v>
      </c>
      <c r="O85" t="n">
        <v>0.01129346276600556</v>
      </c>
      <c r="P85" t="n">
        <v>-0.007697602225000209</v>
      </c>
      <c r="Q85" t="n">
        <v>0.04594488271546449</v>
      </c>
    </row>
    <row r="86">
      <c r="A86" s="123" t="n">
        <v>19968</v>
      </c>
      <c r="B86" t="n">
        <v>62.2</v>
      </c>
      <c r="E86" t="n">
        <v>53</v>
      </c>
      <c r="F86" t="n">
        <v>57</v>
      </c>
      <c r="H86" t="n">
        <v>40.8</v>
      </c>
      <c r="I86" t="n">
        <v>43.6</v>
      </c>
      <c r="J86" t="n">
        <v>49.7</v>
      </c>
      <c r="L86" t="n">
        <v>53.5</v>
      </c>
      <c r="O86" t="n">
        <v>0.01129346276600556</v>
      </c>
      <c r="P86" t="n">
        <v>-0.007697602225000209</v>
      </c>
      <c r="Q86" t="n">
        <v>0.04594488271546449</v>
      </c>
    </row>
    <row r="87">
      <c r="A87" s="123"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3" t="n">
        <v>20029</v>
      </c>
      <c r="B88" t="n">
        <v>66</v>
      </c>
      <c r="E88" t="n">
        <v>57.8</v>
      </c>
      <c r="F88" t="n">
        <v>63</v>
      </c>
      <c r="H88" t="n">
        <v>44.7</v>
      </c>
      <c r="I88" t="n">
        <v>51.9</v>
      </c>
      <c r="J88" t="n">
        <v>55.1</v>
      </c>
      <c r="L88" t="n">
        <v>58.8</v>
      </c>
      <c r="O88" t="n">
        <v>0.01956688076518173</v>
      </c>
      <c r="P88" t="n">
        <v>0.0272709324993938</v>
      </c>
      <c r="Q88" t="n">
        <v>0.08059481230675947</v>
      </c>
    </row>
    <row r="89">
      <c r="A89" s="123" t="n">
        <v>20059</v>
      </c>
      <c r="B89" t="n">
        <v>73.59999999999999</v>
      </c>
      <c r="E89" t="n">
        <v>59.1</v>
      </c>
      <c r="F89" t="n">
        <v>70.5</v>
      </c>
      <c r="H89" t="n">
        <v>47.1</v>
      </c>
      <c r="I89" t="n">
        <v>54.5</v>
      </c>
      <c r="J89" t="n">
        <v>55.8</v>
      </c>
      <c r="L89" t="n">
        <v>63.8</v>
      </c>
      <c r="O89" t="n">
        <v>0.01956688076518173</v>
      </c>
      <c r="P89" t="n">
        <v>0.0272709324993938</v>
      </c>
      <c r="Q89" t="n">
        <v>0.08059481230675947</v>
      </c>
    </row>
    <row r="90">
      <c r="A90" s="123"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3"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3" t="n">
        <v>20149</v>
      </c>
      <c r="B92" t="n">
        <v>71.5</v>
      </c>
      <c r="E92" t="n">
        <v>69.8</v>
      </c>
      <c r="F92" t="n">
        <v>71</v>
      </c>
      <c r="H92" t="n">
        <v>54.4</v>
      </c>
      <c r="I92" t="n">
        <v>68.5</v>
      </c>
      <c r="J92" t="n">
        <v>63</v>
      </c>
      <c r="L92" t="n">
        <v>67.5</v>
      </c>
      <c r="O92" t="n">
        <v>0.0285623465450719</v>
      </c>
      <c r="P92" t="n">
        <v>0.06168731987059731</v>
      </c>
      <c r="Q92" t="n">
        <v>0.1192381030854879</v>
      </c>
    </row>
    <row r="93">
      <c r="A93" s="123"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3" t="n">
        <v>20210</v>
      </c>
      <c r="B94" t="n">
        <v>72.90000000000001</v>
      </c>
      <c r="E94" t="n">
        <v>81</v>
      </c>
      <c r="F94" t="n">
        <v>73.5</v>
      </c>
      <c r="H94" t="n">
        <v>56.6</v>
      </c>
      <c r="I94" t="n">
        <v>68.7</v>
      </c>
      <c r="J94" t="n">
        <v>66.2</v>
      </c>
      <c r="L94" t="n">
        <v>69.5</v>
      </c>
      <c r="O94" t="n">
        <v>0.016272049572063</v>
      </c>
      <c r="P94" t="n">
        <v>0.07778844328178726</v>
      </c>
      <c r="Q94" t="n">
        <v>0.06669418000707128</v>
      </c>
    </row>
    <row r="95">
      <c r="A95" s="123" t="n">
        <v>20241</v>
      </c>
      <c r="B95" t="n">
        <v>60.9</v>
      </c>
      <c r="E95" t="n">
        <v>75.90000000000001</v>
      </c>
      <c r="F95" t="n">
        <v>65.5</v>
      </c>
      <c r="H95" t="n">
        <v>65.2</v>
      </c>
      <c r="I95" t="n">
        <v>65.7</v>
      </c>
      <c r="J95" t="n">
        <v>61.2</v>
      </c>
      <c r="L95" t="n">
        <v>63.3</v>
      </c>
      <c r="O95" t="n">
        <v>0.016272049572063</v>
      </c>
      <c r="P95" t="n">
        <v>0.07778844328178726</v>
      </c>
      <c r="Q95" t="n">
        <v>0.06669418000707128</v>
      </c>
    </row>
    <row r="96">
      <c r="A96" s="123"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3"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3" t="n">
        <v>20333</v>
      </c>
      <c r="B98" t="n">
        <v>63.7</v>
      </c>
      <c r="E98" t="n">
        <v>82.2</v>
      </c>
      <c r="F98" t="n">
        <v>64.3</v>
      </c>
      <c r="H98" t="n">
        <v>53.5</v>
      </c>
      <c r="I98" t="n">
        <v>66.3</v>
      </c>
      <c r="J98" t="n">
        <v>59.7</v>
      </c>
      <c r="L98" t="n">
        <v>62.4</v>
      </c>
      <c r="O98" t="n">
        <v>0.01350464287636728</v>
      </c>
      <c r="P98" t="n">
        <v>0.08014501380924238</v>
      </c>
      <c r="Q98" t="n">
        <v>0.05512270869902025</v>
      </c>
    </row>
    <row r="99">
      <c r="A99" s="123"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3"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3"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3"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3" t="n">
        <v>20486</v>
      </c>
      <c r="B103" t="n">
        <v>56.2</v>
      </c>
      <c r="E103" t="n">
        <v>83.5</v>
      </c>
      <c r="F103" t="n">
        <v>63.5</v>
      </c>
      <c r="H103" t="n">
        <v>56.1</v>
      </c>
      <c r="I103" t="n">
        <v>51.3</v>
      </c>
      <c r="J103" t="n">
        <v>61</v>
      </c>
      <c r="L103" t="n">
        <v>58.2</v>
      </c>
      <c r="O103" t="n">
        <v>-0.003883804681889066</v>
      </c>
      <c r="P103" t="n">
        <v>0.03215548531615189</v>
      </c>
      <c r="Q103" t="n">
        <v>-0.01544494919947736</v>
      </c>
    </row>
    <row r="104">
      <c r="A104" s="123" t="n">
        <v>20515</v>
      </c>
      <c r="B104" t="n">
        <v>57.3</v>
      </c>
      <c r="E104" t="n">
        <v>87.7</v>
      </c>
      <c r="F104" t="n">
        <v>61</v>
      </c>
      <c r="H104" t="n">
        <v>57.2</v>
      </c>
      <c r="I104" t="n">
        <v>51</v>
      </c>
      <c r="J104" t="n">
        <v>56.9</v>
      </c>
      <c r="L104" t="n">
        <v>57.2</v>
      </c>
      <c r="O104" t="n">
        <v>-0.003883804681889066</v>
      </c>
      <c r="P104" t="n">
        <v>0.03215548531615189</v>
      </c>
      <c r="Q104" t="n">
        <v>-0.01544494919947736</v>
      </c>
    </row>
    <row r="105">
      <c r="A105" s="123"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3" t="n">
        <v>20576</v>
      </c>
      <c r="B106" t="n">
        <v>53</v>
      </c>
      <c r="E106" t="n">
        <v>81.7</v>
      </c>
      <c r="F106" t="n">
        <v>52.8</v>
      </c>
      <c r="H106" t="n">
        <v>60.3</v>
      </c>
      <c r="I106" t="n">
        <v>38.6</v>
      </c>
      <c r="J106" t="n">
        <v>51.4</v>
      </c>
      <c r="L106" t="n">
        <v>51.2</v>
      </c>
      <c r="O106" t="n">
        <v>0.0082631942666304</v>
      </c>
      <c r="P106" t="n">
        <v>0.02402145866641133</v>
      </c>
      <c r="Q106" t="n">
        <v>0.03346472086182173</v>
      </c>
    </row>
    <row r="107">
      <c r="A107" s="123" t="n">
        <v>20607</v>
      </c>
      <c r="B107" t="n">
        <v>48.9</v>
      </c>
      <c r="E107" t="n">
        <v>65.7</v>
      </c>
      <c r="F107" t="n">
        <v>49.2</v>
      </c>
      <c r="H107" t="n">
        <v>58.4</v>
      </c>
      <c r="I107" t="n">
        <v>41</v>
      </c>
      <c r="J107" t="n">
        <v>43.9</v>
      </c>
      <c r="L107" t="n">
        <v>47.7</v>
      </c>
      <c r="O107" t="n">
        <v>0.0082631942666304</v>
      </c>
      <c r="P107" t="n">
        <v>0.02402145866641133</v>
      </c>
      <c r="Q107" t="n">
        <v>0.03346472086182173</v>
      </c>
    </row>
    <row r="108">
      <c r="A108" s="123"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3" t="n">
        <v>20668</v>
      </c>
      <c r="B109" t="n">
        <v>54.3</v>
      </c>
      <c r="E109" t="n">
        <v>76.3</v>
      </c>
      <c r="F109" t="n">
        <v>51.5</v>
      </c>
      <c r="H109" t="n">
        <v>52.1</v>
      </c>
      <c r="I109" t="n">
        <v>46.8</v>
      </c>
      <c r="J109" t="n">
        <v>50.3</v>
      </c>
      <c r="L109" t="n">
        <v>51.5</v>
      </c>
      <c r="O109" t="n">
        <v>-0.0008983959263615927</v>
      </c>
      <c r="P109" t="n">
        <v>0.009468964104431793</v>
      </c>
      <c r="Q109" t="n">
        <v>-0.003588743913787829</v>
      </c>
    </row>
    <row r="110">
      <c r="A110" s="123" t="n">
        <v>20699</v>
      </c>
      <c r="B110" t="n">
        <v>60.5</v>
      </c>
      <c r="E110" t="n">
        <v>79.5</v>
      </c>
      <c r="F110" t="n">
        <v>60.2</v>
      </c>
      <c r="H110" t="n">
        <v>53.1</v>
      </c>
      <c r="I110" t="n">
        <v>42.8</v>
      </c>
      <c r="J110" t="n">
        <v>52.9</v>
      </c>
      <c r="L110" t="n">
        <v>55.5</v>
      </c>
      <c r="O110" t="n">
        <v>-0.0008983959263615927</v>
      </c>
      <c r="P110" t="n">
        <v>0.009468964104431793</v>
      </c>
      <c r="Q110" t="n">
        <v>-0.003588743913787829</v>
      </c>
    </row>
    <row r="111">
      <c r="A111" s="123"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3"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3"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3"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3"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3" t="n">
        <v>20880</v>
      </c>
      <c r="B116" t="n">
        <v>51.1</v>
      </c>
      <c r="E116" t="n">
        <v>65.3</v>
      </c>
      <c r="F116" t="n">
        <v>52.1</v>
      </c>
      <c r="H116" t="n">
        <v>46.6</v>
      </c>
      <c r="I116" t="n">
        <v>26.3</v>
      </c>
      <c r="J116" t="n">
        <v>52.5</v>
      </c>
      <c r="L116" t="n">
        <v>47.5</v>
      </c>
      <c r="O116" t="n">
        <v>0.006402911526551642</v>
      </c>
      <c r="P116" t="n">
        <v>0.03049328619767793</v>
      </c>
      <c r="Q116" t="n">
        <v>0.02585868145080883</v>
      </c>
    </row>
    <row r="117">
      <c r="A117" s="123"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3" t="n">
        <v>20941</v>
      </c>
      <c r="B118" t="n">
        <v>46.1</v>
      </c>
      <c r="E118" t="n">
        <v>57.4</v>
      </c>
      <c r="F118" t="n">
        <v>49.9</v>
      </c>
      <c r="H118" t="n">
        <v>41.8</v>
      </c>
      <c r="I118" t="n">
        <v>30</v>
      </c>
      <c r="J118" t="n">
        <v>41.9</v>
      </c>
      <c r="L118" t="n">
        <v>43.4</v>
      </c>
      <c r="O118" t="n">
        <v>-0.002190859240967446</v>
      </c>
      <c r="P118" t="n">
        <v>0.01980874270309308</v>
      </c>
      <c r="Q118" t="n">
        <v>-0.008734679818856006</v>
      </c>
    </row>
    <row r="119">
      <c r="A119" s="123" t="n">
        <v>20972</v>
      </c>
      <c r="B119" t="n">
        <v>49.8</v>
      </c>
      <c r="E119" t="n">
        <v>62.9</v>
      </c>
      <c r="F119" t="n">
        <v>53.6</v>
      </c>
      <c r="H119" t="n">
        <v>40.7</v>
      </c>
      <c r="I119" t="n">
        <v>30</v>
      </c>
      <c r="J119" t="n">
        <v>45.1</v>
      </c>
      <c r="L119" t="n">
        <v>45.9</v>
      </c>
      <c r="O119" t="n">
        <v>-0.002190859240967446</v>
      </c>
      <c r="P119" t="n">
        <v>0.01980874270309308</v>
      </c>
      <c r="Q119" t="n">
        <v>-0.008734679818856006</v>
      </c>
    </row>
    <row r="120">
      <c r="A120" s="123"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3" t="n">
        <v>21033</v>
      </c>
      <c r="B121" t="n">
        <v>48.8</v>
      </c>
      <c r="E121" t="n">
        <v>65.7</v>
      </c>
      <c r="F121" t="n">
        <v>51.3</v>
      </c>
      <c r="H121" t="n">
        <v>46</v>
      </c>
      <c r="I121" t="n">
        <v>30.8</v>
      </c>
      <c r="J121" t="n">
        <v>43.1</v>
      </c>
      <c r="L121" t="n">
        <v>45.3</v>
      </c>
      <c r="O121" t="n">
        <v>0.009800184021214903</v>
      </c>
      <c r="P121" t="n">
        <v>0.03072905883566768</v>
      </c>
      <c r="Q121" t="n">
        <v>0.03978077193041707</v>
      </c>
    </row>
    <row r="122">
      <c r="A122" s="123" t="n">
        <v>21064</v>
      </c>
      <c r="B122" t="n">
        <v>53.8</v>
      </c>
      <c r="E122" t="n">
        <v>63</v>
      </c>
      <c r="F122" t="n">
        <v>50.6</v>
      </c>
      <c r="H122" t="n">
        <v>42.6</v>
      </c>
      <c r="I122" t="n">
        <v>28.8</v>
      </c>
      <c r="J122" t="n">
        <v>42.1</v>
      </c>
      <c r="L122" t="n">
        <v>45.8</v>
      </c>
      <c r="O122" t="n">
        <v>0.009800184021214903</v>
      </c>
      <c r="P122" t="n">
        <v>0.03072905883566768</v>
      </c>
      <c r="Q122" t="n">
        <v>0.03978077193041707</v>
      </c>
    </row>
    <row r="123">
      <c r="A123" s="123"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3" t="n">
        <v>21125</v>
      </c>
      <c r="B124" t="n">
        <v>47.2</v>
      </c>
      <c r="E124" t="n">
        <v>54.8</v>
      </c>
      <c r="F124" t="n">
        <v>44.4</v>
      </c>
      <c r="H124" t="n">
        <v>39.7</v>
      </c>
      <c r="I124" t="n">
        <v>27.8</v>
      </c>
      <c r="J124" t="n">
        <v>34.8</v>
      </c>
      <c r="L124" t="n">
        <v>40.4</v>
      </c>
      <c r="O124" t="n">
        <v>-0.01034279655244525</v>
      </c>
      <c r="P124" t="n">
        <v>0.003551347149057514</v>
      </c>
      <c r="Q124" t="n">
        <v>-0.04073375974144</v>
      </c>
    </row>
    <row r="125">
      <c r="A125" s="123" t="n">
        <v>21155</v>
      </c>
      <c r="B125" t="n">
        <v>42.8</v>
      </c>
      <c r="E125" t="n">
        <v>55.5</v>
      </c>
      <c r="F125" t="n">
        <v>40</v>
      </c>
      <c r="H125" t="n">
        <v>38</v>
      </c>
      <c r="I125" t="n">
        <v>27.3</v>
      </c>
      <c r="J125" t="n">
        <v>30.4</v>
      </c>
      <c r="L125" t="n">
        <v>36.8</v>
      </c>
      <c r="O125" t="n">
        <v>-0.01034279655244525</v>
      </c>
      <c r="P125" t="n">
        <v>0.003551347149057514</v>
      </c>
      <c r="Q125" t="n">
        <v>-0.04073375974144</v>
      </c>
    </row>
    <row r="126">
      <c r="A126" s="123"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3" t="n">
        <v>21217</v>
      </c>
      <c r="B127" t="n">
        <v>47.3</v>
      </c>
      <c r="E127" t="n">
        <v>46.5</v>
      </c>
      <c r="F127" t="n">
        <v>37.8</v>
      </c>
      <c r="H127" t="n">
        <v>33.1</v>
      </c>
      <c r="I127" t="n">
        <v>31</v>
      </c>
      <c r="J127" t="n">
        <v>27.9</v>
      </c>
      <c r="L127" t="n">
        <v>37.2</v>
      </c>
      <c r="O127" t="n">
        <v>-0.02595440044879475</v>
      </c>
      <c r="P127" t="n">
        <v>-0.02871428289937513</v>
      </c>
      <c r="Q127" t="n">
        <v>-0.09984529734545633</v>
      </c>
    </row>
    <row r="128">
      <c r="A128" s="123" t="n">
        <v>21245</v>
      </c>
      <c r="B128" t="n">
        <v>45.3</v>
      </c>
      <c r="E128" t="n">
        <v>47.6</v>
      </c>
      <c r="F128" t="n">
        <v>45.1</v>
      </c>
      <c r="H128" t="n">
        <v>31.3</v>
      </c>
      <c r="I128" t="n">
        <v>34</v>
      </c>
      <c r="J128" t="n">
        <v>33.4</v>
      </c>
      <c r="L128" t="n">
        <v>39.8</v>
      </c>
      <c r="O128" t="n">
        <v>-0.02595440044879475</v>
      </c>
      <c r="P128" t="n">
        <v>-0.02871428289937513</v>
      </c>
      <c r="Q128" t="n">
        <v>-0.09984529734545633</v>
      </c>
    </row>
    <row r="129">
      <c r="A129" s="123"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3" t="n">
        <v>21306</v>
      </c>
      <c r="B130" t="n">
        <v>56.7</v>
      </c>
      <c r="E130" t="n">
        <v>45.8</v>
      </c>
      <c r="F130" t="n">
        <v>52.6</v>
      </c>
      <c r="H130" t="n">
        <v>27.7</v>
      </c>
      <c r="I130" t="n">
        <v>38.5</v>
      </c>
      <c r="J130" t="n">
        <v>39.7</v>
      </c>
      <c r="L130" t="n">
        <v>46.6</v>
      </c>
      <c r="O130" t="n">
        <v>0.006572267260281944</v>
      </c>
      <c r="P130" t="n">
        <v>-0.02018409485025101</v>
      </c>
      <c r="Q130" t="n">
        <v>0.02654937463692297</v>
      </c>
    </row>
    <row r="131">
      <c r="A131" s="123" t="n">
        <v>21337</v>
      </c>
      <c r="B131" t="n">
        <v>60.8</v>
      </c>
      <c r="E131" t="n">
        <v>49.6</v>
      </c>
      <c r="F131" t="n">
        <v>58.9</v>
      </c>
      <c r="H131" t="n">
        <v>32.2</v>
      </c>
      <c r="I131" t="n">
        <v>39.2</v>
      </c>
      <c r="J131" t="n">
        <v>46.7</v>
      </c>
      <c r="L131" t="n">
        <v>51.4</v>
      </c>
      <c r="O131" t="n">
        <v>0.006572267260281944</v>
      </c>
      <c r="P131" t="n">
        <v>-0.02018409485025101</v>
      </c>
      <c r="Q131" t="n">
        <v>0.02654937463692297</v>
      </c>
    </row>
    <row r="132">
      <c r="A132" s="123"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3" t="n">
        <v>21398</v>
      </c>
      <c r="B133" t="n">
        <v>65.2</v>
      </c>
      <c r="E133" t="n">
        <v>65.2</v>
      </c>
      <c r="F133" t="n">
        <v>64.5</v>
      </c>
      <c r="H133" t="n">
        <v>44.8</v>
      </c>
      <c r="I133" t="n">
        <v>44.7</v>
      </c>
      <c r="J133" t="n">
        <v>52.1</v>
      </c>
      <c r="L133" t="n">
        <v>57.3</v>
      </c>
      <c r="O133" t="n">
        <v>0.02313217041089436</v>
      </c>
      <c r="P133" t="n">
        <v>-0.007247978855669773</v>
      </c>
      <c r="Q133" t="n">
        <v>0.09578906366867135</v>
      </c>
    </row>
    <row r="134">
      <c r="A134" s="123" t="n">
        <v>21429</v>
      </c>
      <c r="B134" t="n">
        <v>67</v>
      </c>
      <c r="E134" t="n">
        <v>62.6</v>
      </c>
      <c r="F134" t="n">
        <v>66.8</v>
      </c>
      <c r="H134" t="n">
        <v>42.5</v>
      </c>
      <c r="I134" t="n">
        <v>51.1</v>
      </c>
      <c r="J134" t="n">
        <v>55.5</v>
      </c>
      <c r="L134" t="n">
        <v>59.8</v>
      </c>
      <c r="O134" t="n">
        <v>0.02313217041089436</v>
      </c>
      <c r="P134" t="n">
        <v>-0.007247978855669773</v>
      </c>
      <c r="Q134" t="n">
        <v>0.09578906366867135</v>
      </c>
    </row>
    <row r="135">
      <c r="A135" s="123"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3" t="n">
        <v>21490</v>
      </c>
      <c r="B136" t="n">
        <v>68.5</v>
      </c>
      <c r="E136" t="n">
        <v>66.3</v>
      </c>
      <c r="F136" t="n">
        <v>68.3</v>
      </c>
      <c r="H136" t="n">
        <v>51</v>
      </c>
      <c r="I136" t="n">
        <v>55.8</v>
      </c>
      <c r="J136" t="n">
        <v>58</v>
      </c>
      <c r="L136" t="n">
        <v>62.7</v>
      </c>
      <c r="O136" t="n">
        <v>0.02338109559842837</v>
      </c>
      <c r="P136" t="n">
        <v>0.02658137334527886</v>
      </c>
      <c r="Q136" t="n">
        <v>0.09685586253705125</v>
      </c>
    </row>
    <row r="137">
      <c r="A137" s="123" t="n">
        <v>21520</v>
      </c>
      <c r="B137" t="n">
        <v>64.7</v>
      </c>
      <c r="E137" t="n">
        <v>63.2</v>
      </c>
      <c r="F137" t="n">
        <v>63.9</v>
      </c>
      <c r="H137" t="n">
        <v>49</v>
      </c>
      <c r="I137" t="n">
        <v>56.4</v>
      </c>
      <c r="J137" t="n">
        <v>59</v>
      </c>
      <c r="L137" t="n">
        <v>60.5</v>
      </c>
      <c r="O137" t="n">
        <v>0.02338109559842837</v>
      </c>
      <c r="P137" t="n">
        <v>0.02658137334527886</v>
      </c>
      <c r="Q137" t="n">
        <v>0.09685586253705125</v>
      </c>
    </row>
    <row r="138">
      <c r="A138" s="123"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3"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3"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3"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3"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3"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3"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3" t="n">
        <v>21763</v>
      </c>
      <c r="B145" t="n">
        <v>54.4</v>
      </c>
      <c r="E145" t="n">
        <v>57.6</v>
      </c>
      <c r="F145" t="n">
        <v>57.4</v>
      </c>
      <c r="H145" t="n">
        <v>50.9</v>
      </c>
      <c r="I145" t="n">
        <v>57.4</v>
      </c>
      <c r="J145" t="n">
        <v>53.6</v>
      </c>
      <c r="L145" t="n">
        <v>55.1</v>
      </c>
      <c r="O145" t="n">
        <v>0.0007056034114390727</v>
      </c>
      <c r="P145" t="n">
        <v>0.06729998744621234</v>
      </c>
      <c r="Q145" t="n">
        <v>0.002825402308261671</v>
      </c>
    </row>
    <row r="146">
      <c r="A146" s="123" t="n">
        <v>21794</v>
      </c>
      <c r="B146" t="n">
        <v>43.7</v>
      </c>
      <c r="E146" t="n">
        <v>61.6</v>
      </c>
      <c r="F146" t="n">
        <v>50.9</v>
      </c>
      <c r="H146" t="n">
        <v>42.3</v>
      </c>
      <c r="I146" t="n">
        <v>57.5</v>
      </c>
      <c r="J146" t="n">
        <v>48</v>
      </c>
      <c r="L146" t="n">
        <v>48.3</v>
      </c>
      <c r="O146" t="n">
        <v>0.0007056034114390727</v>
      </c>
      <c r="P146" t="n">
        <v>0.06729998744621234</v>
      </c>
      <c r="Q146" t="n">
        <v>0.002825402308261671</v>
      </c>
    </row>
    <row r="147">
      <c r="A147" s="123"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3"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3" t="n">
        <v>21885</v>
      </c>
      <c r="B149" t="n">
        <v>62.8</v>
      </c>
      <c r="E149" t="n">
        <v>63.6</v>
      </c>
      <c r="F149" t="n">
        <v>61.7</v>
      </c>
      <c r="H149" t="n">
        <v>49.1</v>
      </c>
      <c r="I149" t="n">
        <v>53.7</v>
      </c>
      <c r="J149" t="n">
        <v>54.8</v>
      </c>
      <c r="L149" t="n">
        <v>58.2</v>
      </c>
      <c r="O149" t="n">
        <v>0.002848890553113953</v>
      </c>
      <c r="P149" t="n">
        <v>0.04588663294771754</v>
      </c>
      <c r="Q149" t="n">
        <v>0.01144435183103387</v>
      </c>
    </row>
    <row r="150">
      <c r="A150" s="123"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3" t="n">
        <v>21947</v>
      </c>
      <c r="B151" t="n">
        <v>52.5</v>
      </c>
      <c r="E151" t="n">
        <v>60.9</v>
      </c>
      <c r="F151" t="n">
        <v>58.6</v>
      </c>
      <c r="H151" t="n">
        <v>56.6</v>
      </c>
      <c r="I151" t="n">
        <v>31.7</v>
      </c>
      <c r="J151" t="n">
        <v>57.2</v>
      </c>
      <c r="L151" t="n">
        <v>52.3</v>
      </c>
      <c r="O151" t="n">
        <v>0.02247714291953005</v>
      </c>
      <c r="P151" t="n">
        <v>0.04925418808967289</v>
      </c>
      <c r="Q151" t="n">
        <v>0.09298558243454158</v>
      </c>
    </row>
    <row r="152">
      <c r="A152" s="123" t="n">
        <v>21976</v>
      </c>
      <c r="B152" t="n">
        <v>52.2</v>
      </c>
      <c r="E152" t="n">
        <v>57.3</v>
      </c>
      <c r="F152" t="n">
        <v>52.4</v>
      </c>
      <c r="H152" t="n">
        <v>50.7</v>
      </c>
      <c r="I152" t="n">
        <v>28.8</v>
      </c>
      <c r="J152" t="n">
        <v>48</v>
      </c>
      <c r="L152" t="n">
        <v>47.8</v>
      </c>
      <c r="O152" t="n">
        <v>0.02247714291953005</v>
      </c>
      <c r="P152" t="n">
        <v>0.04925418808967289</v>
      </c>
      <c r="Q152" t="n">
        <v>0.09298558243454158</v>
      </c>
    </row>
    <row r="153">
      <c r="A153" s="123"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3" t="n">
        <v>22037</v>
      </c>
      <c r="B154" t="n">
        <v>45.8</v>
      </c>
      <c r="E154" t="n">
        <v>57</v>
      </c>
      <c r="F154" t="n">
        <v>45</v>
      </c>
      <c r="H154" t="n">
        <v>42.5</v>
      </c>
      <c r="I154" t="n">
        <v>32.3</v>
      </c>
      <c r="J154" t="n">
        <v>42.5</v>
      </c>
      <c r="L154" t="n">
        <v>42.6</v>
      </c>
      <c r="O154" t="n">
        <v>-0.005390733612642711</v>
      </c>
      <c r="P154" t="n">
        <v>0.02058208211858835</v>
      </c>
      <c r="Q154" t="n">
        <v>-0.02138920017185875</v>
      </c>
    </row>
    <row r="155">
      <c r="A155" s="123" t="n">
        <v>22068</v>
      </c>
      <c r="B155" t="n">
        <v>49.2</v>
      </c>
      <c r="E155" t="n">
        <v>52.6</v>
      </c>
      <c r="F155" t="n">
        <v>48.5</v>
      </c>
      <c r="H155" t="n">
        <v>43.9</v>
      </c>
      <c r="I155" t="n">
        <v>34.8</v>
      </c>
      <c r="J155" t="n">
        <v>39.7</v>
      </c>
      <c r="L155" t="n">
        <v>44.4</v>
      </c>
      <c r="O155" t="n">
        <v>-0.005390733612642711</v>
      </c>
      <c r="P155" t="n">
        <v>0.02058208211858835</v>
      </c>
      <c r="Q155" t="n">
        <v>-0.02138920017185875</v>
      </c>
    </row>
    <row r="156">
      <c r="A156" s="123"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3" t="n">
        <v>22129</v>
      </c>
      <c r="B157" t="n">
        <v>55.6</v>
      </c>
      <c r="E157" t="n">
        <v>50.6</v>
      </c>
      <c r="F157" t="n">
        <v>50.3</v>
      </c>
      <c r="H157" t="n">
        <v>39.1</v>
      </c>
      <c r="I157" t="n">
        <v>38</v>
      </c>
      <c r="J157" t="n">
        <v>43.6</v>
      </c>
      <c r="L157" t="n">
        <v>47.6</v>
      </c>
      <c r="O157" t="n">
        <v>0.004894212798875544</v>
      </c>
      <c r="P157" t="n">
        <v>0.02485388760787348</v>
      </c>
      <c r="Q157" t="n">
        <v>0.01972104061334812</v>
      </c>
    </row>
    <row r="158">
      <c r="A158" s="123" t="n">
        <v>22160</v>
      </c>
      <c r="B158" t="n">
        <v>50.5</v>
      </c>
      <c r="E158" t="n">
        <v>48.4</v>
      </c>
      <c r="F158" t="n">
        <v>50</v>
      </c>
      <c r="H158" t="n">
        <v>40.8</v>
      </c>
      <c r="I158" t="n">
        <v>37.3</v>
      </c>
      <c r="J158" t="n">
        <v>40.2</v>
      </c>
      <c r="L158" t="n">
        <v>45.4</v>
      </c>
      <c r="O158" t="n">
        <v>0.004894212798875544</v>
      </c>
      <c r="P158" t="n">
        <v>0.02485388760787348</v>
      </c>
      <c r="Q158" t="n">
        <v>0.01972104061334812</v>
      </c>
    </row>
    <row r="159">
      <c r="A159" s="123"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3" t="n">
        <v>22221</v>
      </c>
      <c r="B160" t="n">
        <v>48.2</v>
      </c>
      <c r="E160" t="n">
        <v>46.9</v>
      </c>
      <c r="F160" t="n">
        <v>45.6</v>
      </c>
      <c r="H160" t="n">
        <v>41.7</v>
      </c>
      <c r="I160" t="n">
        <v>37.6</v>
      </c>
      <c r="J160" t="n">
        <v>43</v>
      </c>
      <c r="L160" t="n">
        <v>44.3</v>
      </c>
      <c r="O160" t="n">
        <v>-0.01283403329474103</v>
      </c>
      <c r="P160" t="n">
        <v>0.008826841433780762</v>
      </c>
      <c r="Q160" t="n">
        <v>-0.05035628728337038</v>
      </c>
    </row>
    <row r="161">
      <c r="A161" s="123" t="n">
        <v>22251</v>
      </c>
      <c r="B161" t="n">
        <v>47.5</v>
      </c>
      <c r="E161" t="n">
        <v>46.6</v>
      </c>
      <c r="F161" t="n">
        <v>47.5</v>
      </c>
      <c r="H161" t="n">
        <v>39.3</v>
      </c>
      <c r="I161" t="n">
        <v>40.4</v>
      </c>
      <c r="J161" t="n">
        <v>40.7</v>
      </c>
      <c r="L161" t="n">
        <v>44.3</v>
      </c>
      <c r="O161" t="n">
        <v>-0.01283403329474103</v>
      </c>
      <c r="P161" t="n">
        <v>0.008826841433780762</v>
      </c>
      <c r="Q161" t="n">
        <v>-0.05035628728337038</v>
      </c>
    </row>
    <row r="162">
      <c r="A162" s="123"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3" t="n">
        <v>22313</v>
      </c>
      <c r="B163" t="n">
        <v>48.7</v>
      </c>
      <c r="E163" t="n">
        <v>50.3</v>
      </c>
      <c r="F163" t="n">
        <v>49.2</v>
      </c>
      <c r="H163" t="n">
        <v>36.6</v>
      </c>
      <c r="I163" t="n">
        <v>41.1</v>
      </c>
      <c r="J163" t="n">
        <v>34.2</v>
      </c>
      <c r="L163" t="n">
        <v>43.6</v>
      </c>
      <c r="O163" t="n">
        <v>0.006749045402922131</v>
      </c>
      <c r="P163" t="n">
        <v>-0.006691282418001814</v>
      </c>
      <c r="Q163" t="n">
        <v>0.02727071103520817</v>
      </c>
    </row>
    <row r="164">
      <c r="A164" s="123" t="n">
        <v>22341</v>
      </c>
      <c r="B164" t="n">
        <v>55.2</v>
      </c>
      <c r="E164" t="n">
        <v>50.2</v>
      </c>
      <c r="F164" t="n">
        <v>55.4</v>
      </c>
      <c r="H164" t="n">
        <v>38.9</v>
      </c>
      <c r="I164" t="n">
        <v>42.1</v>
      </c>
      <c r="J164" t="n">
        <v>42.2</v>
      </c>
      <c r="L164" t="n">
        <v>49.1</v>
      </c>
      <c r="O164" t="n">
        <v>0.006749045402922131</v>
      </c>
      <c r="P164" t="n">
        <v>-0.006691282418001814</v>
      </c>
      <c r="Q164" t="n">
        <v>0.02727071103520817</v>
      </c>
    </row>
    <row r="165">
      <c r="A165" s="123"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3"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3" t="n">
        <v>22433</v>
      </c>
      <c r="B167" t="n">
        <v>64</v>
      </c>
      <c r="E167" t="n">
        <v>50</v>
      </c>
      <c r="F167" t="n">
        <v>65.3</v>
      </c>
      <c r="H167" t="n">
        <v>42</v>
      </c>
      <c r="I167" t="n">
        <v>49.3</v>
      </c>
      <c r="J167" t="n">
        <v>55.1</v>
      </c>
      <c r="L167" t="n">
        <v>58.1</v>
      </c>
      <c r="O167" t="n">
        <v>0.01697434268841248</v>
      </c>
      <c r="P167" t="n">
        <v>0.01564454936035679</v>
      </c>
      <c r="Q167" t="n">
        <v>0.06964578678446376</v>
      </c>
    </row>
    <row r="168">
      <c r="A168" s="123"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3"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3" t="n">
        <v>22525</v>
      </c>
      <c r="B170" t="n">
        <v>69.5</v>
      </c>
      <c r="E170" t="n">
        <v>53.9</v>
      </c>
      <c r="F170" t="n">
        <v>66.8</v>
      </c>
      <c r="H170" t="n">
        <v>56.3</v>
      </c>
      <c r="I170" t="n">
        <v>50.7</v>
      </c>
      <c r="J170" t="n">
        <v>61.1</v>
      </c>
      <c r="L170" t="n">
        <v>63</v>
      </c>
      <c r="O170" t="n">
        <v>0.01919586999321395</v>
      </c>
      <c r="P170" t="n">
        <v>0.03009920537414091</v>
      </c>
      <c r="Q170" t="n">
        <v>0.07902279758629582</v>
      </c>
    </row>
    <row r="171">
      <c r="A171" s="123"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3"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3"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3"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3" t="n">
        <v>22678</v>
      </c>
      <c r="B175" t="n">
        <v>61.8</v>
      </c>
      <c r="E175" t="n">
        <v>54.7</v>
      </c>
      <c r="F175" t="n">
        <v>64.7</v>
      </c>
      <c r="H175" t="n">
        <v>58.6</v>
      </c>
      <c r="I175" t="n">
        <v>56.2</v>
      </c>
      <c r="J175" t="n">
        <v>60.5</v>
      </c>
      <c r="L175" t="n">
        <v>61.1</v>
      </c>
      <c r="O175" t="n">
        <v>0.01783648810610167</v>
      </c>
      <c r="P175" t="n">
        <v>0.07567276039846248</v>
      </c>
      <c r="Q175" t="n">
        <v>0.07327759350869312</v>
      </c>
    </row>
    <row r="176">
      <c r="A176" s="123"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3"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3" t="n">
        <v>22767</v>
      </c>
      <c r="B178" t="n">
        <v>53.6</v>
      </c>
      <c r="E178" t="n">
        <v>52</v>
      </c>
      <c r="F178" t="n">
        <v>55.3</v>
      </c>
      <c r="H178" t="n">
        <v>50.3</v>
      </c>
      <c r="I178" t="n">
        <v>45.2</v>
      </c>
      <c r="J178" t="n">
        <v>52.3</v>
      </c>
      <c r="L178" t="n">
        <v>52.2</v>
      </c>
      <c r="O178" t="n">
        <v>0.009036638230099307</v>
      </c>
      <c r="P178" t="n">
        <v>0.06727690210834143</v>
      </c>
      <c r="Q178" t="n">
        <v>0.03663947632942977</v>
      </c>
    </row>
    <row r="179">
      <c r="A179" s="123" t="n">
        <v>22798</v>
      </c>
      <c r="B179" t="n">
        <v>52.5</v>
      </c>
      <c r="E179" t="n">
        <v>51.7</v>
      </c>
      <c r="F179" t="n">
        <v>54.8</v>
      </c>
      <c r="H179" t="n">
        <v>46.4</v>
      </c>
      <c r="I179" t="n">
        <v>43.3</v>
      </c>
      <c r="J179" t="n">
        <v>51.6</v>
      </c>
      <c r="L179" t="n">
        <v>50.8</v>
      </c>
      <c r="O179" t="n">
        <v>0.009036638230099307</v>
      </c>
      <c r="P179" t="n">
        <v>0.06727690210834143</v>
      </c>
      <c r="Q179" t="n">
        <v>0.03663947632942977</v>
      </c>
    </row>
    <row r="180">
      <c r="A180" s="123"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3" t="n">
        <v>22859</v>
      </c>
      <c r="B181" t="n">
        <v>52.9</v>
      </c>
      <c r="E181" t="n">
        <v>47.7</v>
      </c>
      <c r="F181" t="n">
        <v>52.5</v>
      </c>
      <c r="H181" t="n">
        <v>45.2</v>
      </c>
      <c r="I181" t="n">
        <v>43.7</v>
      </c>
      <c r="J181" t="n">
        <v>47</v>
      </c>
      <c r="L181" t="n">
        <v>49.5</v>
      </c>
      <c r="O181" t="n">
        <v>0.01228513047875363</v>
      </c>
      <c r="P181" t="n">
        <v>0.06004014529110666</v>
      </c>
      <c r="Q181" t="n">
        <v>0.05005350778378181</v>
      </c>
    </row>
    <row r="182">
      <c r="A182" s="123" t="n">
        <v>22890</v>
      </c>
      <c r="B182" t="n">
        <v>53</v>
      </c>
      <c r="E182" t="n">
        <v>45.4</v>
      </c>
      <c r="F182" t="n">
        <v>52.4</v>
      </c>
      <c r="H182" t="n">
        <v>42.5</v>
      </c>
      <c r="I182" t="n">
        <v>45.1</v>
      </c>
      <c r="J182" t="n">
        <v>49.7</v>
      </c>
      <c r="L182" t="n">
        <v>50</v>
      </c>
      <c r="O182" t="n">
        <v>0.01228513047875363</v>
      </c>
      <c r="P182" t="n">
        <v>0.06004014529110666</v>
      </c>
      <c r="Q182" t="n">
        <v>0.05005350778378181</v>
      </c>
    </row>
    <row r="183">
      <c r="A183" s="123"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3" t="n">
        <v>22951</v>
      </c>
      <c r="B184" t="n">
        <v>57.8</v>
      </c>
      <c r="E184" t="n">
        <v>47.1</v>
      </c>
      <c r="F184" t="n">
        <v>56.9</v>
      </c>
      <c r="H184" t="n">
        <v>51.5</v>
      </c>
      <c r="I184" t="n">
        <v>48.7</v>
      </c>
      <c r="J184" t="n">
        <v>48.7</v>
      </c>
      <c r="L184" t="n">
        <v>53.8</v>
      </c>
      <c r="O184" t="n">
        <v>0.003289015760775699</v>
      </c>
      <c r="P184" t="n">
        <v>0.04307098907154014</v>
      </c>
      <c r="Q184" t="n">
        <v>0.01322111122552361</v>
      </c>
    </row>
    <row r="185">
      <c r="A185" s="123" t="n">
        <v>22981</v>
      </c>
      <c r="B185" t="n">
        <v>59.7</v>
      </c>
      <c r="E185" t="n">
        <v>47.3</v>
      </c>
      <c r="F185" t="n">
        <v>63.3</v>
      </c>
      <c r="H185" t="n">
        <v>50.1</v>
      </c>
      <c r="I185" t="n">
        <v>50.1</v>
      </c>
      <c r="J185" t="n">
        <v>54.6</v>
      </c>
      <c r="L185" t="n">
        <v>57.2</v>
      </c>
      <c r="O185" t="n">
        <v>0.003289015760775699</v>
      </c>
      <c r="P185" t="n">
        <v>0.04307098907154014</v>
      </c>
      <c r="Q185" t="n">
        <v>0.01322111122552361</v>
      </c>
    </row>
    <row r="186">
      <c r="A186" s="123"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3" t="n">
        <v>23043</v>
      </c>
      <c r="B187" t="n">
        <v>60.4</v>
      </c>
      <c r="E187" t="n">
        <v>51.7</v>
      </c>
      <c r="F187" t="n">
        <v>57.7</v>
      </c>
      <c r="H187" t="n">
        <v>48.3</v>
      </c>
      <c r="I187" t="n">
        <v>51</v>
      </c>
      <c r="J187" t="n">
        <v>50.2</v>
      </c>
      <c r="L187" t="n">
        <v>55.1</v>
      </c>
      <c r="O187" t="n">
        <v>0.01091574332261203</v>
      </c>
      <c r="P187" t="n">
        <v>0.03597866315202198</v>
      </c>
      <c r="Q187" t="n">
        <v>0.04438311079570934</v>
      </c>
    </row>
    <row r="188">
      <c r="A188" s="123" t="n">
        <v>23071</v>
      </c>
      <c r="B188" t="n">
        <v>57.5</v>
      </c>
      <c r="E188" t="n">
        <v>47.5</v>
      </c>
      <c r="F188" t="n">
        <v>56.3</v>
      </c>
      <c r="H188" t="n">
        <v>46.8</v>
      </c>
      <c r="I188" t="n">
        <v>54.9</v>
      </c>
      <c r="J188" t="n">
        <v>52.4</v>
      </c>
      <c r="L188" t="n">
        <v>54.7</v>
      </c>
      <c r="O188" t="n">
        <v>0.01091574332261203</v>
      </c>
      <c r="P188" t="n">
        <v>0.03597866315202198</v>
      </c>
      <c r="Q188" t="n">
        <v>0.04438311079570934</v>
      </c>
    </row>
    <row r="189">
      <c r="A189" s="123"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3"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3" t="n">
        <v>23163</v>
      </c>
      <c r="B191" t="n">
        <v>61.9</v>
      </c>
      <c r="E191" t="n">
        <v>58.7</v>
      </c>
      <c r="F191" t="n">
        <v>60.6</v>
      </c>
      <c r="H191" t="n">
        <v>55</v>
      </c>
      <c r="I191" t="n">
        <v>56.3</v>
      </c>
      <c r="J191" t="n">
        <v>52.6</v>
      </c>
      <c r="L191" t="n">
        <v>58.2</v>
      </c>
      <c r="O191" t="n">
        <v>0.01122121452821232</v>
      </c>
      <c r="P191" t="n">
        <v>0.03822156925386823</v>
      </c>
      <c r="Q191" t="n">
        <v>0.04564601960686088</v>
      </c>
    </row>
    <row r="192">
      <c r="A192" s="123"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3" t="n">
        <v>23224</v>
      </c>
      <c r="B193" t="n">
        <v>62</v>
      </c>
      <c r="E193" t="n">
        <v>59.8</v>
      </c>
      <c r="F193" t="n">
        <v>56.8</v>
      </c>
      <c r="H193" t="n">
        <v>48.1</v>
      </c>
      <c r="I193" t="n">
        <v>48.5</v>
      </c>
      <c r="J193" t="n">
        <v>51.1</v>
      </c>
      <c r="L193" t="n">
        <v>55.1</v>
      </c>
      <c r="O193" t="n">
        <v>0.02198434459337918</v>
      </c>
      <c r="P193" t="n">
        <v>0.04816929346261294</v>
      </c>
      <c r="Q193" t="n">
        <v>0.09087998154472277</v>
      </c>
    </row>
    <row r="194">
      <c r="A194" s="123" t="n">
        <v>23255</v>
      </c>
      <c r="B194" t="n">
        <v>59.8</v>
      </c>
      <c r="E194" t="n">
        <v>57.8</v>
      </c>
      <c r="F194" t="n">
        <v>63.2</v>
      </c>
      <c r="H194" t="n">
        <v>47.9</v>
      </c>
      <c r="I194" t="n">
        <v>49.7</v>
      </c>
      <c r="J194" t="n">
        <v>54.8</v>
      </c>
      <c r="L194" t="n">
        <v>56.9</v>
      </c>
      <c r="O194" t="n">
        <v>0.02198434459337918</v>
      </c>
      <c r="P194" t="n">
        <v>0.04816929346261294</v>
      </c>
      <c r="Q194" t="n">
        <v>0.09087998154472277</v>
      </c>
    </row>
    <row r="195">
      <c r="A195" s="123"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3"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3"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3"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3" t="n">
        <v>23408</v>
      </c>
      <c r="B199" t="n">
        <v>61.8</v>
      </c>
      <c r="E199" t="n">
        <v>60.1</v>
      </c>
      <c r="F199" t="n">
        <v>64</v>
      </c>
      <c r="H199" t="n">
        <v>50.4</v>
      </c>
      <c r="I199" t="n">
        <v>51.9</v>
      </c>
      <c r="J199" t="n">
        <v>52.7</v>
      </c>
      <c r="L199" t="n">
        <v>57.9</v>
      </c>
      <c r="O199" t="n">
        <v>0.0210825209895227</v>
      </c>
      <c r="P199" t="n">
        <v>0.06215820826578574</v>
      </c>
      <c r="Q199" t="n">
        <v>0.08703460008107822</v>
      </c>
    </row>
    <row r="200">
      <c r="A200" s="123"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3"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3" t="n">
        <v>23498</v>
      </c>
      <c r="B202" t="n">
        <v>59.9</v>
      </c>
      <c r="E202" t="n">
        <v>60.3</v>
      </c>
      <c r="F202" t="n">
        <v>61</v>
      </c>
      <c r="H202" t="n">
        <v>50.3</v>
      </c>
      <c r="I202" t="n">
        <v>61.4</v>
      </c>
      <c r="J202" t="n">
        <v>56</v>
      </c>
      <c r="L202" t="n">
        <v>58.7</v>
      </c>
      <c r="O202" t="n">
        <v>0.01088733689947807</v>
      </c>
      <c r="P202" t="n">
        <v>0.06180751263280117</v>
      </c>
      <c r="Q202" t="n">
        <v>0.04426572835975362</v>
      </c>
    </row>
    <row r="203">
      <c r="A203" s="123" t="n">
        <v>23529</v>
      </c>
      <c r="B203" t="n">
        <v>64.7</v>
      </c>
      <c r="E203" t="n">
        <v>58.9</v>
      </c>
      <c r="F203" t="n">
        <v>62.1</v>
      </c>
      <c r="H203" t="n">
        <v>53.5</v>
      </c>
      <c r="I203" t="n">
        <v>57.6</v>
      </c>
      <c r="J203" t="n">
        <v>55.7</v>
      </c>
      <c r="L203" t="n">
        <v>60.1</v>
      </c>
      <c r="O203" t="n">
        <v>0.01088733689947807</v>
      </c>
      <c r="P203" t="n">
        <v>0.06180751263280117</v>
      </c>
      <c r="Q203" t="n">
        <v>0.04426572835975362</v>
      </c>
    </row>
    <row r="204">
      <c r="A204" s="123"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3" t="n">
        <v>23590</v>
      </c>
      <c r="B205" t="n">
        <v>68</v>
      </c>
      <c r="E205" t="n">
        <v>61.7</v>
      </c>
      <c r="F205" t="n">
        <v>63.9</v>
      </c>
      <c r="H205" t="n">
        <v>53.5</v>
      </c>
      <c r="I205" t="n">
        <v>66.2</v>
      </c>
      <c r="J205" t="n">
        <v>58</v>
      </c>
      <c r="L205" t="n">
        <v>63.3</v>
      </c>
      <c r="O205" t="n">
        <v>0.01562300666385509</v>
      </c>
      <c r="P205" t="n">
        <v>0.05519829553500687</v>
      </c>
      <c r="Q205" t="n">
        <v>0.06397180920292422</v>
      </c>
    </row>
    <row r="206">
      <c r="A206" s="123"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3"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3" t="n">
        <v>23682</v>
      </c>
      <c r="B208" t="n">
        <v>60.7</v>
      </c>
      <c r="E208" t="n">
        <v>68.5</v>
      </c>
      <c r="F208" t="n">
        <v>62.1</v>
      </c>
      <c r="H208" t="n">
        <v>61</v>
      </c>
      <c r="I208" t="n">
        <v>70.3</v>
      </c>
      <c r="J208" t="n">
        <v>57.3</v>
      </c>
      <c r="L208" t="n">
        <v>61.8</v>
      </c>
      <c r="O208" t="n">
        <v>0.003088718582379014</v>
      </c>
      <c r="P208" t="n">
        <v>0.05156343064502113</v>
      </c>
      <c r="Q208" t="n">
        <v>0.0124122333831731</v>
      </c>
    </row>
    <row r="209">
      <c r="A209" s="123"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3"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3"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3"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3"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3"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3" t="n">
        <v>23894</v>
      </c>
      <c r="B215" t="n">
        <v>57.4</v>
      </c>
      <c r="E215" t="n">
        <v>73.2</v>
      </c>
      <c r="F215" t="n">
        <v>57.5</v>
      </c>
      <c r="H215" t="n">
        <v>55.8</v>
      </c>
      <c r="I215" t="n">
        <v>69.3</v>
      </c>
      <c r="J215" t="n">
        <v>55.4</v>
      </c>
      <c r="L215" t="n">
        <v>58.7</v>
      </c>
      <c r="O215" t="n">
        <v>0.01263298248548859</v>
      </c>
      <c r="P215" t="n">
        <v>0.05659284258686221</v>
      </c>
      <c r="Q215" t="n">
        <v>0.05149757339472938</v>
      </c>
    </row>
    <row r="216">
      <c r="A216" s="123"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3"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3" t="n">
        <v>23986</v>
      </c>
      <c r="B218" t="n">
        <v>63.6</v>
      </c>
      <c r="E218" t="n">
        <v>66.3</v>
      </c>
      <c r="F218" t="n">
        <v>63.8</v>
      </c>
      <c r="H218" t="n">
        <v>55.7</v>
      </c>
      <c r="I218" t="n">
        <v>61.2</v>
      </c>
      <c r="J218" t="n">
        <v>56.2</v>
      </c>
      <c r="L218" t="n">
        <v>61</v>
      </c>
      <c r="O218" t="n">
        <v>0.02223252281739749</v>
      </c>
      <c r="P218" t="n">
        <v>0.06346898404385318</v>
      </c>
      <c r="Q218" t="n">
        <v>0.09194000282873915</v>
      </c>
    </row>
    <row r="219">
      <c r="A219" s="123"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3"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3"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3"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3"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3"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3"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3"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3"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3"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3" t="n">
        <v>24320</v>
      </c>
      <c r="B229" t="n">
        <v>53.3</v>
      </c>
      <c r="E229" t="n">
        <v>79.5</v>
      </c>
      <c r="F229" t="n">
        <v>57.7</v>
      </c>
      <c r="H229" t="n">
        <v>57</v>
      </c>
      <c r="I229" t="n">
        <v>74.3</v>
      </c>
      <c r="J229" t="n">
        <v>56.4</v>
      </c>
      <c r="L229" t="n">
        <v>58.5</v>
      </c>
      <c r="O229" t="n">
        <v>0.008469050515743695</v>
      </c>
      <c r="P229" t="n">
        <v>0.06042874844751932</v>
      </c>
      <c r="Q229" t="n">
        <v>0.03430898587163456</v>
      </c>
    </row>
    <row r="230">
      <c r="A230" s="123"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3"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3"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3"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3"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3" t="n">
        <v>24504</v>
      </c>
      <c r="B235" t="n">
        <v>45.1</v>
      </c>
      <c r="E235" t="n">
        <v>61.8</v>
      </c>
      <c r="F235" t="n">
        <v>50.4</v>
      </c>
      <c r="H235" t="n">
        <v>45.3</v>
      </c>
      <c r="I235" t="n">
        <v>49.9</v>
      </c>
      <c r="J235" t="n">
        <v>47.6</v>
      </c>
      <c r="L235" t="n">
        <v>47.6</v>
      </c>
      <c r="O235" t="n">
        <v>0.008855525867702769</v>
      </c>
      <c r="P235" t="n">
        <v>0.02925036251127664</v>
      </c>
      <c r="Q235" t="n">
        <v>0.03589540946426273</v>
      </c>
    </row>
    <row r="236">
      <c r="A236" s="123" t="n">
        <v>24532</v>
      </c>
      <c r="B236" t="n">
        <v>45.3</v>
      </c>
      <c r="E236" t="n">
        <v>54</v>
      </c>
      <c r="F236" t="n">
        <v>48.7</v>
      </c>
      <c r="H236" t="n">
        <v>45.6</v>
      </c>
      <c r="I236" t="n">
        <v>38</v>
      </c>
      <c r="J236" t="n">
        <v>46.3</v>
      </c>
      <c r="L236" t="n">
        <v>45.3</v>
      </c>
      <c r="O236" t="n">
        <v>0.008855525867702769</v>
      </c>
      <c r="P236" t="n">
        <v>0.02925036251127664</v>
      </c>
      <c r="Q236" t="n">
        <v>0.03589540946426273</v>
      </c>
    </row>
    <row r="237">
      <c r="A237" s="123"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3" t="n">
        <v>24593</v>
      </c>
      <c r="B238" t="n">
        <v>47.6</v>
      </c>
      <c r="E238" t="n">
        <v>56.1</v>
      </c>
      <c r="F238" t="n">
        <v>48</v>
      </c>
      <c r="H238" t="n">
        <v>39.7</v>
      </c>
      <c r="I238" t="n">
        <v>34.4</v>
      </c>
      <c r="J238" t="n">
        <v>45.5</v>
      </c>
      <c r="L238" t="n">
        <v>44.5</v>
      </c>
      <c r="O238" t="n">
        <v>0.0006129781262435619</v>
      </c>
      <c r="P238" t="n">
        <v>0.02637515281107965</v>
      </c>
      <c r="Q238" t="n">
        <v>0.002454167879502034</v>
      </c>
    </row>
    <row r="239">
      <c r="A239" s="123" t="n">
        <v>24624</v>
      </c>
      <c r="B239" t="n">
        <v>51.8</v>
      </c>
      <c r="E239" t="n">
        <v>58.4</v>
      </c>
      <c r="F239" t="n">
        <v>50.7</v>
      </c>
      <c r="H239" t="n">
        <v>39.6</v>
      </c>
      <c r="I239" t="n">
        <v>36.5</v>
      </c>
      <c r="J239" t="n">
        <v>45.8</v>
      </c>
      <c r="L239" t="n">
        <v>46.8</v>
      </c>
      <c r="O239" t="n">
        <v>0.0006129781262435619</v>
      </c>
      <c r="P239" t="n">
        <v>0.02637515281107965</v>
      </c>
      <c r="Q239" t="n">
        <v>0.002454167879502034</v>
      </c>
    </row>
    <row r="240">
      <c r="A240" s="123"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3" t="n">
        <v>24685</v>
      </c>
      <c r="B241" t="n">
        <v>55.4</v>
      </c>
      <c r="E241" t="n">
        <v>67.5</v>
      </c>
      <c r="F241" t="n">
        <v>56.4</v>
      </c>
      <c r="H241" t="n">
        <v>41.7</v>
      </c>
      <c r="I241" t="n">
        <v>44.8</v>
      </c>
      <c r="J241" t="n">
        <v>52.9</v>
      </c>
      <c r="L241" t="n">
        <v>52.2</v>
      </c>
      <c r="O241" t="n">
        <v>0.009461209174505944</v>
      </c>
      <c r="P241" t="n">
        <v>0.02738492796925546</v>
      </c>
      <c r="Q241" t="n">
        <v>0.03838531924596955</v>
      </c>
    </row>
    <row r="242">
      <c r="A242" s="123" t="n">
        <v>24716</v>
      </c>
      <c r="B242" t="n">
        <v>62</v>
      </c>
      <c r="E242" t="n">
        <v>75.2</v>
      </c>
      <c r="F242" t="n">
        <v>57.4</v>
      </c>
      <c r="H242" t="n">
        <v>46.8</v>
      </c>
      <c r="I242" t="n">
        <v>46.5</v>
      </c>
      <c r="J242" t="n">
        <v>51.6</v>
      </c>
      <c r="L242" t="n">
        <v>54.9</v>
      </c>
      <c r="O242" t="n">
        <v>0.009461209174505944</v>
      </c>
      <c r="P242" t="n">
        <v>0.02738492796925546</v>
      </c>
      <c r="Q242" t="n">
        <v>0.03838531924596955</v>
      </c>
    </row>
    <row r="243">
      <c r="A243" s="123"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3" t="n">
        <v>24777</v>
      </c>
      <c r="B244" t="n">
        <v>57</v>
      </c>
      <c r="E244" t="n">
        <v>83.8</v>
      </c>
      <c r="F244" t="n">
        <v>58.6</v>
      </c>
      <c r="H244" t="n">
        <v>44.4</v>
      </c>
      <c r="I244" t="n">
        <v>51.4</v>
      </c>
      <c r="J244" t="n">
        <v>51.5</v>
      </c>
      <c r="L244" t="n">
        <v>54.2</v>
      </c>
      <c r="O244" t="n">
        <v>0.007540171273531089</v>
      </c>
      <c r="P244" t="n">
        <v>0.02670839761173328</v>
      </c>
      <c r="Q244" t="n">
        <v>0.03050352818463198</v>
      </c>
    </row>
    <row r="245">
      <c r="A245" s="123"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3"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3" t="n">
        <v>24869</v>
      </c>
      <c r="B247" t="n">
        <v>56.6</v>
      </c>
      <c r="E247" t="n">
        <v>76.3</v>
      </c>
      <c r="F247" t="n">
        <v>58.1</v>
      </c>
      <c r="H247" t="n">
        <v>53.7</v>
      </c>
      <c r="I247" t="n">
        <v>53.9</v>
      </c>
      <c r="J247" t="n">
        <v>50.3</v>
      </c>
      <c r="L247" t="n">
        <v>55</v>
      </c>
      <c r="O247" t="n">
        <v>0.02039507128672915</v>
      </c>
      <c r="P247" t="n">
        <v>0.0384521487064664</v>
      </c>
      <c r="Q247" t="n">
        <v>0.08411014581384135</v>
      </c>
    </row>
    <row r="248">
      <c r="A248" s="123"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3"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3" t="n">
        <v>24959</v>
      </c>
      <c r="B250" t="n">
        <v>56.2</v>
      </c>
      <c r="E250" t="n">
        <v>69.2</v>
      </c>
      <c r="F250" t="n">
        <v>60</v>
      </c>
      <c r="H250" t="n">
        <v>54</v>
      </c>
      <c r="I250" t="n">
        <v>49.4</v>
      </c>
      <c r="J250" t="n">
        <v>53.1</v>
      </c>
      <c r="L250" t="n">
        <v>55.3</v>
      </c>
      <c r="O250" t="n">
        <v>0.01670799550096719</v>
      </c>
      <c r="P250" t="n">
        <v>0.0551558151005884</v>
      </c>
      <c r="Q250" t="n">
        <v>0.06852565923772147</v>
      </c>
    </row>
    <row r="251">
      <c r="A251" s="123"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3"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3" t="n">
        <v>25051</v>
      </c>
      <c r="B253" t="n">
        <v>53.8</v>
      </c>
      <c r="E253" t="n">
        <v>74.3</v>
      </c>
      <c r="F253" t="n">
        <v>56.1</v>
      </c>
      <c r="H253" t="n">
        <v>54.2</v>
      </c>
      <c r="I253" t="n">
        <v>47.8</v>
      </c>
      <c r="J253" t="n">
        <v>49.5</v>
      </c>
      <c r="L253" t="n">
        <v>52.7</v>
      </c>
      <c r="O253" t="n">
        <v>0.007749556634537891</v>
      </c>
      <c r="P253" t="n">
        <v>0.05336668232900235</v>
      </c>
      <c r="Q253" t="n">
        <v>0.03136042553098384</v>
      </c>
    </row>
    <row r="254">
      <c r="A254" s="123"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3"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3" t="n">
        <v>25143</v>
      </c>
      <c r="B256" t="n">
        <v>61.3</v>
      </c>
      <c r="E256" t="n">
        <v>69.5</v>
      </c>
      <c r="F256" t="n">
        <v>59.8</v>
      </c>
      <c r="H256" t="n">
        <v>43.5</v>
      </c>
      <c r="I256" t="n">
        <v>61</v>
      </c>
      <c r="J256" t="n">
        <v>56.4</v>
      </c>
      <c r="L256" t="n">
        <v>58.1</v>
      </c>
      <c r="O256" t="n">
        <v>0.003933200411191717</v>
      </c>
      <c r="P256" t="n">
        <v>0.04959565360096933</v>
      </c>
      <c r="Q256" t="n">
        <v>0.01582586566440858</v>
      </c>
    </row>
    <row r="257">
      <c r="A257" s="123" t="n">
        <v>25173</v>
      </c>
      <c r="B257" t="n">
        <v>56.7</v>
      </c>
      <c r="E257" t="n">
        <v>76.8</v>
      </c>
      <c r="F257" t="n">
        <v>60.6</v>
      </c>
      <c r="H257" t="n">
        <v>46.3</v>
      </c>
      <c r="I257" t="n">
        <v>58.3</v>
      </c>
      <c r="J257" t="n">
        <v>52.8</v>
      </c>
      <c r="L257" t="n">
        <v>56.1</v>
      </c>
      <c r="O257" t="n">
        <v>0.003933200411191717</v>
      </c>
      <c r="P257" t="n">
        <v>0.04959565360096933</v>
      </c>
      <c r="Q257" t="n">
        <v>0.01582586566440858</v>
      </c>
    </row>
    <row r="258">
      <c r="A258" s="123"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3"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3"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3"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3"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3"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3"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3"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3"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3"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3"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3" t="n">
        <v>25538</v>
      </c>
      <c r="B269" t="n">
        <v>48</v>
      </c>
      <c r="E269" t="n">
        <v>82.2</v>
      </c>
      <c r="F269" t="n">
        <v>50.3</v>
      </c>
      <c r="H269" t="n">
        <v>51.5</v>
      </c>
      <c r="I269" t="n">
        <v>66.8</v>
      </c>
      <c r="J269" t="n">
        <v>49.6</v>
      </c>
      <c r="L269" t="n">
        <v>52</v>
      </c>
      <c r="O269" t="n">
        <v>-0.004876945875254361</v>
      </c>
      <c r="P269" t="n">
        <v>0.02046645083371409</v>
      </c>
      <c r="Q269" t="n">
        <v>-0.01936553931373741</v>
      </c>
    </row>
    <row r="270">
      <c r="A270" s="123"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3" t="n">
        <v>25600</v>
      </c>
      <c r="B271" t="n">
        <v>45.8</v>
      </c>
      <c r="E271" t="n">
        <v>74.5</v>
      </c>
      <c r="F271" t="n">
        <v>45.9</v>
      </c>
      <c r="H271" t="n">
        <v>48.6</v>
      </c>
      <c r="I271" t="n">
        <v>57.7</v>
      </c>
      <c r="J271" t="n">
        <v>43.3</v>
      </c>
      <c r="L271" t="n">
        <v>47.4</v>
      </c>
      <c r="O271" t="n">
        <v>-0.001484707012425907</v>
      </c>
      <c r="P271" t="n">
        <v>0.003249346028238541</v>
      </c>
      <c r="Q271" t="n">
        <v>-0.005925615006652563</v>
      </c>
    </row>
    <row r="272">
      <c r="A272" s="123" t="n">
        <v>25628</v>
      </c>
      <c r="B272" t="n">
        <v>45.2</v>
      </c>
      <c r="E272" t="n">
        <v>67.8</v>
      </c>
      <c r="F272" t="n">
        <v>47.3</v>
      </c>
      <c r="H272" t="n">
        <v>51.4</v>
      </c>
      <c r="I272" t="n">
        <v>49.3</v>
      </c>
      <c r="J272" t="n">
        <v>44.8</v>
      </c>
      <c r="L272" t="n">
        <v>46.9</v>
      </c>
      <c r="O272" t="n">
        <v>-0.001484707012425907</v>
      </c>
      <c r="P272" t="n">
        <v>0.003249346028238541</v>
      </c>
      <c r="Q272" t="n">
        <v>-0.005925615006652563</v>
      </c>
    </row>
    <row r="273">
      <c r="A273" s="123"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3" t="n">
        <v>25689</v>
      </c>
      <c r="B274" t="n">
        <v>45.3</v>
      </c>
      <c r="E274" t="n">
        <v>78.3</v>
      </c>
      <c r="F274" t="n">
        <v>45.2</v>
      </c>
      <c r="H274" t="n">
        <v>40.4</v>
      </c>
      <c r="I274" t="n">
        <v>67.2</v>
      </c>
      <c r="J274" t="n">
        <v>40.8</v>
      </c>
      <c r="L274" t="n">
        <v>47.2</v>
      </c>
      <c r="O274" t="n">
        <v>0.001419300010385208</v>
      </c>
      <c r="P274" t="n">
        <v>0.001628354507476494</v>
      </c>
      <c r="Q274" t="n">
        <v>0.00568929795693851</v>
      </c>
    </row>
    <row r="275">
      <c r="A275" s="123"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3"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3"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3"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3"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3"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3" t="n">
        <v>25903</v>
      </c>
      <c r="B281" t="n">
        <v>51.2</v>
      </c>
      <c r="E281" t="n">
        <v>64.5</v>
      </c>
      <c r="F281" t="n">
        <v>46.8</v>
      </c>
      <c r="H281" t="n">
        <v>44.4</v>
      </c>
      <c r="I281" t="n">
        <v>37.5</v>
      </c>
      <c r="J281" t="n">
        <v>41.4</v>
      </c>
      <c r="L281" t="n">
        <v>45.4</v>
      </c>
      <c r="O281" t="n">
        <v>-0.01071638106008845</v>
      </c>
      <c r="P281" t="n">
        <v>-0.001667035906259561</v>
      </c>
      <c r="Q281" t="n">
        <v>-0.04218138882587208</v>
      </c>
    </row>
    <row r="282">
      <c r="A282" s="123"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3"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3" t="n">
        <v>25993</v>
      </c>
      <c r="B284" t="n">
        <v>56.2</v>
      </c>
      <c r="E284" t="n">
        <v>67</v>
      </c>
      <c r="F284" t="n">
        <v>54.4</v>
      </c>
      <c r="H284" t="n">
        <v>51.2</v>
      </c>
      <c r="I284" t="n">
        <v>45</v>
      </c>
      <c r="J284" t="n">
        <v>44.3</v>
      </c>
      <c r="L284" t="n">
        <v>51.2</v>
      </c>
      <c r="O284" t="n">
        <v>0.02715992789424762</v>
      </c>
      <c r="P284" t="n">
        <v>0.02697236849004174</v>
      </c>
      <c r="Q284" t="n">
        <v>0.1131463651735802</v>
      </c>
    </row>
    <row r="285">
      <c r="A285" s="123"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3"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3"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3"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3"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3" t="n">
        <v>26177</v>
      </c>
      <c r="B290" t="n">
        <v>61</v>
      </c>
      <c r="E290" t="n">
        <v>52.3</v>
      </c>
      <c r="F290" t="n">
        <v>59.3</v>
      </c>
      <c r="H290" t="n">
        <v>40.2</v>
      </c>
      <c r="I290" t="n">
        <v>48.9</v>
      </c>
      <c r="J290" t="n">
        <v>53</v>
      </c>
      <c r="L290" t="n">
        <v>55.1</v>
      </c>
      <c r="O290" t="n">
        <v>0.008229670850417514</v>
      </c>
      <c r="P290" t="n">
        <v>0.03005894810807793</v>
      </c>
      <c r="Q290" t="n">
        <v>0.03332728238206673</v>
      </c>
    </row>
    <row r="291">
      <c r="A291" s="123"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3" t="n">
        <v>26238</v>
      </c>
      <c r="B292" t="n">
        <v>55.4</v>
      </c>
      <c r="E292" t="n">
        <v>53.9</v>
      </c>
      <c r="F292" t="n">
        <v>56.1</v>
      </c>
      <c r="H292" t="n">
        <v>41.6</v>
      </c>
      <c r="I292" t="n">
        <v>50.9</v>
      </c>
      <c r="J292" t="n">
        <v>49.3</v>
      </c>
      <c r="L292" t="n">
        <v>52.3</v>
      </c>
      <c r="O292" t="n">
        <v>0.002357838388214737</v>
      </c>
      <c r="P292" t="n">
        <v>0.04367204800624914</v>
      </c>
      <c r="Q292" t="n">
        <v>0.009464762427640272</v>
      </c>
    </row>
    <row r="293">
      <c r="A293" s="123"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3"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3"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3"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3"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3"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3" t="n">
        <v>26451</v>
      </c>
      <c r="B299" t="n">
        <v>62.1</v>
      </c>
      <c r="E299" t="n">
        <v>70.2</v>
      </c>
      <c r="F299" t="n">
        <v>62.2</v>
      </c>
      <c r="H299" t="n">
        <v>49.6</v>
      </c>
      <c r="I299" t="n">
        <v>57.7</v>
      </c>
      <c r="J299" t="n">
        <v>53.9</v>
      </c>
      <c r="L299" t="n">
        <v>58.6</v>
      </c>
      <c r="O299" t="n">
        <v>0.02269772354108704</v>
      </c>
      <c r="P299" t="n">
        <v>0.05255186457186979</v>
      </c>
      <c r="Q299" t="n">
        <v>0.09392905376229566</v>
      </c>
    </row>
    <row r="300">
      <c r="A300" s="123"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3"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3"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3"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3"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3"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3"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3"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3"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3"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3"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3"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3"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3"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3"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3"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3"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3" t="n">
        <v>26999</v>
      </c>
      <c r="B317" t="n">
        <v>59</v>
      </c>
      <c r="E317" t="n">
        <v>94.2</v>
      </c>
      <c r="F317" t="n">
        <v>56</v>
      </c>
      <c r="H317" t="n">
        <v>63.8</v>
      </c>
      <c r="I317" t="n">
        <v>92.8</v>
      </c>
      <c r="J317" t="n">
        <v>58</v>
      </c>
      <c r="L317" t="n">
        <v>63.6</v>
      </c>
      <c r="O317" t="n">
        <v>0.009492160434313687</v>
      </c>
      <c r="P317" t="n">
        <v>0.0402375639890625</v>
      </c>
      <c r="Q317" t="n">
        <v>0.03851267753048382</v>
      </c>
    </row>
    <row r="318">
      <c r="A318" s="123"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3"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3"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3"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3" t="n">
        <v>27150</v>
      </c>
      <c r="B322" t="n">
        <v>51.6</v>
      </c>
      <c r="E322" t="n">
        <v>92.3</v>
      </c>
      <c r="F322" t="n">
        <v>51.6</v>
      </c>
      <c r="H322" t="n">
        <v>59.3</v>
      </c>
      <c r="I322" t="n">
        <v>74.5</v>
      </c>
      <c r="J322" t="n">
        <v>51.1</v>
      </c>
      <c r="L322" t="n">
        <v>55.7</v>
      </c>
      <c r="O322" t="n">
        <v>0.002376832273531812</v>
      </c>
      <c r="P322" t="n">
        <v>-0.002084181959456867</v>
      </c>
      <c r="Q322" t="n">
        <v>0.009541278826036503</v>
      </c>
    </row>
    <row r="323">
      <c r="A323" s="123"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3"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3"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3" t="n">
        <v>27273</v>
      </c>
      <c r="B326" t="n">
        <v>41.2</v>
      </c>
      <c r="E326" t="n">
        <v>81</v>
      </c>
      <c r="F326" t="n">
        <v>46.3</v>
      </c>
      <c r="H326" t="n">
        <v>54.8</v>
      </c>
      <c r="I326" t="n">
        <v>51.8</v>
      </c>
      <c r="J326" t="n">
        <v>44.9</v>
      </c>
      <c r="L326" t="n">
        <v>46.2</v>
      </c>
      <c r="O326" t="n">
        <v>-0.009451427782885907</v>
      </c>
      <c r="P326" t="n">
        <v>-0.006290004928018983</v>
      </c>
      <c r="Q326" t="n">
        <v>-0.03727310339376178</v>
      </c>
    </row>
    <row r="327">
      <c r="A327" s="123"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3" t="n">
        <v>27334</v>
      </c>
      <c r="B328" t="n">
        <v>33.1</v>
      </c>
      <c r="E328" t="n">
        <v>71</v>
      </c>
      <c r="F328" t="n">
        <v>40.9</v>
      </c>
      <c r="H328" t="n">
        <v>47.2</v>
      </c>
      <c r="I328" t="n">
        <v>34</v>
      </c>
      <c r="J328" t="n">
        <v>39.6</v>
      </c>
      <c r="L328" t="n">
        <v>37.9</v>
      </c>
      <c r="O328" t="n">
        <v>-0.003881407827863123</v>
      </c>
      <c r="P328" t="n">
        <v>-0.01945449393820109</v>
      </c>
      <c r="Q328" t="n">
        <v>-0.01543547302283976</v>
      </c>
    </row>
    <row r="329">
      <c r="A329" s="123" t="n">
        <v>27364</v>
      </c>
      <c r="B329" t="n">
        <v>27.9</v>
      </c>
      <c r="E329" t="n">
        <v>64.7</v>
      </c>
      <c r="F329" t="n">
        <v>33.4</v>
      </c>
      <c r="H329" t="n">
        <v>40.6</v>
      </c>
      <c r="I329" t="n">
        <v>23.2</v>
      </c>
      <c r="J329" t="n">
        <v>33.3</v>
      </c>
      <c r="L329" t="n">
        <v>30.9</v>
      </c>
      <c r="O329" t="n">
        <v>-0.003881407827863123</v>
      </c>
      <c r="P329" t="n">
        <v>-0.01945449393820109</v>
      </c>
      <c r="Q329" t="n">
        <v>-0.01543547302283976</v>
      </c>
    </row>
    <row r="330">
      <c r="A330" s="123"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3" t="n">
        <v>27426</v>
      </c>
      <c r="B331" t="n">
        <v>40</v>
      </c>
      <c r="E331" t="n">
        <v>48.8</v>
      </c>
      <c r="F331" t="n">
        <v>41.5</v>
      </c>
      <c r="H331" t="n">
        <v>30.6</v>
      </c>
      <c r="I331" t="n">
        <v>15.9</v>
      </c>
      <c r="J331" t="n">
        <v>33.1</v>
      </c>
      <c r="L331" t="n">
        <v>34.4</v>
      </c>
      <c r="O331" t="n">
        <v>-0.01217285875797099</v>
      </c>
      <c r="P331" t="n">
        <v>-0.0229904759524796</v>
      </c>
      <c r="Q331" t="n">
        <v>-0.04780955715630564</v>
      </c>
    </row>
    <row r="332">
      <c r="A332" s="123" t="n">
        <v>27454</v>
      </c>
      <c r="B332" t="n">
        <v>37</v>
      </c>
      <c r="E332" t="n">
        <v>42.7</v>
      </c>
      <c r="F332" t="n">
        <v>33.1</v>
      </c>
      <c r="H332" t="n">
        <v>30.9</v>
      </c>
      <c r="I332" t="n">
        <v>17.3</v>
      </c>
      <c r="J332" t="n">
        <v>32.8</v>
      </c>
      <c r="L332" t="n">
        <v>31.6</v>
      </c>
      <c r="O332" t="n">
        <v>-0.01217285875797099</v>
      </c>
      <c r="P332" t="n">
        <v>-0.0229904759524796</v>
      </c>
      <c r="Q332" t="n">
        <v>-0.04780955715630564</v>
      </c>
    </row>
    <row r="333">
      <c r="A333" s="123"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3" t="n">
        <v>27515</v>
      </c>
      <c r="B334" t="n">
        <v>47.2</v>
      </c>
      <c r="E334" t="n">
        <v>45.4</v>
      </c>
      <c r="F334" t="n">
        <v>50.5</v>
      </c>
      <c r="H334" t="n">
        <v>31</v>
      </c>
      <c r="I334" t="n">
        <v>22.7</v>
      </c>
      <c r="J334" t="n">
        <v>39.6</v>
      </c>
      <c r="L334" t="n">
        <v>41.2</v>
      </c>
      <c r="O334" t="n">
        <v>0.007145362161192387</v>
      </c>
      <c r="P334" t="n">
        <v>-0.01834262400105072</v>
      </c>
      <c r="Q334" t="n">
        <v>0.02888924771416268</v>
      </c>
    </row>
    <row r="335">
      <c r="A335" s="123" t="n">
        <v>27546</v>
      </c>
      <c r="B335" t="n">
        <v>54.9</v>
      </c>
      <c r="E335" t="n">
        <v>44</v>
      </c>
      <c r="F335" t="n">
        <v>53.1</v>
      </c>
      <c r="H335" t="n">
        <v>28.7</v>
      </c>
      <c r="I335" t="n">
        <v>24.9</v>
      </c>
      <c r="J335" t="n">
        <v>43.9</v>
      </c>
      <c r="L335" t="n">
        <v>45.1</v>
      </c>
      <c r="O335" t="n">
        <v>0.007145362161192387</v>
      </c>
      <c r="P335" t="n">
        <v>-0.01834262400105072</v>
      </c>
      <c r="Q335" t="n">
        <v>0.02888924771416268</v>
      </c>
    </row>
    <row r="336">
      <c r="A336" s="123"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3" t="n">
        <v>27607</v>
      </c>
      <c r="B337" t="n">
        <v>60.3</v>
      </c>
      <c r="E337" t="n">
        <v>68.8</v>
      </c>
      <c r="F337" t="n">
        <v>61.1</v>
      </c>
      <c r="H337" t="n">
        <v>28.1</v>
      </c>
      <c r="I337" t="n">
        <v>35.1</v>
      </c>
      <c r="J337" t="n">
        <v>49.7</v>
      </c>
      <c r="L337" t="n">
        <v>51.4</v>
      </c>
      <c r="O337" t="n">
        <v>0.0171165196725963</v>
      </c>
      <c r="P337" t="n">
        <v>0.007986848693510009</v>
      </c>
      <c r="Q337" t="n">
        <v>0.07024407486532014</v>
      </c>
    </row>
    <row r="338">
      <c r="A338" s="123"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3"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3" t="n">
        <v>27699</v>
      </c>
      <c r="B340" t="n">
        <v>62.2</v>
      </c>
      <c r="E340" t="n">
        <v>70.8</v>
      </c>
      <c r="F340" t="n">
        <v>60</v>
      </c>
      <c r="H340" t="n">
        <v>38.8</v>
      </c>
      <c r="I340" t="n">
        <v>46.8</v>
      </c>
      <c r="J340" t="n">
        <v>49.8</v>
      </c>
      <c r="L340" t="n">
        <v>54.5</v>
      </c>
      <c r="O340" t="n">
        <v>0.01346524151995556</v>
      </c>
      <c r="P340" t="n">
        <v>0.02554017472206135</v>
      </c>
      <c r="Q340" t="n">
        <v>0.05495864100802961</v>
      </c>
    </row>
    <row r="341">
      <c r="A341" s="123"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3"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3" t="n">
        <v>27791</v>
      </c>
      <c r="B343" t="n">
        <v>68.7</v>
      </c>
      <c r="E343" t="n">
        <v>73.2</v>
      </c>
      <c r="F343" t="n">
        <v>64.8</v>
      </c>
      <c r="H343" t="n">
        <v>48.2</v>
      </c>
      <c r="I343" t="n">
        <v>56.1</v>
      </c>
      <c r="J343" t="n">
        <v>57.3</v>
      </c>
      <c r="L343" t="n">
        <v>61.5</v>
      </c>
      <c r="O343" t="n">
        <v>0.02248760120513595</v>
      </c>
      <c r="P343" t="n">
        <v>0.06152389361625864</v>
      </c>
      <c r="Q343" t="n">
        <v>0.09303030101174148</v>
      </c>
    </row>
    <row r="344">
      <c r="A344" s="123" t="n">
        <v>27820</v>
      </c>
      <c r="B344" t="n">
        <v>61.6</v>
      </c>
      <c r="E344" t="n">
        <v>74.3</v>
      </c>
      <c r="F344" t="n">
        <v>63.3</v>
      </c>
      <c r="H344" t="n">
        <v>46.7</v>
      </c>
      <c r="I344" t="n">
        <v>56.7</v>
      </c>
      <c r="J344" t="n">
        <v>54.9</v>
      </c>
      <c r="L344" t="n">
        <v>58.4</v>
      </c>
      <c r="O344" t="n">
        <v>0.02248760120513595</v>
      </c>
      <c r="P344" t="n">
        <v>0.06152389361625864</v>
      </c>
      <c r="Q344" t="n">
        <v>0.09303030101174148</v>
      </c>
    </row>
    <row r="345">
      <c r="A345" s="123"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3" t="n">
        <v>27881</v>
      </c>
      <c r="B346" t="n">
        <v>62.3</v>
      </c>
      <c r="E346" t="n">
        <v>78</v>
      </c>
      <c r="F346" t="n">
        <v>60.5</v>
      </c>
      <c r="H346" t="n">
        <v>51.6</v>
      </c>
      <c r="I346" t="n">
        <v>58.3</v>
      </c>
      <c r="J346" t="n">
        <v>55.4</v>
      </c>
      <c r="L346" t="n">
        <v>58.8</v>
      </c>
      <c r="O346" t="n">
        <v>0.00733700576725076</v>
      </c>
      <c r="P346" t="n">
        <v>0.06172588458452682</v>
      </c>
      <c r="Q346" t="n">
        <v>0.02967259574123471</v>
      </c>
    </row>
    <row r="347">
      <c r="A347" s="123"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3"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3" t="n">
        <v>27973</v>
      </c>
      <c r="B349" t="n">
        <v>57.7</v>
      </c>
      <c r="E349" t="n">
        <v>73.3</v>
      </c>
      <c r="F349" t="n">
        <v>52.9</v>
      </c>
      <c r="H349" t="n">
        <v>52.4</v>
      </c>
      <c r="I349" t="n">
        <v>55.2</v>
      </c>
      <c r="J349" t="n">
        <v>52.1</v>
      </c>
      <c r="L349" t="n">
        <v>54.5</v>
      </c>
      <c r="O349" t="n">
        <v>0.005487057642404611</v>
      </c>
      <c r="P349" t="n">
        <v>0.04958636996409576</v>
      </c>
      <c r="Q349" t="n">
        <v>0.02212953909849547</v>
      </c>
    </row>
    <row r="350">
      <c r="A350" s="123"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3"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3" t="n">
        <v>28065</v>
      </c>
      <c r="B352" t="n">
        <v>55.7</v>
      </c>
      <c r="E352" t="n">
        <v>69.7</v>
      </c>
      <c r="F352" t="n">
        <v>54.4</v>
      </c>
      <c r="H352" t="n">
        <v>42.4</v>
      </c>
      <c r="I352" t="n">
        <v>47.2</v>
      </c>
      <c r="J352" t="n">
        <v>50.5</v>
      </c>
      <c r="L352" t="n">
        <v>51.7</v>
      </c>
      <c r="O352" t="n">
        <v>0.007248509780973248</v>
      </c>
      <c r="P352" t="n">
        <v>0.04314806637790361</v>
      </c>
      <c r="Q352" t="n">
        <v>0.02931081062144569</v>
      </c>
    </row>
    <row r="353">
      <c r="A353" s="123" t="n">
        <v>28095</v>
      </c>
      <c r="B353" t="n">
        <v>58.9</v>
      </c>
      <c r="E353" t="n">
        <v>75.8</v>
      </c>
      <c r="F353" t="n">
        <v>59.6</v>
      </c>
      <c r="H353" t="n">
        <v>52.8</v>
      </c>
      <c r="I353" t="n">
        <v>53.3</v>
      </c>
      <c r="J353" t="n">
        <v>53.8</v>
      </c>
      <c r="L353" t="n">
        <v>56.6</v>
      </c>
      <c r="O353" t="n">
        <v>0.007248509780973248</v>
      </c>
      <c r="P353" t="n">
        <v>0.04314806637790361</v>
      </c>
      <c r="Q353" t="n">
        <v>0.02931081062144569</v>
      </c>
    </row>
    <row r="354">
      <c r="A354" s="123"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3"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3"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3"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3" t="n">
        <v>28246</v>
      </c>
      <c r="B358" t="n">
        <v>64.5</v>
      </c>
      <c r="E358" t="n">
        <v>75.7</v>
      </c>
      <c r="F358" t="n">
        <v>63</v>
      </c>
      <c r="H358" t="n">
        <v>53.2</v>
      </c>
      <c r="I358" t="n">
        <v>55.4</v>
      </c>
      <c r="J358" t="n">
        <v>54.8</v>
      </c>
      <c r="L358" t="n">
        <v>59.7</v>
      </c>
      <c r="O358" t="n">
        <v>0.01944113077722606</v>
      </c>
      <c r="P358" t="n">
        <v>0.04466324097555541</v>
      </c>
      <c r="Q358" t="n">
        <v>0.08006180304607624</v>
      </c>
    </row>
    <row r="359">
      <c r="A359" s="123"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3"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3"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3"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3"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3" t="n">
        <v>28430</v>
      </c>
      <c r="B364" t="n">
        <v>59.2</v>
      </c>
      <c r="E364" t="n">
        <v>62</v>
      </c>
      <c r="F364" t="n">
        <v>58.7</v>
      </c>
      <c r="H364" t="n">
        <v>48</v>
      </c>
      <c r="I364" t="n">
        <v>56.3</v>
      </c>
      <c r="J364" t="n">
        <v>51.8</v>
      </c>
      <c r="L364" t="n">
        <v>56.1</v>
      </c>
      <c r="O364" t="n">
        <v>2.185771923568307e-05</v>
      </c>
      <c r="P364" t="n">
        <v>0.05012028562513603</v>
      </c>
      <c r="Q364" t="n">
        <v>8.743374354391875e-05</v>
      </c>
    </row>
    <row r="365">
      <c r="A365" s="123" t="n">
        <v>28460</v>
      </c>
      <c r="B365" t="n">
        <v>60.7</v>
      </c>
      <c r="E365" t="n">
        <v>67.2</v>
      </c>
      <c r="F365" t="n">
        <v>64.7</v>
      </c>
      <c r="H365" t="n">
        <v>48.9</v>
      </c>
      <c r="I365" t="n">
        <v>57.1</v>
      </c>
      <c r="J365" t="n">
        <v>59.8</v>
      </c>
      <c r="L365" t="n">
        <v>59.8</v>
      </c>
      <c r="O365" t="n">
        <v>2.185771923568307e-05</v>
      </c>
      <c r="P365" t="n">
        <v>0.05012028562513603</v>
      </c>
      <c r="Q365" t="n">
        <v>8.743374354391875e-05</v>
      </c>
    </row>
    <row r="366">
      <c r="A366" s="123"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3"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3" t="n">
        <v>28550</v>
      </c>
      <c r="B368" t="n">
        <v>56.6</v>
      </c>
      <c r="E368" t="n">
        <v>72.3</v>
      </c>
      <c r="F368" t="n">
        <v>57</v>
      </c>
      <c r="H368" t="n">
        <v>44</v>
      </c>
      <c r="I368" t="n">
        <v>58.9</v>
      </c>
      <c r="J368" t="n">
        <v>52.9</v>
      </c>
      <c r="L368" t="n">
        <v>55</v>
      </c>
      <c r="O368" t="n">
        <v>0.003191632414415807</v>
      </c>
      <c r="P368" t="n">
        <v>0.04117062342367939</v>
      </c>
      <c r="Q368" t="n">
        <v>0.01282777891271847</v>
      </c>
    </row>
    <row r="369">
      <c r="A369" s="123"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3" t="n">
        <v>28611</v>
      </c>
      <c r="B370" t="n">
        <v>63.9</v>
      </c>
      <c r="E370" t="n">
        <v>81.8</v>
      </c>
      <c r="F370" t="n">
        <v>62.3</v>
      </c>
      <c r="H370" t="n">
        <v>54.5</v>
      </c>
      <c r="I370" t="n">
        <v>57.4</v>
      </c>
      <c r="J370" t="n">
        <v>57</v>
      </c>
      <c r="L370" t="n">
        <v>60.2</v>
      </c>
      <c r="O370" t="n">
        <v>0.03864270187727897</v>
      </c>
      <c r="P370" t="n">
        <v>0.06078147798838987</v>
      </c>
      <c r="Q370" t="n">
        <v>0.1637634019380503</v>
      </c>
    </row>
    <row r="371">
      <c r="A371" s="123" t="n">
        <v>28642</v>
      </c>
      <c r="B371" t="n">
        <v>63.6</v>
      </c>
      <c r="E371" t="n">
        <v>82.3</v>
      </c>
      <c r="F371" t="n">
        <v>61.7</v>
      </c>
      <c r="H371" t="n">
        <v>54.2</v>
      </c>
      <c r="I371" t="n">
        <v>61.1</v>
      </c>
      <c r="J371" t="n">
        <v>57.2</v>
      </c>
      <c r="L371" t="n">
        <v>60.5</v>
      </c>
      <c r="O371" t="n">
        <v>0.03864270187727897</v>
      </c>
      <c r="P371" t="n">
        <v>0.06078147798838987</v>
      </c>
      <c r="Q371" t="n">
        <v>0.1637634019380503</v>
      </c>
    </row>
    <row r="372">
      <c r="A372" s="123"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3"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3" t="n">
        <v>28734</v>
      </c>
      <c r="B374" t="n">
        <v>61.3</v>
      </c>
      <c r="E374" t="n">
        <v>86.8</v>
      </c>
      <c r="F374" t="n">
        <v>65</v>
      </c>
      <c r="H374" t="n">
        <v>54.5</v>
      </c>
      <c r="I374" t="n">
        <v>60</v>
      </c>
      <c r="J374" t="n">
        <v>57.2</v>
      </c>
      <c r="L374" t="n">
        <v>60.5</v>
      </c>
      <c r="O374" t="n">
        <v>0.010055171271113</v>
      </c>
      <c r="P374" t="n">
        <v>0.05245773421932062</v>
      </c>
      <c r="Q374" t="n">
        <v>0.0408314006941799</v>
      </c>
    </row>
    <row r="375">
      <c r="A375" s="123"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3"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3" t="n">
        <v>28825</v>
      </c>
      <c r="B377" t="n">
        <v>59.9</v>
      </c>
      <c r="E377" t="n">
        <v>84.5</v>
      </c>
      <c r="F377" t="n">
        <v>60.4</v>
      </c>
      <c r="H377" t="n">
        <v>53.9</v>
      </c>
      <c r="I377" t="n">
        <v>63.5</v>
      </c>
      <c r="J377" t="n">
        <v>56.9</v>
      </c>
      <c r="L377" t="n">
        <v>59.4</v>
      </c>
      <c r="O377" t="n">
        <v>0.01344143063836532</v>
      </c>
      <c r="P377" t="n">
        <v>0.06658095882650059</v>
      </c>
      <c r="Q377" t="n">
        <v>0.05485950150521157</v>
      </c>
    </row>
    <row r="378">
      <c r="A378" s="123"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3" t="n">
        <v>28887</v>
      </c>
      <c r="B379" t="n">
        <v>58.6</v>
      </c>
      <c r="E379" t="n">
        <v>86.5</v>
      </c>
      <c r="F379" t="n">
        <v>59</v>
      </c>
      <c r="H379" t="n">
        <v>51.4</v>
      </c>
      <c r="I379" t="n">
        <v>64</v>
      </c>
      <c r="J379" t="n">
        <v>55.6</v>
      </c>
      <c r="L379" t="n">
        <v>58.2</v>
      </c>
      <c r="O379" t="n">
        <v>0.001797872875968448</v>
      </c>
      <c r="P379" t="n">
        <v>0.06509913089167918</v>
      </c>
      <c r="Q379" t="n">
        <v>0.007210908840985741</v>
      </c>
    </row>
    <row r="380">
      <c r="A380" s="123" t="n">
        <v>28915</v>
      </c>
      <c r="B380" t="n">
        <v>56.7</v>
      </c>
      <c r="E380" t="n">
        <v>87.7</v>
      </c>
      <c r="F380" t="n">
        <v>57.4</v>
      </c>
      <c r="H380" t="n">
        <v>54.1</v>
      </c>
      <c r="I380" t="n">
        <v>66.7</v>
      </c>
      <c r="J380" t="n">
        <v>54.8</v>
      </c>
      <c r="L380" t="n">
        <v>57.7</v>
      </c>
      <c r="O380" t="n">
        <v>0.001797872875968448</v>
      </c>
      <c r="P380" t="n">
        <v>0.06509913089167918</v>
      </c>
      <c r="Q380" t="n">
        <v>0.007210908840985741</v>
      </c>
    </row>
    <row r="381">
      <c r="A381" s="123"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3"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3" t="n">
        <v>29007</v>
      </c>
      <c r="B383" t="n">
        <v>49.4</v>
      </c>
      <c r="E383" t="n">
        <v>88.7</v>
      </c>
      <c r="F383" t="n">
        <v>50.2</v>
      </c>
      <c r="H383" t="n">
        <v>53.8</v>
      </c>
      <c r="I383" t="n">
        <v>61.4</v>
      </c>
      <c r="J383" t="n">
        <v>53.8</v>
      </c>
      <c r="L383" t="n">
        <v>52.7</v>
      </c>
      <c r="O383" t="n">
        <v>0.001069198313236971</v>
      </c>
      <c r="P383" t="n">
        <v>0.02656855062737474</v>
      </c>
      <c r="Q383" t="n">
        <v>0.0042836572536189</v>
      </c>
    </row>
    <row r="384">
      <c r="A384" s="123"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3"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3" t="n">
        <v>29099</v>
      </c>
      <c r="B386" t="n">
        <v>48.7</v>
      </c>
      <c r="E386" t="n">
        <v>85</v>
      </c>
      <c r="F386" t="n">
        <v>48.3</v>
      </c>
      <c r="H386" t="n">
        <v>52.3</v>
      </c>
      <c r="I386" t="n">
        <v>50.7</v>
      </c>
      <c r="J386" t="n">
        <v>50.3</v>
      </c>
      <c r="L386" t="n">
        <v>49.6</v>
      </c>
      <c r="O386" t="n">
        <v>0.007428714679400205</v>
      </c>
      <c r="P386" t="n">
        <v>0.02389915412970895</v>
      </c>
      <c r="Q386" t="n">
        <v>0.03004761641210396</v>
      </c>
    </row>
    <row r="387">
      <c r="A387" s="123"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3" t="n">
        <v>29160</v>
      </c>
      <c r="B388" t="n">
        <v>46.5</v>
      </c>
      <c r="E388" t="n">
        <v>89.2</v>
      </c>
      <c r="F388" t="n">
        <v>52.6</v>
      </c>
      <c r="H388" t="n">
        <v>44.3</v>
      </c>
      <c r="I388" t="n">
        <v>46.8</v>
      </c>
      <c r="J388" t="n">
        <v>47.3</v>
      </c>
      <c r="L388" t="n">
        <v>48</v>
      </c>
      <c r="O388" t="n">
        <v>0.002500750342688359</v>
      </c>
      <c r="P388" t="n">
        <v>0.01284557672337478</v>
      </c>
      <c r="Q388" t="n">
        <v>0.01004058647981432</v>
      </c>
    </row>
    <row r="389">
      <c r="A389" s="123"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3"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3" t="n">
        <v>29252</v>
      </c>
      <c r="B391" t="n">
        <v>51.6</v>
      </c>
      <c r="E391" t="n">
        <v>84.5</v>
      </c>
      <c r="F391" t="n">
        <v>53.1</v>
      </c>
      <c r="H391" t="n">
        <v>46.5</v>
      </c>
      <c r="I391" t="n">
        <v>46</v>
      </c>
      <c r="J391" t="n">
        <v>49.7</v>
      </c>
      <c r="L391" t="n">
        <v>50.2</v>
      </c>
      <c r="O391" t="n">
        <v>0.003145190755262202</v>
      </c>
      <c r="P391" t="n">
        <v>0.01420775265869138</v>
      </c>
      <c r="Q391" t="n">
        <v>0.01264024091996396</v>
      </c>
    </row>
    <row r="392">
      <c r="A392" s="123" t="n">
        <v>29281</v>
      </c>
      <c r="B392" t="n">
        <v>43.8</v>
      </c>
      <c r="E392" t="n">
        <v>84</v>
      </c>
      <c r="F392" t="n">
        <v>46.7</v>
      </c>
      <c r="H392" t="n">
        <v>43</v>
      </c>
      <c r="I392" t="n">
        <v>39.1</v>
      </c>
      <c r="J392" t="n">
        <v>43.2</v>
      </c>
      <c r="L392" t="n">
        <v>43.6</v>
      </c>
      <c r="O392" t="n">
        <v>0.003145190755262202</v>
      </c>
      <c r="P392" t="n">
        <v>0.01420775265869138</v>
      </c>
      <c r="Q392" t="n">
        <v>0.01264024091996396</v>
      </c>
    </row>
    <row r="393">
      <c r="A393" s="123"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3" t="n">
        <v>29342</v>
      </c>
      <c r="B394" t="n">
        <v>25.6</v>
      </c>
      <c r="E394" t="n">
        <v>70.8</v>
      </c>
      <c r="F394" t="n">
        <v>28.1</v>
      </c>
      <c r="H394" t="n">
        <v>33.3</v>
      </c>
      <c r="I394" t="n">
        <v>29.8</v>
      </c>
      <c r="J394" t="n">
        <v>34.3</v>
      </c>
      <c r="L394" t="n">
        <v>29.4</v>
      </c>
      <c r="O394" t="n">
        <v>-0.02060472164377091</v>
      </c>
      <c r="P394" t="n">
        <v>-0.007750627129578919</v>
      </c>
      <c r="Q394" t="n">
        <v>-0.07990637031804315</v>
      </c>
    </row>
    <row r="395">
      <c r="A395" s="123" t="n">
        <v>29373</v>
      </c>
      <c r="B395" t="n">
        <v>24.2</v>
      </c>
      <c r="E395" t="n">
        <v>63.4</v>
      </c>
      <c r="F395" t="n">
        <v>31.5</v>
      </c>
      <c r="H395" t="n">
        <v>37.3</v>
      </c>
      <c r="I395" t="n">
        <v>32.4</v>
      </c>
      <c r="J395" t="n">
        <v>32.8</v>
      </c>
      <c r="L395" t="n">
        <v>30.3</v>
      </c>
      <c r="O395" t="n">
        <v>-0.02060472164377091</v>
      </c>
      <c r="P395" t="n">
        <v>-0.007750627129578919</v>
      </c>
      <c r="Q395" t="n">
        <v>-0.07990637031804315</v>
      </c>
    </row>
    <row r="396">
      <c r="A396" s="123"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3" t="n">
        <v>29434</v>
      </c>
      <c r="B397" t="n">
        <v>54.1</v>
      </c>
      <c r="E397" t="n">
        <v>67</v>
      </c>
      <c r="F397" t="n">
        <v>46.9</v>
      </c>
      <c r="H397" t="n">
        <v>37.6</v>
      </c>
      <c r="I397" t="n">
        <v>40.1</v>
      </c>
      <c r="J397" t="n">
        <v>38.7</v>
      </c>
      <c r="L397" t="n">
        <v>45.5</v>
      </c>
      <c r="O397" t="n">
        <v>-0.001188471173007907</v>
      </c>
      <c r="P397" t="n">
        <v>-0.01623797430697286</v>
      </c>
      <c r="Q397" t="n">
        <v>-0.004745416622351839</v>
      </c>
    </row>
    <row r="398">
      <c r="A398" s="123" t="n">
        <v>29465</v>
      </c>
      <c r="B398" t="n">
        <v>53.9</v>
      </c>
      <c r="E398" t="n">
        <v>68</v>
      </c>
      <c r="F398" t="n">
        <v>55.1</v>
      </c>
      <c r="H398" t="n">
        <v>45.3</v>
      </c>
      <c r="I398" t="n">
        <v>41.2</v>
      </c>
      <c r="J398" t="n">
        <v>47</v>
      </c>
      <c r="L398" t="n">
        <v>50.1</v>
      </c>
      <c r="O398" t="n">
        <v>-0.001188471173007907</v>
      </c>
      <c r="P398" t="n">
        <v>-0.01623797430697286</v>
      </c>
      <c r="Q398" t="n">
        <v>-0.004745416622351839</v>
      </c>
    </row>
    <row r="399">
      <c r="A399" s="123"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3" t="n">
        <v>29526</v>
      </c>
      <c r="B400" t="n">
        <v>65.3</v>
      </c>
      <c r="E400" t="n">
        <v>76.7</v>
      </c>
      <c r="F400" t="n">
        <v>66.8</v>
      </c>
      <c r="H400" t="n">
        <v>42.2</v>
      </c>
      <c r="I400" t="n">
        <v>46.8</v>
      </c>
      <c r="J400" t="n">
        <v>53.3</v>
      </c>
      <c r="L400" t="n">
        <v>58.2</v>
      </c>
      <c r="O400" t="n">
        <v>0.01864925605274221</v>
      </c>
      <c r="P400" t="n">
        <v>-0.0003913161535425283</v>
      </c>
      <c r="Q400" t="n">
        <v>0.07670985813356723</v>
      </c>
    </row>
    <row r="401">
      <c r="A401" s="123"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3"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3"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3"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3"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3" t="n">
        <v>29707</v>
      </c>
      <c r="B406" t="n">
        <v>55.7</v>
      </c>
      <c r="E406" t="n">
        <v>66.2</v>
      </c>
      <c r="F406" t="n">
        <v>59</v>
      </c>
      <c r="H406" t="n">
        <v>48.7</v>
      </c>
      <c r="I406" t="n">
        <v>50.2</v>
      </c>
      <c r="J406" t="n">
        <v>48.3</v>
      </c>
      <c r="L406" t="n">
        <v>53.5</v>
      </c>
      <c r="O406" t="n">
        <v>-0.00741063612935064</v>
      </c>
      <c r="P406" t="n">
        <v>0.02968700707322398</v>
      </c>
      <c r="Q406" t="n">
        <v>-0.02931466422968176</v>
      </c>
    </row>
    <row r="407">
      <c r="A407" s="123" t="n">
        <v>29738</v>
      </c>
      <c r="B407" t="n">
        <v>51</v>
      </c>
      <c r="E407" t="n">
        <v>70.8</v>
      </c>
      <c r="F407" t="n">
        <v>53.9</v>
      </c>
      <c r="H407" t="n">
        <v>49.4</v>
      </c>
      <c r="I407" t="n">
        <v>47.9</v>
      </c>
      <c r="J407" t="n">
        <v>48.8</v>
      </c>
      <c r="L407" t="n">
        <v>50.7</v>
      </c>
      <c r="O407" t="n">
        <v>-0.00741063612935064</v>
      </c>
      <c r="P407" t="n">
        <v>0.02968700707322398</v>
      </c>
      <c r="Q407" t="n">
        <v>-0.02931466422968176</v>
      </c>
    </row>
    <row r="408">
      <c r="A408" s="123"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3"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3" t="n">
        <v>29830</v>
      </c>
      <c r="B410" t="n">
        <v>42.2</v>
      </c>
      <c r="E410" t="n">
        <v>65.8</v>
      </c>
      <c r="F410" t="n">
        <v>43.8</v>
      </c>
      <c r="H410" t="n">
        <v>41.9</v>
      </c>
      <c r="I410" t="n">
        <v>45.9</v>
      </c>
      <c r="J410" t="n">
        <v>39.2</v>
      </c>
      <c r="L410" t="n">
        <v>42.5</v>
      </c>
      <c r="O410" t="n">
        <v>0.01197525210218013</v>
      </c>
      <c r="P410" t="n">
        <v>0.04325765021256277</v>
      </c>
      <c r="Q410" t="n">
        <v>0.04876833827542182</v>
      </c>
    </row>
    <row r="411">
      <c r="A411" s="123"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3" t="n">
        <v>29891</v>
      </c>
      <c r="B412" t="n">
        <v>32.8</v>
      </c>
      <c r="E412" t="n">
        <v>58.4</v>
      </c>
      <c r="F412" t="n">
        <v>36.1</v>
      </c>
      <c r="H412" t="n">
        <v>42.3</v>
      </c>
      <c r="I412" t="n">
        <v>40.5</v>
      </c>
      <c r="J412" t="n">
        <v>34.8</v>
      </c>
      <c r="L412" t="n">
        <v>36.1</v>
      </c>
      <c r="O412" t="n">
        <v>-0.010895640870053</v>
      </c>
      <c r="P412" t="n">
        <v>0.01299901157291328</v>
      </c>
      <c r="Q412" t="n">
        <v>-0.04287543335073463</v>
      </c>
    </row>
    <row r="413">
      <c r="A413" s="123" t="n">
        <v>29921</v>
      </c>
      <c r="B413" t="n">
        <v>39.1</v>
      </c>
      <c r="E413" t="n">
        <v>54.7</v>
      </c>
      <c r="F413" t="n">
        <v>37.3</v>
      </c>
      <c r="H413" t="n">
        <v>37.2</v>
      </c>
      <c r="I413" t="n">
        <v>41.2</v>
      </c>
      <c r="J413" t="n">
        <v>34</v>
      </c>
      <c r="L413" t="n">
        <v>37.8</v>
      </c>
      <c r="O413" t="n">
        <v>-0.010895640870053</v>
      </c>
      <c r="P413" t="n">
        <v>0.01299901157291328</v>
      </c>
      <c r="Q413" t="n">
        <v>-0.04287543335073463</v>
      </c>
    </row>
    <row r="414">
      <c r="A414" s="123"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3" t="n">
        <v>29983</v>
      </c>
      <c r="B415" t="n">
        <v>38.6</v>
      </c>
      <c r="E415" t="n">
        <v>45.3</v>
      </c>
      <c r="F415" t="n">
        <v>40.1</v>
      </c>
      <c r="H415" t="n">
        <v>34.7</v>
      </c>
      <c r="I415" t="n">
        <v>40.8</v>
      </c>
      <c r="J415" t="n">
        <v>35.5</v>
      </c>
      <c r="L415" t="n">
        <v>38.3</v>
      </c>
      <c r="O415" t="n">
        <v>-0.01553544479433885</v>
      </c>
      <c r="P415" t="n">
        <v>-0.02190348982485059</v>
      </c>
      <c r="Q415" t="n">
        <v>-0.06070861857896181</v>
      </c>
    </row>
    <row r="416">
      <c r="A416" s="123" t="n">
        <v>30011</v>
      </c>
      <c r="B416" t="n">
        <v>40.4</v>
      </c>
      <c r="E416" t="n">
        <v>35.4</v>
      </c>
      <c r="F416" t="n">
        <v>38</v>
      </c>
      <c r="H416" t="n">
        <v>31.2</v>
      </c>
      <c r="I416" t="n">
        <v>36.4</v>
      </c>
      <c r="J416" t="n">
        <v>33.1</v>
      </c>
      <c r="L416" t="n">
        <v>36.8</v>
      </c>
      <c r="O416" t="n">
        <v>-0.01553544479433885</v>
      </c>
      <c r="P416" t="n">
        <v>-0.02190348982485059</v>
      </c>
      <c r="Q416" t="n">
        <v>-0.06070861857896181</v>
      </c>
    </row>
    <row r="417">
      <c r="A417" s="123"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3" t="n">
        <v>30072</v>
      </c>
      <c r="B418" t="n">
        <v>38.1</v>
      </c>
      <c r="E418" t="n">
        <v>41.4</v>
      </c>
      <c r="F418" t="n">
        <v>37.2</v>
      </c>
      <c r="H418" t="n">
        <v>28.8</v>
      </c>
      <c r="I418" t="n">
        <v>42.1</v>
      </c>
      <c r="J418" t="n">
        <v>27.8</v>
      </c>
      <c r="L418" t="n">
        <v>35.5</v>
      </c>
      <c r="O418" t="n">
        <v>0.004561985153325386</v>
      </c>
      <c r="P418" t="n">
        <v>-0.01010568146574329</v>
      </c>
      <c r="Q418" t="n">
        <v>0.01837319106848523</v>
      </c>
    </row>
    <row r="419">
      <c r="A419" s="123" t="n">
        <v>30103</v>
      </c>
      <c r="B419" t="n">
        <v>42</v>
      </c>
      <c r="E419" t="n">
        <v>39.6</v>
      </c>
      <c r="F419" t="n">
        <v>39.4</v>
      </c>
      <c r="H419" t="n">
        <v>29.4</v>
      </c>
      <c r="I419" t="n">
        <v>45.2</v>
      </c>
      <c r="J419" t="n">
        <v>30.8</v>
      </c>
      <c r="L419" t="n">
        <v>38.3</v>
      </c>
      <c r="O419" t="n">
        <v>0.004561985153325386</v>
      </c>
      <c r="P419" t="n">
        <v>-0.01010568146574329</v>
      </c>
      <c r="Q419" t="n">
        <v>0.01837319106848523</v>
      </c>
    </row>
    <row r="420">
      <c r="A420" s="123"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3" t="n">
        <v>30164</v>
      </c>
      <c r="B421" t="n">
        <v>40.1</v>
      </c>
      <c r="E421" t="n">
        <v>39.2</v>
      </c>
      <c r="F421" t="n">
        <v>39.9</v>
      </c>
      <c r="H421" t="n">
        <v>31.6</v>
      </c>
      <c r="I421" t="n">
        <v>45.3</v>
      </c>
      <c r="J421" t="n">
        <v>31.8</v>
      </c>
      <c r="L421" t="n">
        <v>38.3</v>
      </c>
      <c r="O421" t="n">
        <v>-0.00382299274214082</v>
      </c>
      <c r="P421" t="n">
        <v>-0.02555921432805421</v>
      </c>
      <c r="Q421" t="n">
        <v>-0.01520450261025641</v>
      </c>
    </row>
    <row r="422">
      <c r="A422" s="123" t="n">
        <v>30195</v>
      </c>
      <c r="B422" t="n">
        <v>40.4</v>
      </c>
      <c r="E422" t="n">
        <v>41.2</v>
      </c>
      <c r="F422" t="n">
        <v>41.3</v>
      </c>
      <c r="H422" t="n">
        <v>33.6</v>
      </c>
      <c r="I422" t="n">
        <v>45.9</v>
      </c>
      <c r="J422" t="n">
        <v>30.6</v>
      </c>
      <c r="L422" t="n">
        <v>38.8</v>
      </c>
      <c r="O422" t="n">
        <v>-0.00382299274214082</v>
      </c>
      <c r="P422" t="n">
        <v>-0.02555921432805421</v>
      </c>
      <c r="Q422" t="n">
        <v>-0.01520450261025641</v>
      </c>
    </row>
    <row r="423">
      <c r="A423" s="123"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3" t="n">
        <v>30256</v>
      </c>
      <c r="B424" t="n">
        <v>41.5</v>
      </c>
      <c r="E424" t="n">
        <v>37.3</v>
      </c>
      <c r="F424" t="n">
        <v>42.6</v>
      </c>
      <c r="H424" t="n">
        <v>33.6</v>
      </c>
      <c r="I424" t="n">
        <v>46.9</v>
      </c>
      <c r="J424" t="n">
        <v>28.2</v>
      </c>
      <c r="L424" t="n">
        <v>39.2</v>
      </c>
      <c r="O424" t="n">
        <v>0.0003994627387829448</v>
      </c>
      <c r="P424" t="n">
        <v>-0.01443156178740442</v>
      </c>
      <c r="Q424" t="n">
        <v>0.001598808633004989</v>
      </c>
    </row>
    <row r="425">
      <c r="A425" s="123" t="n">
        <v>30286</v>
      </c>
      <c r="B425" t="n">
        <v>46</v>
      </c>
      <c r="E425" t="n">
        <v>39.1</v>
      </c>
      <c r="F425" t="n">
        <v>44</v>
      </c>
      <c r="H425" t="n">
        <v>34.7</v>
      </c>
      <c r="I425" t="n">
        <v>48.6</v>
      </c>
      <c r="J425" t="n">
        <v>36.3</v>
      </c>
      <c r="L425" t="n">
        <v>42.8</v>
      </c>
      <c r="O425" t="n">
        <v>0.0003994627387829448</v>
      </c>
      <c r="P425" t="n">
        <v>-0.01443156178740442</v>
      </c>
      <c r="Q425" t="n">
        <v>0.001598808633004989</v>
      </c>
    </row>
    <row r="426">
      <c r="A426" s="123"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3" t="n">
        <v>30348</v>
      </c>
      <c r="B427" t="n">
        <v>60.6</v>
      </c>
      <c r="E427" t="n">
        <v>48.7</v>
      </c>
      <c r="F427" t="n">
        <v>61.1</v>
      </c>
      <c r="H427" t="n">
        <v>40.1</v>
      </c>
      <c r="I427" t="n">
        <v>49.9</v>
      </c>
      <c r="J427" t="n">
        <v>47.4</v>
      </c>
      <c r="L427" t="n">
        <v>54.4</v>
      </c>
      <c r="O427" t="n">
        <v>0.01317847576348375</v>
      </c>
      <c r="P427" t="n">
        <v>0.01431455577415857</v>
      </c>
      <c r="Q427" t="n">
        <v>0.05376512149741908</v>
      </c>
    </row>
    <row r="428">
      <c r="A428" s="123" t="n">
        <v>30376</v>
      </c>
      <c r="B428" t="n">
        <v>60.8</v>
      </c>
      <c r="E428" t="n">
        <v>47.9</v>
      </c>
      <c r="F428" t="n">
        <v>58.4</v>
      </c>
      <c r="H428" t="n">
        <v>44.2</v>
      </c>
      <c r="I428" t="n">
        <v>50.8</v>
      </c>
      <c r="J428" t="n">
        <v>45.1</v>
      </c>
      <c r="L428" t="n">
        <v>53.9</v>
      </c>
      <c r="O428" t="n">
        <v>0.01317847576348375</v>
      </c>
      <c r="P428" t="n">
        <v>0.01431455577415857</v>
      </c>
      <c r="Q428" t="n">
        <v>0.05376512149741908</v>
      </c>
    </row>
    <row r="429">
      <c r="A429" s="123"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3" t="n">
        <v>30437</v>
      </c>
      <c r="B430" t="n">
        <v>61.8</v>
      </c>
      <c r="E430" t="n">
        <v>60.3</v>
      </c>
      <c r="F430" t="n">
        <v>61.5</v>
      </c>
      <c r="H430" t="n">
        <v>45.7</v>
      </c>
      <c r="I430" t="n">
        <v>51.9</v>
      </c>
      <c r="J430" t="n">
        <v>49.2</v>
      </c>
      <c r="L430" t="n">
        <v>56.1</v>
      </c>
      <c r="O430" t="n">
        <v>0.02275612439301274</v>
      </c>
      <c r="P430" t="n">
        <v>0.03268532884077024</v>
      </c>
      <c r="Q430" t="n">
        <v>0.09417894915071301</v>
      </c>
    </row>
    <row r="431">
      <c r="A431" s="123" t="n">
        <v>30468</v>
      </c>
      <c r="B431" t="n">
        <v>62.3</v>
      </c>
      <c r="E431" t="n">
        <v>61.5</v>
      </c>
      <c r="F431" t="n">
        <v>63.2</v>
      </c>
      <c r="H431" t="n">
        <v>45.7</v>
      </c>
      <c r="I431" t="n">
        <v>56.8</v>
      </c>
      <c r="J431" t="n">
        <v>49.7</v>
      </c>
      <c r="L431" t="n">
        <v>57.5</v>
      </c>
      <c r="O431" t="n">
        <v>0.02275612439301274</v>
      </c>
      <c r="P431" t="n">
        <v>0.03268532884077024</v>
      </c>
      <c r="Q431" t="n">
        <v>0.09417894915071301</v>
      </c>
    </row>
    <row r="432">
      <c r="A432" s="123"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3"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3"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3"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3"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3"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3"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3"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3"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3"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3" t="n">
        <v>30803</v>
      </c>
      <c r="B442" t="n">
        <v>59.2</v>
      </c>
      <c r="E442" t="n">
        <v>62.5</v>
      </c>
      <c r="F442" t="n">
        <v>59.3</v>
      </c>
      <c r="H442" t="n">
        <v>54.1</v>
      </c>
      <c r="I442" t="n">
        <v>62.5</v>
      </c>
      <c r="J442" t="n">
        <v>56.2</v>
      </c>
      <c r="L442" t="n">
        <v>58.6</v>
      </c>
      <c r="O442" t="n">
        <v>0.01727792662743756</v>
      </c>
      <c r="P442" t="n">
        <v>0.07996696675409365</v>
      </c>
      <c r="Q442" t="n">
        <v>0.0709235878122596</v>
      </c>
    </row>
    <row r="443">
      <c r="A443" s="123" t="n">
        <v>30834</v>
      </c>
      <c r="B443" t="n">
        <v>60.5</v>
      </c>
      <c r="E443" t="n">
        <v>64</v>
      </c>
      <c r="F443" t="n">
        <v>62.3</v>
      </c>
      <c r="H443" t="n">
        <v>56.3</v>
      </c>
      <c r="I443" t="n">
        <v>56.2</v>
      </c>
      <c r="J443" t="n">
        <v>51.7</v>
      </c>
      <c r="L443" t="n">
        <v>58.1</v>
      </c>
      <c r="O443" t="n">
        <v>0.01727792662743756</v>
      </c>
      <c r="P443" t="n">
        <v>0.07996696675409365</v>
      </c>
      <c r="Q443" t="n">
        <v>0.0709235878122596</v>
      </c>
    </row>
    <row r="444">
      <c r="A444" s="123"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3" t="n">
        <v>30895</v>
      </c>
      <c r="B445" t="n">
        <v>54</v>
      </c>
      <c r="E445" t="n">
        <v>58.7</v>
      </c>
      <c r="F445" t="n">
        <v>54.3</v>
      </c>
      <c r="H445" t="n">
        <v>49.1</v>
      </c>
      <c r="I445" t="n">
        <v>55.2</v>
      </c>
      <c r="J445" t="n">
        <v>50.4</v>
      </c>
      <c r="L445" t="n">
        <v>53</v>
      </c>
      <c r="O445" t="n">
        <v>0.00964063628357004</v>
      </c>
      <c r="P445" t="n">
        <v>0.06900837083418117</v>
      </c>
      <c r="Q445" t="n">
        <v>0.03912378905516167</v>
      </c>
    </row>
    <row r="446">
      <c r="A446" s="123" t="n">
        <v>30926</v>
      </c>
      <c r="B446" t="n">
        <v>47.2</v>
      </c>
      <c r="E446" t="n">
        <v>53.4</v>
      </c>
      <c r="F446" t="n">
        <v>52.2</v>
      </c>
      <c r="H446" t="n">
        <v>46.8</v>
      </c>
      <c r="I446" t="n">
        <v>52.8</v>
      </c>
      <c r="J446" t="n">
        <v>51.1</v>
      </c>
      <c r="L446" t="n">
        <v>50</v>
      </c>
      <c r="O446" t="n">
        <v>0.00964063628357004</v>
      </c>
      <c r="P446" t="n">
        <v>0.06900837083418117</v>
      </c>
      <c r="Q446" t="n">
        <v>0.03912378905516167</v>
      </c>
    </row>
    <row r="447">
      <c r="A447" s="123"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3" t="n">
        <v>30987</v>
      </c>
      <c r="B448" t="n">
        <v>52</v>
      </c>
      <c r="E448" t="n">
        <v>55</v>
      </c>
      <c r="F448" t="n">
        <v>53.8</v>
      </c>
      <c r="H448" t="n">
        <v>45.7</v>
      </c>
      <c r="I448" t="n">
        <v>48.1</v>
      </c>
      <c r="J448" t="n">
        <v>47.4</v>
      </c>
      <c r="L448" t="n">
        <v>50.3</v>
      </c>
      <c r="O448" t="n">
        <v>0.008208571463863279</v>
      </c>
      <c r="P448" t="n">
        <v>0.05575799461835693</v>
      </c>
      <c r="Q448" t="n">
        <v>0.03324078666384356</v>
      </c>
    </row>
    <row r="449">
      <c r="A449" s="123" t="n">
        <v>31017</v>
      </c>
      <c r="B449" t="n">
        <v>52.8</v>
      </c>
      <c r="E449" t="n">
        <v>50.7</v>
      </c>
      <c r="F449" t="n">
        <v>54.9</v>
      </c>
      <c r="H449" t="n">
        <v>47.3</v>
      </c>
      <c r="I449" t="n">
        <v>48.8</v>
      </c>
      <c r="J449" t="n">
        <v>45.2</v>
      </c>
      <c r="L449" t="n">
        <v>50.6</v>
      </c>
      <c r="O449" t="n">
        <v>0.008208571463863279</v>
      </c>
      <c r="P449" t="n">
        <v>0.05575799461835693</v>
      </c>
      <c r="Q449" t="n">
        <v>0.03324078666384356</v>
      </c>
    </row>
    <row r="450">
      <c r="A450" s="123"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3"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3"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3"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3"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3"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3"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3"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3"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3"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3"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3"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3"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3"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3"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3"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3"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3"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3"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3"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3"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3"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3"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3"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3"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3"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3"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3"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3"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3"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3"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3"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3"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3"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3"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3"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3"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3"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3"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3"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3"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3"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3"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3"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3"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3"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3"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3"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3"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3"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3"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3"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3"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3"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3"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3"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3"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3"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3"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3"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3"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3"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3"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3"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3"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3"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3"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3"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3"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3"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3"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3"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3"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3"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3"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3"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3"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3"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3"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3"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3"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3"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3"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3"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3"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3"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3"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3"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3"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3"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3"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3"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3"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3"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3"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3"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3"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3"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3"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3"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3"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3"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3"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3"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3"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3"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3"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3"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3"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3"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3"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3"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3"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3"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3"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3"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3"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3"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3"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3"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3"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3"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3"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3"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3"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3"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3"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3"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3"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3"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3"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3"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3"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3"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3"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3"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3"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3"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3"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3"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3"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3"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3"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3"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3"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3"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3"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3"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3"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3"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3"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3"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3"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3"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3"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3"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3"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3"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3"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3"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3"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3"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3"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3"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3"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3"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3"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3"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3"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3"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3"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3"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3"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3"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3"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3"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3"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3"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3"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3"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3"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3"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3"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3"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3"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3"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3"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3"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3"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3"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3"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3"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3"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3"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3"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3"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3"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3"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3"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3"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3"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3"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3"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3"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3"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3"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3"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3"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3"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3"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3"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3"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3"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3"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3"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3"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3"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3"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3"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3"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3"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3"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3"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3"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3"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3"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3"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3"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3"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3"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3"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3"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3"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3"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3"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3"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3"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3"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3"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3"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3"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3"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3"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3"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3"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3"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3"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3"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3"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3"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3"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3"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3"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3"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3"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3"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3"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3"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3"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3"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3"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3"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3"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3"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3"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3"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3"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3"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3"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3"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3"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3"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3"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3"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3"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3"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3"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3"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3"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3"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3"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3"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3"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3"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3"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3"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3"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3"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3"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3"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3"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3"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3"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3"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3"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3"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3"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3"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3"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3"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3"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3"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3"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3"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3"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3"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3"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3"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3"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3"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3"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3"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3"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3"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3"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3"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3"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3"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3"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3"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3"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3"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3"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3"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3"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3"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3"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3"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3"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3"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3"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3"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3"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3"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3"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3"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3"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3"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3"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3"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3"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3"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3"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3"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3"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3"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3"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3"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3"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3"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3"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3"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3"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3"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3"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3"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3"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3"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3"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3"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3"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3"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3"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3"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3"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3"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3"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3"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3"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3"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3"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3"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3"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3"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3"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3"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3"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3"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3"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3"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3"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3"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3"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3"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3"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17889.094</v>
      </c>
      <c r="O834" t="n">
        <v>0.004719310419164807</v>
      </c>
      <c r="P834" t="n">
        <v>0.01885278869645634</v>
      </c>
      <c r="Q834" t="n">
        <v>0.01901129394955658</v>
      </c>
      <c r="R834" t="n">
        <v>0.004296631141172277</v>
      </c>
      <c r="S834" t="n">
        <v>0.0172976084215819</v>
      </c>
      <c r="T834" t="n">
        <v>0.01842416355046683</v>
      </c>
    </row>
    <row r="835">
      <c r="A835" s="123"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3"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3" t="n">
        <v>42826</v>
      </c>
      <c r="B837" t="n">
        <v>57.1</v>
      </c>
      <c r="C837" t="n">
        <v>54.9</v>
      </c>
      <c r="D837" t="n">
        <v>56.9</v>
      </c>
      <c r="E837" t="n">
        <v>68.3</v>
      </c>
      <c r="F837" t="n">
        <v>58.9</v>
      </c>
      <c r="G837" t="n">
        <v>46.6</v>
      </c>
      <c r="H837" t="n">
        <v>51</v>
      </c>
      <c r="I837" t="n">
        <v>55.9</v>
      </c>
      <c r="J837" t="n">
        <v>53</v>
      </c>
      <c r="K837" t="n">
        <v>58.9</v>
      </c>
      <c r="L837" t="n">
        <v>55.5</v>
      </c>
      <c r="M837" t="n">
        <v>2384.199951171875</v>
      </c>
      <c r="N837" t="n">
        <v>17979.218</v>
      </c>
      <c r="O837" t="n">
        <v>0.005597648226707356</v>
      </c>
      <c r="P837" t="n">
        <v>0.02146716582907564</v>
      </c>
      <c r="Q837" t="n">
        <v>0.02257929746199983</v>
      </c>
      <c r="R837" t="n">
        <v>0.005037929813550076</v>
      </c>
      <c r="S837" t="n">
        <v>0.02030451578470238</v>
      </c>
      <c r="T837" t="n">
        <v>0.02046912858646235</v>
      </c>
    </row>
    <row r="838">
      <c r="A838" s="123"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3"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3" t="n">
        <v>42917</v>
      </c>
      <c r="B840" t="n">
        <v>61</v>
      </c>
      <c r="C840" t="n">
        <v>56.4</v>
      </c>
      <c r="D840" t="n">
        <v>54.3</v>
      </c>
      <c r="E840" t="n">
        <v>61.7</v>
      </c>
      <c r="F840" t="n">
        <v>60.4</v>
      </c>
      <c r="G840" t="n">
        <v>48</v>
      </c>
      <c r="H840" t="n">
        <v>50</v>
      </c>
      <c r="I840" t="n">
        <v>56</v>
      </c>
      <c r="J840" t="n">
        <v>55.8</v>
      </c>
      <c r="K840" t="n">
        <v>57.2</v>
      </c>
      <c r="L840" t="n">
        <v>59.3</v>
      </c>
      <c r="M840" t="n">
        <v>2470.300048828125</v>
      </c>
      <c r="N840" t="n">
        <v>18127.994</v>
      </c>
      <c r="O840" t="n">
        <v>0.007191499912039876</v>
      </c>
      <c r="P840" t="n">
        <v>0.02266564638337372</v>
      </c>
      <c r="Q840" t="n">
        <v>0.02907779605929184</v>
      </c>
      <c r="R840" t="n">
        <v>0.008274887150264155</v>
      </c>
      <c r="S840" t="n">
        <v>0.03351266228426941</v>
      </c>
      <c r="T840" t="n">
        <v>0.02276539538036879</v>
      </c>
    </row>
    <row r="841">
      <c r="A841" s="123"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3"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3"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18310.3</v>
      </c>
      <c r="O843" t="n">
        <v>0.009403998383337081</v>
      </c>
      <c r="P843" t="n">
        <v>0.02717885581859093</v>
      </c>
      <c r="Q843" t="n">
        <v>0.03814993904506303</v>
      </c>
      <c r="R843" t="n">
        <v>0.01005660085721567</v>
      </c>
      <c r="S843" t="n">
        <v>0.04083729328819619</v>
      </c>
      <c r="T843" t="n">
        <v>0.02794320412113688</v>
      </c>
    </row>
    <row r="844">
      <c r="A844" s="123"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3"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3"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18437.127</v>
      </c>
      <c r="O846" t="n">
        <v>0.007628540361272956</v>
      </c>
      <c r="P846" t="n">
        <v>0.03015311883141301</v>
      </c>
      <c r="Q846" t="n">
        <v>0.03086510836024359</v>
      </c>
      <c r="R846" t="n">
        <v>0.006926538614878027</v>
      </c>
      <c r="S846" t="n">
        <v>0.027995347640831</v>
      </c>
      <c r="T846" t="n">
        <v>0.03063503383681697</v>
      </c>
    </row>
    <row r="847">
      <c r="A847" s="123"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3"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3" t="n">
        <v>43191</v>
      </c>
      <c r="B849" t="n">
        <v>61.2</v>
      </c>
      <c r="C849" t="n">
        <v>57.8</v>
      </c>
      <c r="D849" t="n">
        <v>62</v>
      </c>
      <c r="E849" t="n">
        <v>79.3</v>
      </c>
      <c r="F849" t="n">
        <v>57.2</v>
      </c>
      <c r="G849" t="n">
        <v>44.3</v>
      </c>
      <c r="H849" t="n">
        <v>52.9</v>
      </c>
      <c r="I849" t="n">
        <v>61.1</v>
      </c>
      <c r="J849" t="n">
        <v>54.2</v>
      </c>
      <c r="K849" t="n">
        <v>57.7</v>
      </c>
      <c r="L849" t="n">
        <v>57.3</v>
      </c>
      <c r="M849" t="n">
        <v>2648.050048828125</v>
      </c>
      <c r="N849" t="n">
        <v>18565.697</v>
      </c>
      <c r="O849" t="n">
        <v>0.008339109088382559</v>
      </c>
      <c r="P849" t="n">
        <v>0.03296152283055629</v>
      </c>
      <c r="Q849" t="n">
        <v>0.03377600526305358</v>
      </c>
      <c r="R849" t="n">
        <v>0.006973429211611966</v>
      </c>
      <c r="S849" t="n">
        <v>0.02818684793662185</v>
      </c>
      <c r="T849" t="n">
        <v>0.03261982807038656</v>
      </c>
    </row>
    <row r="850">
      <c r="A850" s="123"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3"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3" t="n">
        <v>43282</v>
      </c>
      <c r="B852" t="n">
        <v>60.2</v>
      </c>
      <c r="C852" t="n">
        <v>54.7</v>
      </c>
      <c r="D852" t="n">
        <v>54.7</v>
      </c>
      <c r="E852" t="n">
        <v>73.2</v>
      </c>
      <c r="F852" t="n">
        <v>58.5</v>
      </c>
      <c r="G852" t="n">
        <v>39.4</v>
      </c>
      <c r="H852" t="n">
        <v>53.3</v>
      </c>
      <c r="I852" t="n">
        <v>62.1</v>
      </c>
      <c r="J852" t="n">
        <v>56.5</v>
      </c>
      <c r="K852" t="n">
        <v>55.3</v>
      </c>
      <c r="L852" t="n">
        <v>58.1</v>
      </c>
      <c r="M852" t="n">
        <v>2816.2900390625</v>
      </c>
      <c r="N852" t="n">
        <v>18699.748</v>
      </c>
      <c r="O852" t="n">
        <v>0.004819525590204151</v>
      </c>
      <c r="P852" t="n">
        <v>0.03052885912379111</v>
      </c>
      <c r="Q852" t="n">
        <v>0.01941791765026113</v>
      </c>
      <c r="R852" t="n">
        <v>0.007220359138684612</v>
      </c>
      <c r="S852" t="n">
        <v>0.02919574648205758</v>
      </c>
      <c r="T852" t="n">
        <v>0.03153983832960232</v>
      </c>
    </row>
    <row r="853">
      <c r="A853" s="123"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3"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3"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18733.741</v>
      </c>
      <c r="O855" t="n">
        <v>0.002231418351111322</v>
      </c>
      <c r="P855" t="n">
        <v>0.02320617095391857</v>
      </c>
      <c r="Q855" t="n">
        <v>0.008955593239346138</v>
      </c>
      <c r="R855" t="n">
        <v>0.001817831983618293</v>
      </c>
      <c r="S855" t="n">
        <v>0.007291179052316021</v>
      </c>
      <c r="T855" t="n">
        <v>0.02312583627794206</v>
      </c>
    </row>
    <row r="856">
      <c r="A856" s="123"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3"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3" t="n">
        <v>43466</v>
      </c>
      <c r="B858" t="n">
        <v>58.2</v>
      </c>
      <c r="C858" t="n">
        <v>53.8</v>
      </c>
      <c r="D858" t="n">
        <v>50.3</v>
      </c>
      <c r="E858" t="n">
        <v>49.6</v>
      </c>
      <c r="F858" t="n">
        <v>60.5</v>
      </c>
      <c r="G858" t="n">
        <v>42.8</v>
      </c>
      <c r="H858" t="n">
        <v>52.8</v>
      </c>
      <c r="I858" t="n">
        <v>56.2</v>
      </c>
      <c r="J858" t="n">
        <v>55.5</v>
      </c>
      <c r="K858" t="n">
        <v>51.8</v>
      </c>
      <c r="L858" t="n">
        <v>56.6</v>
      </c>
      <c r="M858" t="n">
        <v>2704.10009765625</v>
      </c>
      <c r="N858" t="n">
        <v>18835.411</v>
      </c>
      <c r="O858" t="n">
        <v>0.005977902900982079</v>
      </c>
      <c r="P858" t="n">
        <v>0.0215300151408133</v>
      </c>
      <c r="Q858" t="n">
        <v>0.02412687930866952</v>
      </c>
      <c r="R858" t="n">
        <v>0.005427106096961533</v>
      </c>
      <c r="S858" t="n">
        <v>0.02188578552753584</v>
      </c>
      <c r="T858" t="n">
        <v>0.02160228109292731</v>
      </c>
    </row>
    <row r="859">
      <c r="A859" s="123"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3"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3" t="n">
        <v>43556</v>
      </c>
      <c r="B861" t="n">
        <v>51.7</v>
      </c>
      <c r="C861" t="n">
        <v>49.8</v>
      </c>
      <c r="D861" t="n">
        <v>53.9</v>
      </c>
      <c r="E861" t="n">
        <v>50</v>
      </c>
      <c r="F861" t="n">
        <v>52.3</v>
      </c>
      <c r="G861" t="n">
        <v>42.6</v>
      </c>
      <c r="H861" t="n">
        <v>52.9</v>
      </c>
      <c r="I861" t="n">
        <v>54.6</v>
      </c>
      <c r="J861" t="n">
        <v>52.4</v>
      </c>
      <c r="K861" t="n">
        <v>49.5</v>
      </c>
      <c r="L861" t="n">
        <v>52.8</v>
      </c>
      <c r="M861" t="n">
        <v>2945.830078125</v>
      </c>
      <c r="N861" t="n">
        <v>18962.175</v>
      </c>
      <c r="O861" t="n">
        <v>0.007929244082058234</v>
      </c>
      <c r="P861" t="n">
        <v>0.02111478835615084</v>
      </c>
      <c r="Q861" t="n">
        <v>0.03209621189016532</v>
      </c>
      <c r="R861" t="n">
        <v>0.006730089404473266</v>
      </c>
      <c r="S861" t="n">
        <v>0.02719334362326342</v>
      </c>
      <c r="T861" t="n">
        <v>0.02135540615577208</v>
      </c>
    </row>
    <row r="862">
      <c r="A862" s="123"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3"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3" t="n">
        <v>43647</v>
      </c>
      <c r="B864" t="n">
        <v>50.8</v>
      </c>
      <c r="C864" t="n">
        <v>47</v>
      </c>
      <c r="D864" t="n">
        <v>43.1</v>
      </c>
      <c r="E864" t="n">
        <v>45.1</v>
      </c>
      <c r="F864" t="n">
        <v>50.8</v>
      </c>
      <c r="G864" t="n">
        <v>45.7</v>
      </c>
      <c r="H864" t="n">
        <v>49.5</v>
      </c>
      <c r="I864" t="n">
        <v>53.3</v>
      </c>
      <c r="J864" t="n">
        <v>51.7</v>
      </c>
      <c r="K864" t="n">
        <v>48.1</v>
      </c>
      <c r="L864" t="n">
        <v>51.2</v>
      </c>
      <c r="M864" t="n">
        <v>2980.3798828125</v>
      </c>
      <c r="N864" t="n">
        <v>19130.932</v>
      </c>
      <c r="O864" t="n">
        <v>0.006854987913095664</v>
      </c>
      <c r="P864" t="n">
        <v>0.02318325998325768</v>
      </c>
      <c r="Q864" t="n">
        <v>0.02770318750334555</v>
      </c>
      <c r="R864" t="n">
        <v>0.008899664727279514</v>
      </c>
      <c r="S864" t="n">
        <v>0.03607670893327297</v>
      </c>
      <c r="T864" t="n">
        <v>0.02305827864632192</v>
      </c>
    </row>
    <row r="865">
      <c r="A865" s="123"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3"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3" t="n">
        <v>43739</v>
      </c>
      <c r="B867" t="n">
        <v>49.1</v>
      </c>
      <c r="C867" t="n">
        <v>45.3</v>
      </c>
      <c r="D867" t="n">
        <v>44.1</v>
      </c>
      <c r="E867" t="n">
        <v>45.5</v>
      </c>
      <c r="F867" t="n">
        <v>46.2</v>
      </c>
      <c r="G867" t="n">
        <v>47.8</v>
      </c>
      <c r="H867" t="n">
        <v>48.9</v>
      </c>
      <c r="I867" t="n">
        <v>49.5</v>
      </c>
      <c r="J867" t="n">
        <v>47.7</v>
      </c>
      <c r="K867" t="n">
        <v>50.4</v>
      </c>
      <c r="L867" t="n">
        <v>48.3</v>
      </c>
      <c r="M867" t="n">
        <v>3037.56005859375</v>
      </c>
      <c r="N867" t="n">
        <v>19215.691</v>
      </c>
      <c r="O867" t="n">
        <v>0.004690976182113644</v>
      </c>
      <c r="P867" t="n">
        <v>0.02569423534639549</v>
      </c>
      <c r="Q867" t="n">
        <v>0.01889634966248899</v>
      </c>
      <c r="R867" t="n">
        <v>0.004430468938993573</v>
      </c>
      <c r="S867" t="n">
        <v>0.01783999833506456</v>
      </c>
      <c r="T867" t="n">
        <v>0.02572630848264621</v>
      </c>
    </row>
    <row r="868">
      <c r="A868" s="123"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3"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3" t="n">
        <v>43831</v>
      </c>
      <c r="B870" t="n">
        <v>52</v>
      </c>
      <c r="C870" t="n">
        <v>51.3</v>
      </c>
      <c r="D870" t="n">
        <v>45.7</v>
      </c>
      <c r="E870" t="n">
        <v>53.3</v>
      </c>
      <c r="F870" t="n">
        <v>54.3</v>
      </c>
      <c r="G870" t="n">
        <v>43.8</v>
      </c>
      <c r="H870" t="n">
        <v>48.8</v>
      </c>
      <c r="I870" t="n">
        <v>52.9</v>
      </c>
      <c r="J870" t="n">
        <v>46.6</v>
      </c>
      <c r="K870" t="n">
        <v>53.3</v>
      </c>
      <c r="L870" t="n">
        <v>50.9</v>
      </c>
      <c r="M870" t="n">
        <v>3225.52001953125</v>
      </c>
      <c r="N870" t="n">
        <v>18989.877</v>
      </c>
      <c r="O870" t="n">
        <v>-0.01303582746034216</v>
      </c>
      <c r="P870" t="n">
        <v>0.006307851641742077</v>
      </c>
      <c r="Q870" t="n">
        <v>-0.05113254503727427</v>
      </c>
      <c r="R870" t="n">
        <v>-0.01175154200803908</v>
      </c>
      <c r="S870" t="n">
        <v>-0.04618404801605125</v>
      </c>
      <c r="T870" t="n">
        <v>0.008200829809341583</v>
      </c>
    </row>
    <row r="871">
      <c r="A871" s="123"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3"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3" t="n">
        <v>43922</v>
      </c>
      <c r="B873" t="n">
        <v>27.1</v>
      </c>
      <c r="C873" t="n">
        <v>42.7</v>
      </c>
      <c r="D873" t="n">
        <v>37.8</v>
      </c>
      <c r="E873" t="n">
        <v>35.3</v>
      </c>
      <c r="F873" t="n">
        <v>27.5</v>
      </c>
      <c r="G873" t="n">
        <v>48.8</v>
      </c>
      <c r="H873" t="n">
        <v>49.7</v>
      </c>
      <c r="I873" t="n">
        <v>76</v>
      </c>
      <c r="J873" t="n">
        <v>27.5</v>
      </c>
      <c r="K873" t="n">
        <v>35.3</v>
      </c>
      <c r="L873" t="n">
        <v>41.5</v>
      </c>
      <c r="M873" t="n">
        <v>2912.429931640625</v>
      </c>
      <c r="N873" t="n">
        <v>17378.712</v>
      </c>
      <c r="O873" t="n">
        <v>-0.08937250501161022</v>
      </c>
      <c r="P873" t="n">
        <v>-0.09083737424225038</v>
      </c>
      <c r="Q873" t="n">
        <v>-0.3123569846108508</v>
      </c>
      <c r="R873" t="n">
        <v>-0.08484336154467988</v>
      </c>
      <c r="S873" t="n">
        <v>-0.2985741977414337</v>
      </c>
      <c r="T873" t="n">
        <v>-0.08350640155994762</v>
      </c>
    </row>
    <row r="874">
      <c r="A874" s="123"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3"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3" t="n">
        <v>44013</v>
      </c>
      <c r="B876" t="n">
        <v>61.5</v>
      </c>
      <c r="C876" t="n">
        <v>53.1</v>
      </c>
      <c r="D876" t="n">
        <v>51.8</v>
      </c>
      <c r="E876" t="n">
        <v>53.2</v>
      </c>
      <c r="F876" t="n">
        <v>62.1</v>
      </c>
      <c r="G876" t="n">
        <v>41.6</v>
      </c>
      <c r="H876" t="n">
        <v>47</v>
      </c>
      <c r="I876" t="n">
        <v>55.8</v>
      </c>
      <c r="J876" t="n">
        <v>44.3</v>
      </c>
      <c r="K876" t="n">
        <v>50.4</v>
      </c>
      <c r="L876" t="n">
        <v>54.2</v>
      </c>
      <c r="M876" t="n">
        <v>3271.1201171875</v>
      </c>
      <c r="N876" t="n">
        <v>18743.72</v>
      </c>
      <c r="O876" t="n">
        <v>0.07547534636423657</v>
      </c>
      <c r="P876" t="n">
        <v>-0.02887505988833666</v>
      </c>
      <c r="Q876" t="n">
        <v>0.3378327930079323</v>
      </c>
      <c r="R876" t="n">
        <v>0.07854483117045738</v>
      </c>
      <c r="S876" t="n">
        <v>0.3531713913729064</v>
      </c>
      <c r="T876" t="n">
        <v>-0.0202401012140966</v>
      </c>
    </row>
    <row r="877">
      <c r="A877" s="123"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3"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3" t="n">
        <v>44105</v>
      </c>
      <c r="B879" t="n">
        <v>67.90000000000001</v>
      </c>
      <c r="C879" t="n">
        <v>58.1</v>
      </c>
      <c r="D879" t="n">
        <v>55.7</v>
      </c>
      <c r="E879" t="n">
        <v>65.5</v>
      </c>
      <c r="F879" t="n">
        <v>63</v>
      </c>
      <c r="G879" t="n">
        <v>36.7</v>
      </c>
      <c r="H879" t="n">
        <v>51.9</v>
      </c>
      <c r="I879" t="n">
        <v>60.5</v>
      </c>
      <c r="J879" t="n">
        <v>53.2</v>
      </c>
      <c r="K879" t="n">
        <v>55.7</v>
      </c>
      <c r="L879" t="n">
        <v>59.3</v>
      </c>
      <c r="M879" t="n">
        <v>3269.9599609375</v>
      </c>
      <c r="N879" t="n">
        <v>18924.262</v>
      </c>
      <c r="O879" t="n">
        <v>0.01115276765936578</v>
      </c>
      <c r="P879" t="n">
        <v>-0.0226291524300984</v>
      </c>
      <c r="Q879" t="n">
        <v>0.04536294038119415</v>
      </c>
      <c r="R879" t="n">
        <v>0.009632132789008672</v>
      </c>
      <c r="S879" t="n">
        <v>0.03908878225555212</v>
      </c>
      <c r="T879" t="n">
        <v>-0.01516619933157752</v>
      </c>
    </row>
    <row r="880">
      <c r="A880" s="123"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3"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3"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19216.224</v>
      </c>
      <c r="O882" t="n">
        <v>0.01533889627211066</v>
      </c>
      <c r="P882" t="n">
        <v>0.005469768032827393</v>
      </c>
      <c r="Q882" t="n">
        <v>0.06278176672776592</v>
      </c>
      <c r="R882" t="n">
        <v>0.01542791998969363</v>
      </c>
      <c r="S882" t="n">
        <v>0.06315454956208622</v>
      </c>
      <c r="T882" t="n">
        <v>0.01191935050448183</v>
      </c>
    </row>
    <row r="883">
      <c r="A883" s="123"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3"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3" t="n">
        <v>44287</v>
      </c>
      <c r="B885" t="n">
        <v>64.3</v>
      </c>
      <c r="C885" t="n">
        <v>52.2</v>
      </c>
      <c r="D885" t="n">
        <v>68.2</v>
      </c>
      <c r="E885" t="n">
        <v>89.59999999999999</v>
      </c>
      <c r="F885" t="n">
        <v>62.5</v>
      </c>
      <c r="G885" t="n">
        <v>28.4</v>
      </c>
      <c r="H885" t="n">
        <v>46.5</v>
      </c>
      <c r="I885" t="n">
        <v>75</v>
      </c>
      <c r="J885" t="n">
        <v>55.1</v>
      </c>
      <c r="K885" t="n">
        <v>54.9</v>
      </c>
      <c r="L885" t="n">
        <v>60.7</v>
      </c>
      <c r="M885" t="n">
        <v>4181.169921875</v>
      </c>
      <c r="N885" t="n">
        <v>19544.248</v>
      </c>
      <c r="O885" t="n">
        <v>0.01640746539544311</v>
      </c>
      <c r="P885" t="n">
        <v>0.12226677108077</v>
      </c>
      <c r="Q885" t="n">
        <v>0.06726283145896073</v>
      </c>
      <c r="R885" t="n">
        <v>0.01707015904893705</v>
      </c>
      <c r="S885" t="n">
        <v>0.07004895940091926</v>
      </c>
      <c r="T885" t="n">
        <v>0.1246085440624138</v>
      </c>
    </row>
    <row r="886">
      <c r="A886" s="123"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3"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3" t="n">
        <v>44378</v>
      </c>
      <c r="B888" t="n">
        <v>64.90000000000001</v>
      </c>
      <c r="C888" t="n">
        <v>53.7</v>
      </c>
      <c r="D888" t="n">
        <v>65</v>
      </c>
      <c r="E888" t="n">
        <v>85.7</v>
      </c>
      <c r="F888" t="n">
        <v>58.4</v>
      </c>
      <c r="G888" t="n">
        <v>25</v>
      </c>
      <c r="H888" t="n">
        <v>48.9</v>
      </c>
      <c r="I888" t="n">
        <v>72.5</v>
      </c>
      <c r="J888" t="n">
        <v>52.9</v>
      </c>
      <c r="K888" t="n">
        <v>55.7</v>
      </c>
      <c r="L888" t="n">
        <v>59.5</v>
      </c>
      <c r="M888" t="n">
        <v>4395.259765625</v>
      </c>
      <c r="N888" t="n">
        <v>19672.594</v>
      </c>
      <c r="O888" t="n">
        <v>0.005709481105992145</v>
      </c>
      <c r="P888" t="n">
        <v>0.04946555569288213</v>
      </c>
      <c r="Q888" t="n">
        <v>0.02303425900825307</v>
      </c>
      <c r="R888" t="n">
        <v>0.006566944913920524</v>
      </c>
      <c r="S888" t="n">
        <v>0.02652766290028019</v>
      </c>
      <c r="T888" t="n">
        <v>0.04955654480540681</v>
      </c>
    </row>
    <row r="889">
      <c r="A889" s="123"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3"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3" t="n">
        <v>44470</v>
      </c>
      <c r="B891" t="n">
        <v>59.8</v>
      </c>
      <c r="C891" t="n">
        <v>49.1</v>
      </c>
      <c r="D891" t="n">
        <v>63.6</v>
      </c>
      <c r="E891" t="n">
        <v>85.7</v>
      </c>
      <c r="F891" t="n">
        <v>59.3</v>
      </c>
      <c r="G891" t="n">
        <v>31.7</v>
      </c>
      <c r="H891" t="n">
        <v>57</v>
      </c>
      <c r="I891" t="n">
        <v>75.59999999999999</v>
      </c>
      <c r="J891" t="n">
        <v>52</v>
      </c>
      <c r="K891" t="n">
        <v>54.6</v>
      </c>
      <c r="L891" t="n">
        <v>60.8</v>
      </c>
      <c r="M891" t="n">
        <v>4605.3798828125</v>
      </c>
      <c r="N891" t="n">
        <v>20006.181</v>
      </c>
      <c r="O891" t="n">
        <v>0.005709481105992145</v>
      </c>
      <c r="P891" t="n">
        <v>0.04946555569288213</v>
      </c>
      <c r="Q891" t="n">
        <v>0.02303425900825307</v>
      </c>
      <c r="R891" t="n">
        <v>0.01695694019812535</v>
      </c>
      <c r="S891" t="n">
        <v>0.06957257344233025</v>
      </c>
      <c r="T891" t="n">
        <v>0.05717100090878058</v>
      </c>
    </row>
    <row r="892">
      <c r="A892" s="123"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3"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3"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19924.088</v>
      </c>
      <c r="O894" t="n">
        <v>0.005709481105992145</v>
      </c>
      <c r="P894" t="n">
        <v>0.04946555569288213</v>
      </c>
      <c r="Q894" t="n">
        <v>0.02303425900825307</v>
      </c>
      <c r="R894" t="n">
        <v>-0.004103381849839345</v>
      </c>
      <c r="S894" t="n">
        <v>-0.01631277702696399</v>
      </c>
      <c r="T894" t="n">
        <v>0.03683678957947209</v>
      </c>
    </row>
    <row r="895">
      <c r="A895" s="123"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3"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3"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19895.271</v>
      </c>
      <c r="O897" t="n">
        <v>0.005709481105992145</v>
      </c>
      <c r="P897" t="n">
        <v>0.04946555569288213</v>
      </c>
      <c r="Q897" t="n">
        <v>0.02303425900825307</v>
      </c>
      <c r="R897" t="n">
        <v>-0.001446339727068014</v>
      </c>
      <c r="S897" t="n">
        <v>-0.005772819614643598</v>
      </c>
      <c r="T897" t="n">
        <v>0.0179604249802807</v>
      </c>
    </row>
    <row r="898">
      <c r="A898" s="123"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3"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3" t="n">
        <v>44743</v>
      </c>
      <c r="B900" t="n">
        <v>48</v>
      </c>
      <c r="C900" t="n">
        <v>54.4</v>
      </c>
      <c r="D900" t="n">
        <v>51.3</v>
      </c>
      <c r="E900" t="n">
        <v>60</v>
      </c>
      <c r="F900" t="n">
        <v>53.5</v>
      </c>
      <c r="G900" t="n">
        <v>39.5</v>
      </c>
      <c r="H900" t="n">
        <v>57.3</v>
      </c>
      <c r="I900" t="n">
        <v>55.2</v>
      </c>
      <c r="J900" t="n">
        <v>49.9</v>
      </c>
      <c r="K900" t="n">
        <v>52.6</v>
      </c>
      <c r="L900" t="n">
        <v>52.8</v>
      </c>
      <c r="M900" t="n">
        <v>4130.2900390625</v>
      </c>
      <c r="N900" t="n">
        <v>20039.406</v>
      </c>
      <c r="O900" t="n">
        <v>0.005709481105992145</v>
      </c>
      <c r="P900" t="n">
        <v>0.04946555569288213</v>
      </c>
      <c r="Q900" t="n">
        <v>0.02303425900825307</v>
      </c>
      <c r="R900" t="n">
        <v>0.007244686438299754</v>
      </c>
      <c r="S900" t="n">
        <v>0.02929518236088735</v>
      </c>
      <c r="T900" t="n">
        <v>0.01864583796117574</v>
      </c>
    </row>
    <row r="901">
      <c r="A901" s="123"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row r="902">
      <c r="A902" s="123" t="n">
        <v>44805</v>
      </c>
      <c r="B902" t="n">
        <v>47.1</v>
      </c>
      <c r="C902" t="n">
        <v>52.6</v>
      </c>
      <c r="D902" t="n">
        <v>50.9</v>
      </c>
      <c r="E902" t="n">
        <v>51.7</v>
      </c>
      <c r="F902" t="n">
        <v>50.6</v>
      </c>
      <c r="G902" t="n">
        <v>41.6</v>
      </c>
      <c r="H902" t="n">
        <v>55.5</v>
      </c>
      <c r="I902" t="n">
        <v>52.4</v>
      </c>
      <c r="J902" t="n">
        <v>48.7</v>
      </c>
      <c r="K902" t="n">
        <v>47.8</v>
      </c>
      <c r="L902" t="n">
        <v>50.9</v>
      </c>
      <c r="M902" t="n">
        <v>3585.6201171875</v>
      </c>
      <c r="O902" t="n">
        <v>0.005709481105992145</v>
      </c>
      <c r="P902" t="n">
        <v>0.04946555569288213</v>
      </c>
      <c r="Q902" t="n">
        <v>0.02303425900825307</v>
      </c>
    </row>
    <row r="903">
      <c r="A903" s="123" t="n">
        <v>44834</v>
      </c>
      <c r="M903" t="n">
        <v>3585.6201171875</v>
      </c>
      <c r="O903" t="n">
        <v>0.005709481105992145</v>
      </c>
      <c r="P903" t="n">
        <v>0.04946555569288213</v>
      </c>
      <c r="Q903" t="n">
        <v>0.02303425900825307</v>
      </c>
    </row>
    <row r="904">
      <c r="A904" s="123" t="n">
        <v>44835</v>
      </c>
      <c r="B904" t="n">
        <v>49.2</v>
      </c>
      <c r="C904" t="n">
        <v>50.8</v>
      </c>
      <c r="D904" t="n">
        <v>45.3</v>
      </c>
      <c r="E904" t="n">
        <v>46.6</v>
      </c>
      <c r="F904" t="n">
        <v>52.3</v>
      </c>
      <c r="G904" t="n">
        <v>41.6</v>
      </c>
      <c r="H904" t="n">
        <v>52.5</v>
      </c>
      <c r="I904" t="n">
        <v>46.8</v>
      </c>
      <c r="J904" t="n">
        <v>50</v>
      </c>
      <c r="K904" t="n">
        <v>46.5</v>
      </c>
      <c r="L904" t="n">
        <v>50.2</v>
      </c>
      <c r="M904" t="n">
        <v>3871.97998046875</v>
      </c>
      <c r="O904" t="n">
        <v>0.005709481105992145</v>
      </c>
      <c r="P904" t="n">
        <v>0.04946555569288213</v>
      </c>
      <c r="Q904" t="n">
        <v>0.02303425900825307</v>
      </c>
    </row>
    <row r="905">
      <c r="A905" s="123" t="n">
        <v>44866</v>
      </c>
      <c r="B905" t="n">
        <v>47.2</v>
      </c>
      <c r="C905" t="n">
        <v>46.6</v>
      </c>
      <c r="D905" t="n">
        <v>40</v>
      </c>
      <c r="E905" t="n">
        <v>43</v>
      </c>
      <c r="F905" t="n">
        <v>51.5</v>
      </c>
      <c r="G905" t="n">
        <v>48.7</v>
      </c>
      <c r="H905" t="n">
        <v>50.9</v>
      </c>
      <c r="I905" t="n">
        <v>47.2</v>
      </c>
      <c r="J905" t="n">
        <v>48.4</v>
      </c>
      <c r="K905" t="n">
        <v>48.4</v>
      </c>
      <c r="L905" t="n">
        <v>49</v>
      </c>
      <c r="M905" t="n">
        <v>4080.110107421875</v>
      </c>
      <c r="O905" t="n">
        <v>0.005709481105992145</v>
      </c>
      <c r="P905" t="n">
        <v>0.04946555569288213</v>
      </c>
      <c r="Q905"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90" zoomScaleNormal="90" workbookViewId="0">
      <selection activeCell="AF17" sqref="AF17"/>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57"/>
    <col width="9.1796875" customWidth="1" style="97" min="58" max="16384"/>
  </cols>
  <sheetData>
    <row r="1">
      <c r="J1" s="97" t="inlineStr">
        <is>
          <t>Last Month</t>
        </is>
      </c>
      <c r="L1" s="32" t="n">
        <v>44866</v>
      </c>
      <c r="O1" s="6" t="n"/>
    </row>
    <row r="2">
      <c r="D2" s="97">
        <f>VLOOKUP(A6,$U:$V,2,)</f>
        <v/>
      </c>
      <c r="L2" s="33" t="n">
        <v>47</v>
      </c>
      <c r="Y2" s="62" t="n"/>
    </row>
    <row r="4" ht="16" customHeight="1" thickBot="1">
      <c r="U4" s="62">
        <f>DATE(YEAR(U5),MONTH(U5)-1,DAY(U5))</f>
        <v/>
      </c>
      <c r="V4" s="1">
        <f>V5-1</f>
        <v/>
      </c>
    </row>
    <row r="5" ht="74.2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Trend'!$B$6:$AZ$23,VLOOKUP(A6,$U:$V,2,),)</f>
        <v/>
      </c>
      <c r="C6" s="65">
        <f>VLOOKUP($C$5,'Sectors Trend'!$B$6:$AZ$23,VLOOKUP(A6,$U:$V,2,),)</f>
        <v/>
      </c>
      <c r="D6" s="65">
        <f>VLOOKUP($D$5,'Sectors Trend'!$B$6:$AZ$23,VLOOKUP(A6,$U:$V,2,),)</f>
        <v/>
      </c>
      <c r="E6" s="65">
        <f>VLOOKUP($E$5,'Sectors Trend'!$B$6:$AZ$23,VLOOKUP(A6,$U:$V,2,),)</f>
        <v/>
      </c>
      <c r="F6" s="65">
        <f>VLOOKUP($F$5,'Sectors Trend'!$B$6:$AZ$23,VLOOKUP(A6,$U:$V,2,),)</f>
        <v/>
      </c>
      <c r="G6" s="65">
        <f>VLOOKUP($G$5,'Sectors Trend'!$B$6:$AZ$23,VLOOKUP(A6,$U:$V,2,),)</f>
        <v/>
      </c>
      <c r="H6" s="65">
        <f>VLOOKUP($H$5,'Sectors Trend'!$B$6:$AZ$23,VLOOKUP(A6,$U:$V,2,),)</f>
        <v/>
      </c>
      <c r="I6" s="65">
        <f>VLOOKUP($I$5,'Sectors Trend'!$B$6:$AZ$23,VLOOKUP(A6,$U:$V,2,),)</f>
        <v/>
      </c>
      <c r="J6" s="65">
        <f>VLOOKUP($J$5,'Sectors Trend'!$B$6:$AZ$23,VLOOKUP(A6,$U:$V,2,),)</f>
        <v/>
      </c>
      <c r="K6" s="65">
        <f>VLOOKUP($K$5,'Sectors Trend'!$B$6:$AZ$23,VLOOKUP(A6,$U:$V,2,),)</f>
        <v/>
      </c>
      <c r="L6" s="65">
        <f>VLOOKUP($L$5,'Sectors Trend'!$B$6:$AZ$23,VLOOKUP(A6,$U:$V,2,),)</f>
        <v/>
      </c>
      <c r="M6" s="65">
        <f>VLOOKUP($M$5,'Sectors Trend'!$B$6:$AZ$23,VLOOKUP(A6,$U:$V,2,),)</f>
        <v/>
      </c>
      <c r="N6" s="65">
        <f>VLOOKUP($N$5,'Sectors Trend'!$B$6:$AZ$23,VLOOKUP(A6,$U:$V,2,),)</f>
        <v/>
      </c>
      <c r="O6" s="65">
        <f>VLOOKUP($O$5,'Sectors Trend'!$B$6:$AZ$23,VLOOKUP(A6,$U:$V,2,),)</f>
        <v/>
      </c>
      <c r="P6" s="65">
        <f>VLOOKUP($P$5,'Sectors Trend'!$B$6:$AZ$23,VLOOKUP(A6,$U:$V,2,),)</f>
        <v/>
      </c>
      <c r="Q6" s="65">
        <f>VLOOKUP($Q$5,'Sectors Trend'!$B$6:$AZ$23,VLOOKUP(A6,$U:$V,2,),)</f>
        <v/>
      </c>
      <c r="R6" s="65">
        <f>VLOOKUP($R$5,'Sectors Trend'!$B$6:$AZ$23,VLOOKUP(A6,$U:$V,2,),)</f>
        <v/>
      </c>
      <c r="S6" s="66">
        <f>VLOOKUP($S$5,'Sectors Trend'!$B$6:$AZ$23,VLOOKUP(A6,$U:$V,2,),)</f>
        <v/>
      </c>
      <c r="U6" s="62">
        <f>DATE(YEAR(U7),MONTH(U7)-1,DAY(U7))</f>
        <v/>
      </c>
      <c r="V6" s="1">
        <f>V7-1</f>
        <v/>
      </c>
    </row>
    <row r="7">
      <c r="A7" s="67">
        <f>DATE(YEAR(A8),MONTH(A8)-1,DAY(A8))</f>
        <v/>
      </c>
      <c r="B7" s="5">
        <f>VLOOKUP($B$5,'Sectors Trend'!$B$6:$AZ$23,VLOOKUP(A7,$U:$V,2,),)</f>
        <v/>
      </c>
      <c r="C7" s="5">
        <f>VLOOKUP($C$5,'Sectors Trend'!$B$6:$AZ$23,VLOOKUP(A7,$U:$V,2,),)</f>
        <v/>
      </c>
      <c r="D7" s="5">
        <f>VLOOKUP($D$5,'Sectors Trend'!$B$6:$AZ$23,VLOOKUP(A7,$U:$V,2,),)</f>
        <v/>
      </c>
      <c r="E7" s="5">
        <f>VLOOKUP($E$5,'Sectors Trend'!$B$6:$AZ$23,VLOOKUP(A7,$U:$V,2,),)</f>
        <v/>
      </c>
      <c r="F7" s="5">
        <f>VLOOKUP($F$5,'Sectors Trend'!$B$6:$AZ$23,VLOOKUP(A7,$U:$V,2,),)</f>
        <v/>
      </c>
      <c r="G7" s="5">
        <f>VLOOKUP($G$5,'Sectors Trend'!$B$6:$AZ$23,VLOOKUP(A7,$U:$V,2,),)</f>
        <v/>
      </c>
      <c r="H7" s="5">
        <f>VLOOKUP($H$5,'Sectors Trend'!$B$6:$AZ$23,VLOOKUP(A7,$U:$V,2,),)</f>
        <v/>
      </c>
      <c r="I7" s="5">
        <f>VLOOKUP($I$5,'Sectors Trend'!$B$6:$AZ$23,VLOOKUP(A7,$U:$V,2,),)</f>
        <v/>
      </c>
      <c r="J7" s="5">
        <f>VLOOKUP($J$5,'Sectors Trend'!$B$6:$AZ$23,VLOOKUP(A7,$U:$V,2,),)</f>
        <v/>
      </c>
      <c r="K7" s="5">
        <f>VLOOKUP($K$5,'Sectors Trend'!$B$6:$AZ$23,VLOOKUP(A7,$U:$V,2,),)</f>
        <v/>
      </c>
      <c r="L7" s="5">
        <f>VLOOKUP($L$5,'Sectors Trend'!$B$6:$AZ$23,VLOOKUP(A7,$U:$V,2,),)</f>
        <v/>
      </c>
      <c r="M7" s="5">
        <f>VLOOKUP($M$5,'Sectors Trend'!$B$6:$AZ$23,VLOOKUP(A7,$U:$V,2,),)</f>
        <v/>
      </c>
      <c r="N7" s="5">
        <f>VLOOKUP($N$5,'Sectors Trend'!$B$6:$AZ$23,VLOOKUP(A7,$U:$V,2,),)</f>
        <v/>
      </c>
      <c r="O7" s="5">
        <f>VLOOKUP($O$5,'Sectors Trend'!$B$6:$AZ$23,VLOOKUP(A7,$U:$V,2,),)</f>
        <v/>
      </c>
      <c r="P7" s="5">
        <f>VLOOKUP($P$5,'Sectors Trend'!$B$6:$AZ$23,VLOOKUP(A7,$U:$V,2,),)</f>
        <v/>
      </c>
      <c r="Q7" s="5">
        <f>VLOOKUP($Q$5,'Sectors Trend'!$B$6:$AZ$23,VLOOKUP(A7,$U:$V,2,),)</f>
        <v/>
      </c>
      <c r="R7" s="5">
        <f>VLOOKUP($R$5,'Sectors Trend'!$B$6:$AZ$23,VLOOKUP(A7,$U:$V,2,),)</f>
        <v/>
      </c>
      <c r="S7" s="68">
        <f>VLOOKUP($S$5,'Sectors Trend'!$B$6:$AZ$23,VLOOKUP(A7,$U:$V,2,),)</f>
        <v/>
      </c>
      <c r="U7" s="62">
        <f>DATE(YEAR(U8),MONTH(U8)-1,DAY(U8))</f>
        <v/>
      </c>
      <c r="V7" s="1">
        <f>V8-1</f>
        <v/>
      </c>
    </row>
    <row r="8">
      <c r="A8" s="67">
        <f>DATE(YEAR(A9),MONTH(A9)-1,DAY(A9))</f>
        <v/>
      </c>
      <c r="B8" s="5">
        <f>VLOOKUP($B$5,'Sectors Trend'!$B$6:$AZ$23,VLOOKUP(A8,$U:$V,2,),)</f>
        <v/>
      </c>
      <c r="C8" s="5">
        <f>VLOOKUP($C$5,'Sectors Trend'!$B$6:$AZ$23,VLOOKUP(A8,$U:$V,2,),)</f>
        <v/>
      </c>
      <c r="D8" s="5">
        <f>VLOOKUP($D$5,'Sectors Trend'!$B$6:$AZ$23,VLOOKUP(A8,$U:$V,2,),)</f>
        <v/>
      </c>
      <c r="E8" s="5">
        <f>VLOOKUP($E$5,'Sectors Trend'!$B$6:$AZ$23,VLOOKUP(A8,$U:$V,2,),)</f>
        <v/>
      </c>
      <c r="F8" s="5">
        <f>VLOOKUP($F$5,'Sectors Trend'!$B$6:$AZ$23,VLOOKUP(A8,$U:$V,2,),)</f>
        <v/>
      </c>
      <c r="G8" s="5">
        <f>VLOOKUP($G$5,'Sectors Trend'!$B$6:$AZ$23,VLOOKUP(A8,$U:$V,2,),)</f>
        <v/>
      </c>
      <c r="H8" s="5">
        <f>VLOOKUP($H$5,'Sectors Trend'!$B$6:$AZ$23,VLOOKUP(A8,$U:$V,2,),)</f>
        <v/>
      </c>
      <c r="I8" s="5">
        <f>VLOOKUP($I$5,'Sectors Trend'!$B$6:$AZ$23,VLOOKUP(A8,$U:$V,2,),)</f>
        <v/>
      </c>
      <c r="J8" s="5">
        <f>VLOOKUP($J$5,'Sectors Trend'!$B$6:$AZ$23,VLOOKUP(A8,$U:$V,2,),)</f>
        <v/>
      </c>
      <c r="K8" s="5">
        <f>VLOOKUP($K$5,'Sectors Trend'!$B$6:$AZ$23,VLOOKUP(A8,$U:$V,2,),)</f>
        <v/>
      </c>
      <c r="L8" s="5">
        <f>VLOOKUP($L$5,'Sectors Trend'!$B$6:$AZ$23,VLOOKUP(A8,$U:$V,2,),)</f>
        <v/>
      </c>
      <c r="M8" s="5">
        <f>VLOOKUP($M$5,'Sectors Trend'!$B$6:$AZ$23,VLOOKUP(A8,$U:$V,2,),)</f>
        <v/>
      </c>
      <c r="N8" s="5">
        <f>VLOOKUP($N$5,'Sectors Trend'!$B$6:$AZ$23,VLOOKUP(A8,$U:$V,2,),)</f>
        <v/>
      </c>
      <c r="O8" s="5">
        <f>VLOOKUP($O$5,'Sectors Trend'!$B$6:$AZ$23,VLOOKUP(A8,$U:$V,2,),)</f>
        <v/>
      </c>
      <c r="P8" s="5">
        <f>VLOOKUP($P$5,'Sectors Trend'!$B$6:$AZ$23,VLOOKUP(A8,$U:$V,2,),)</f>
        <v/>
      </c>
      <c r="Q8" s="5">
        <f>VLOOKUP($Q$5,'Sectors Trend'!$B$6:$AZ$23,VLOOKUP(A8,$U:$V,2,),)</f>
        <v/>
      </c>
      <c r="R8" s="5">
        <f>VLOOKUP($R$5,'Sectors Trend'!$B$6:$AZ$23,VLOOKUP(A8,$U:$V,2,),)</f>
        <v/>
      </c>
      <c r="S8" s="68">
        <f>VLOOKUP($S$5,'Sectors Trend'!$B$6:$AZ$23,VLOOKUP(A8,$U:$V,2,),)</f>
        <v/>
      </c>
      <c r="U8" s="62">
        <f>DATE(YEAR(U9),MONTH(U9)-1,DAY(U9))</f>
        <v/>
      </c>
      <c r="V8" s="1">
        <f>V9-1</f>
        <v/>
      </c>
    </row>
    <row r="9">
      <c r="A9" s="67">
        <f>DATE(YEAR(A10),MONTH(A10)-1,DAY(A10))</f>
        <v/>
      </c>
      <c r="B9" s="5">
        <f>VLOOKUP($B$5,'Sectors Trend'!$B$6:$AZ$23,VLOOKUP(A9,$U:$V,2,),)</f>
        <v/>
      </c>
      <c r="C9" s="5">
        <f>VLOOKUP($C$5,'Sectors Trend'!$B$6:$AZ$23,VLOOKUP(A9,$U:$V,2,),)</f>
        <v/>
      </c>
      <c r="D9" s="5">
        <f>VLOOKUP($D$5,'Sectors Trend'!$B$6:$AZ$23,VLOOKUP(A9,$U:$V,2,),)</f>
        <v/>
      </c>
      <c r="E9" s="5">
        <f>VLOOKUP($E$5,'Sectors Trend'!$B$6:$AZ$23,VLOOKUP(A9,$U:$V,2,),)</f>
        <v/>
      </c>
      <c r="F9" s="5">
        <f>VLOOKUP($F$5,'Sectors Trend'!$B$6:$AZ$23,VLOOKUP(A9,$U:$V,2,),)</f>
        <v/>
      </c>
      <c r="G9" s="5">
        <f>VLOOKUP($G$5,'Sectors Trend'!$B$6:$AZ$23,VLOOKUP(A9,$U:$V,2,),)</f>
        <v/>
      </c>
      <c r="H9" s="5">
        <f>VLOOKUP($H$5,'Sectors Trend'!$B$6:$AZ$23,VLOOKUP(A9,$U:$V,2,),)</f>
        <v/>
      </c>
      <c r="I9" s="5">
        <f>VLOOKUP($I$5,'Sectors Trend'!$B$6:$AZ$23,VLOOKUP(A9,$U:$V,2,),)</f>
        <v/>
      </c>
      <c r="J9" s="5">
        <f>VLOOKUP($J$5,'Sectors Trend'!$B$6:$AZ$23,VLOOKUP(A9,$U:$V,2,),)</f>
        <v/>
      </c>
      <c r="K9" s="5">
        <f>VLOOKUP($K$5,'Sectors Trend'!$B$6:$AZ$23,VLOOKUP(A9,$U:$V,2,),)</f>
        <v/>
      </c>
      <c r="L9" s="5">
        <f>VLOOKUP($L$5,'Sectors Trend'!$B$6:$AZ$23,VLOOKUP(A9,$U:$V,2,),)</f>
        <v/>
      </c>
      <c r="M9" s="5">
        <f>VLOOKUP($M$5,'Sectors Trend'!$B$6:$AZ$23,VLOOKUP(A9,$U:$V,2,),)</f>
        <v/>
      </c>
      <c r="N9" s="5">
        <f>VLOOKUP($N$5,'Sectors Trend'!$B$6:$AZ$23,VLOOKUP(A9,$U:$V,2,),)</f>
        <v/>
      </c>
      <c r="O9" s="5">
        <f>VLOOKUP($O$5,'Sectors Trend'!$B$6:$AZ$23,VLOOKUP(A9,$U:$V,2,),)</f>
        <v/>
      </c>
      <c r="P9" s="5">
        <f>VLOOKUP($P$5,'Sectors Trend'!$B$6:$AZ$23,VLOOKUP(A9,$U:$V,2,),)</f>
        <v/>
      </c>
      <c r="Q9" s="5">
        <f>VLOOKUP($Q$5,'Sectors Trend'!$B$6:$AZ$23,VLOOKUP(A9,$U:$V,2,),)</f>
        <v/>
      </c>
      <c r="R9" s="5">
        <f>VLOOKUP($R$5,'Sectors Trend'!$B$6:$AZ$23,VLOOKUP(A9,$U:$V,2,),)</f>
        <v/>
      </c>
      <c r="S9" s="68">
        <f>VLOOKUP($S$5,'Sectors Trend'!$B$6:$AZ$23,VLOOKUP(A9,$U:$V,2,),)</f>
        <v/>
      </c>
      <c r="U9" s="62">
        <f>DATE(YEAR(U10),MONTH(U10)-1,DAY(U10))</f>
        <v/>
      </c>
      <c r="V9" s="1">
        <f>V10-1</f>
        <v/>
      </c>
    </row>
    <row r="10">
      <c r="A10" s="67">
        <f>DATE(YEAR(A11),MONTH(A11)-1,DAY(A11))</f>
        <v/>
      </c>
      <c r="B10" s="5">
        <f>VLOOKUP($B$5,'Sectors Trend'!$B$6:$AZ$23,VLOOKUP(A10,$U:$V,2,),)</f>
        <v/>
      </c>
      <c r="C10" s="5">
        <f>VLOOKUP($C$5,'Sectors Trend'!$B$6:$AZ$23,VLOOKUP(A10,$U:$V,2,),)</f>
        <v/>
      </c>
      <c r="D10" s="5">
        <f>VLOOKUP($D$5,'Sectors Trend'!$B$6:$AZ$23,VLOOKUP(A10,$U:$V,2,),)</f>
        <v/>
      </c>
      <c r="E10" s="5">
        <f>VLOOKUP($E$5,'Sectors Trend'!$B$6:$AZ$23,VLOOKUP(A10,$U:$V,2,),)</f>
        <v/>
      </c>
      <c r="F10" s="5">
        <f>VLOOKUP($F$5,'Sectors Trend'!$B$6:$AZ$23,VLOOKUP(A10,$U:$V,2,),)</f>
        <v/>
      </c>
      <c r="G10" s="5">
        <f>VLOOKUP($G$5,'Sectors Trend'!$B$6:$AZ$23,VLOOKUP(A10,$U:$V,2,),)</f>
        <v/>
      </c>
      <c r="H10" s="5">
        <f>VLOOKUP($H$5,'Sectors Trend'!$B$6:$AZ$23,VLOOKUP(A10,$U:$V,2,),)</f>
        <v/>
      </c>
      <c r="I10" s="5">
        <f>VLOOKUP($I$5,'Sectors Trend'!$B$6:$AZ$23,VLOOKUP(A10,$U:$V,2,),)</f>
        <v/>
      </c>
      <c r="J10" s="5">
        <f>VLOOKUP($J$5,'Sectors Trend'!$B$6:$AZ$23,VLOOKUP(A10,$U:$V,2,),)</f>
        <v/>
      </c>
      <c r="K10" s="5">
        <f>VLOOKUP($K$5,'Sectors Trend'!$B$6:$AZ$23,VLOOKUP(A10,$U:$V,2,),)</f>
        <v/>
      </c>
      <c r="L10" s="5">
        <f>VLOOKUP($L$5,'Sectors Trend'!$B$6:$AZ$23,VLOOKUP(A10,$U:$V,2,),)</f>
        <v/>
      </c>
      <c r="M10" s="5">
        <f>VLOOKUP($M$5,'Sectors Trend'!$B$6:$AZ$23,VLOOKUP(A10,$U:$V,2,),)</f>
        <v/>
      </c>
      <c r="N10" s="5">
        <f>VLOOKUP($N$5,'Sectors Trend'!$B$6:$AZ$23,VLOOKUP(A10,$U:$V,2,),)</f>
        <v/>
      </c>
      <c r="O10" s="5">
        <f>VLOOKUP($O$5,'Sectors Trend'!$B$6:$AZ$23,VLOOKUP(A10,$U:$V,2,),)</f>
        <v/>
      </c>
      <c r="P10" s="5">
        <f>VLOOKUP($P$5,'Sectors Trend'!$B$6:$AZ$23,VLOOKUP(A10,$U:$V,2,),)</f>
        <v/>
      </c>
      <c r="Q10" s="5">
        <f>VLOOKUP($Q$5,'Sectors Trend'!$B$6:$AZ$23,VLOOKUP(A10,$U:$V,2,),)</f>
        <v/>
      </c>
      <c r="R10" s="5">
        <f>VLOOKUP($R$5,'Sectors Trend'!$B$6:$AZ$23,VLOOKUP(A10,$U:$V,2,),)</f>
        <v/>
      </c>
      <c r="S10" s="68">
        <f>VLOOKUP($S$5,'Sectors Trend'!$B$6:$AZ$23,VLOOKUP(A10,$U:$V,2,),)</f>
        <v/>
      </c>
      <c r="U10" s="62">
        <f>DATE(YEAR(U11),MONTH(U11)-1,DAY(U11))</f>
        <v/>
      </c>
      <c r="V10" s="1">
        <f>V11-1</f>
        <v/>
      </c>
    </row>
    <row r="11" ht="16" customHeight="1" thickBot="1">
      <c r="A11" s="69">
        <f>L1</f>
        <v/>
      </c>
      <c r="B11" s="70">
        <f>VLOOKUP($B$5,'Sectors Trend'!$B$6:$AZ$23,VLOOKUP(A11,$U:$V,2,),)</f>
        <v/>
      </c>
      <c r="C11" s="70">
        <f>VLOOKUP($C$5,'Sectors Trend'!$B$6:$AZ$23,VLOOKUP(A11,$U:$V,2,),)</f>
        <v/>
      </c>
      <c r="D11" s="70">
        <f>VLOOKUP($D$5,'Sectors Trend'!$B$6:$AZ$23,VLOOKUP(A11,$U:$V,2,),)</f>
        <v/>
      </c>
      <c r="E11" s="70">
        <f>VLOOKUP($E$5,'Sectors Trend'!$B$6:$AZ$23,VLOOKUP(A11,$U:$V,2,),)</f>
        <v/>
      </c>
      <c r="F11" s="70">
        <f>VLOOKUP($F$5,'Sectors Trend'!$B$6:$AZ$23,VLOOKUP(A11,$U:$V,2,),)</f>
        <v/>
      </c>
      <c r="G11" s="70">
        <f>VLOOKUP($G$5,'Sectors Trend'!$B$6:$AZ$23,VLOOKUP(A11,$U:$V,2,),)</f>
        <v/>
      </c>
      <c r="H11" s="70">
        <f>VLOOKUP($H$5,'Sectors Trend'!$B$6:$AZ$23,VLOOKUP(A11,$U:$V,2,),)</f>
        <v/>
      </c>
      <c r="I11" s="70">
        <f>VLOOKUP($I$5,'Sectors Trend'!$B$6:$AZ$23,VLOOKUP(A11,$U:$V,2,),)</f>
        <v/>
      </c>
      <c r="J11" s="70">
        <f>VLOOKUP($J$5,'Sectors Trend'!$B$6:$AZ$23,VLOOKUP(A11,$U:$V,2,),)</f>
        <v/>
      </c>
      <c r="K11" s="70">
        <f>VLOOKUP($K$5,'Sectors Trend'!$B$6:$AZ$23,VLOOKUP(A11,$U:$V,2,),)</f>
        <v/>
      </c>
      <c r="L11" s="70">
        <f>VLOOKUP($L$5,'Sectors Trend'!$B$6:$AZ$23,VLOOKUP(A11,$U:$V,2,),)</f>
        <v/>
      </c>
      <c r="M11" s="70">
        <f>VLOOKUP($M$5,'Sectors Trend'!$B$6:$AZ$23,VLOOKUP(A11,$U:$V,2,),)</f>
        <v/>
      </c>
      <c r="N11" s="70">
        <f>VLOOKUP($N$5,'Sectors Trend'!$B$6:$AZ$23,VLOOKUP(A11,$U:$V,2,),)</f>
        <v/>
      </c>
      <c r="O11" s="70">
        <f>VLOOKUP($O$5,'Sectors Trend'!$B$6:$AZ$23,VLOOKUP(A11,$U:$V,2,),)</f>
        <v/>
      </c>
      <c r="P11" s="70">
        <f>VLOOKUP($P$5,'Sectors Trend'!$B$6:$AZ$23,VLOOKUP(A11,$U:$V,2,),)</f>
        <v/>
      </c>
      <c r="Q11" s="70">
        <f>VLOOKUP($Q$5,'Sectors Trend'!$B$6:$AZ$23,VLOOKUP(A11,$U:$V,2,),)</f>
        <v/>
      </c>
      <c r="R11" s="70">
        <f>VLOOKUP($R$5,'Sectors Trend'!$B$6:$AZ$23,VLOOKUP(A11,$U:$V,2,),)</f>
        <v/>
      </c>
      <c r="S11" s="71">
        <f>VLOOKUP($S$5,'Sectors Trend'!$B$6:$AZ$23,VLOOKUP(A11,$U:$V,2,),)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80" zoomScaleNormal="80" workbookViewId="0">
      <selection activeCell="E68" sqref="E68"/>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57"/>
    <col width="9.1796875" customWidth="1" style="97" min="58" max="16384"/>
  </cols>
  <sheetData>
    <row r="1">
      <c r="J1" s="97" t="inlineStr">
        <is>
          <t>Last Month</t>
        </is>
      </c>
      <c r="L1" s="62">
        <f>Sectors!L1</f>
        <v/>
      </c>
      <c r="O1" s="6" t="n"/>
    </row>
    <row r="2">
      <c r="L2" s="97">
        <f>Sectors!L2</f>
        <v/>
      </c>
      <c r="Y2" s="62" t="n"/>
    </row>
    <row r="4" ht="16" customHeight="1" thickBot="1">
      <c r="U4" s="62">
        <f>DATE(YEAR(U5),MONTH(U5)-1,DAY(U5))</f>
        <v/>
      </c>
      <c r="V4" s="13">
        <f>V5-1</f>
        <v/>
      </c>
    </row>
    <row r="5" ht="61.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Trend'!$B$28:$AZ$45,VLOOKUP(A6,$U:$V,2,),)</f>
        <v/>
      </c>
      <c r="C6" s="65">
        <f>VLOOKUP($C$5,'Sectors Trend'!$B$28:$AZ$45,VLOOKUP(A6,$U:$V,2,),)</f>
        <v/>
      </c>
      <c r="D6" s="65">
        <f>VLOOKUP($D$5,'Sectors Trend'!$B$28:$AZ$45,VLOOKUP(A6,$U:$V,2,),)</f>
        <v/>
      </c>
      <c r="E6" s="65">
        <f>VLOOKUP($E$5,'Sectors Trend'!$B$28:$AZ$45,VLOOKUP(A6,$U:$V,2,),)</f>
        <v/>
      </c>
      <c r="F6" s="65">
        <f>VLOOKUP($F$5,'Sectors Trend'!$B$28:$AZ$45,VLOOKUP(A6,$U:$V,2,),)</f>
        <v/>
      </c>
      <c r="G6" s="65">
        <f>VLOOKUP($G$5,'Sectors Trend'!$B$28:$AZ$45,VLOOKUP(A6,$U:$V,2,),)</f>
        <v/>
      </c>
      <c r="H6" s="65">
        <f>VLOOKUP($H$5,'Sectors Trend'!$B$28:$AZ$45,VLOOKUP(A6,$U:$V,2,),)</f>
        <v/>
      </c>
      <c r="I6" s="65">
        <f>VLOOKUP($I$5,'Sectors Trend'!$B$28:$AZ$45,VLOOKUP(A6,$U:$V,2,),)</f>
        <v/>
      </c>
      <c r="J6" s="65">
        <f>VLOOKUP($J$5,'Sectors Trend'!$B$28:$AZ$45,VLOOKUP(A6,$U:$V,2,),)</f>
        <v/>
      </c>
      <c r="K6" s="65">
        <f>VLOOKUP($K$5,'Sectors Trend'!$B$28:$AZ$45,VLOOKUP(A6,$U:$V,2,),)</f>
        <v/>
      </c>
      <c r="L6" s="65">
        <f>VLOOKUP($L$5,'Sectors Trend'!$B$28:$AZ$45,VLOOKUP(A6,$U:$V,2,),)</f>
        <v/>
      </c>
      <c r="M6" s="65">
        <f>VLOOKUP($M$5,'Sectors Trend'!$B$28:$AZ$45,VLOOKUP(A6,$U:$V,2,),)</f>
        <v/>
      </c>
      <c r="N6" s="65">
        <f>VLOOKUP($N$5,'Sectors Trend'!$B$28:$AZ$45,VLOOKUP(A6,$U:$V,2,),)</f>
        <v/>
      </c>
      <c r="O6" s="65">
        <f>VLOOKUP($O$5,'Sectors Trend'!$B$28:$AZ$45,VLOOKUP(A6,$U:$V,2,),)</f>
        <v/>
      </c>
      <c r="P6" s="65">
        <f>VLOOKUP($P$5,'Sectors Trend'!$B$28:$AZ$45,VLOOKUP(A6,$U:$V,2,),)</f>
        <v/>
      </c>
      <c r="Q6" s="65">
        <f>VLOOKUP($Q$5,'Sectors Trend'!$B$28:$AZ$45,VLOOKUP(A6,$U:$V,2,),)</f>
        <v/>
      </c>
      <c r="R6" s="65">
        <f>VLOOKUP($R$5,'Sectors Trend'!$B$28:$AZ$45,VLOOKUP(A6,$U:$V,2,),)</f>
        <v/>
      </c>
      <c r="S6" s="66">
        <f>VLOOKUP($S$5,'Sectors Trend'!$B$28:$AZ$45,VLOOKUP(A6,$U:$V,2,),)</f>
        <v/>
      </c>
      <c r="U6" s="62">
        <f>DATE(YEAR(U7),MONTH(U7)-1,DAY(U7))</f>
        <v/>
      </c>
      <c r="V6" s="13">
        <f>V7-1</f>
        <v/>
      </c>
    </row>
    <row r="7">
      <c r="A7" s="67">
        <f>DATE(YEAR(A8),MONTH(A8)-1,DAY(A8))</f>
        <v/>
      </c>
      <c r="B7" s="5">
        <f>VLOOKUP($B$5,'Sectors Trend'!$B$28:$AZ$45,VLOOKUP(A7,$U:$V,2,),)</f>
        <v/>
      </c>
      <c r="C7" s="5">
        <f>VLOOKUP($C$5,'Sectors Trend'!$B$28:$AZ$45,VLOOKUP(A7,$U:$V,2,),)</f>
        <v/>
      </c>
      <c r="D7" s="5">
        <f>VLOOKUP($D$5,'Sectors Trend'!$B$28:$AZ$45,VLOOKUP(A7,$U:$V,2,),)</f>
        <v/>
      </c>
      <c r="E7" s="5">
        <f>VLOOKUP($E$5,'Sectors Trend'!$B$28:$AZ$45,VLOOKUP(A7,$U:$V,2,),)</f>
        <v/>
      </c>
      <c r="F7" s="5">
        <f>VLOOKUP($F$5,'Sectors Trend'!$B$28:$AZ$45,VLOOKUP(A7,$U:$V,2,),)</f>
        <v/>
      </c>
      <c r="G7" s="5">
        <f>VLOOKUP($G$5,'Sectors Trend'!$B$28:$AZ$45,VLOOKUP(A7,$U:$V,2,),)</f>
        <v/>
      </c>
      <c r="H7" s="5">
        <f>VLOOKUP($H$5,'Sectors Trend'!$B$28:$AZ$45,VLOOKUP(A7,$U:$V,2,),)</f>
        <v/>
      </c>
      <c r="I7" s="5">
        <f>VLOOKUP($I$5,'Sectors Trend'!$B$28:$AZ$45,VLOOKUP(A7,$U:$V,2,),)</f>
        <v/>
      </c>
      <c r="J7" s="5">
        <f>VLOOKUP($J$5,'Sectors Trend'!$B$28:$AZ$45,VLOOKUP(A7,$U:$V,2,),)</f>
        <v/>
      </c>
      <c r="K7" s="5">
        <f>VLOOKUP($K$5,'Sectors Trend'!$B$28:$AZ$45,VLOOKUP(A7,$U:$V,2,),)</f>
        <v/>
      </c>
      <c r="L7" s="5">
        <f>VLOOKUP($L$5,'Sectors Trend'!$B$28:$AZ$45,VLOOKUP(A7,$U:$V,2,),)</f>
        <v/>
      </c>
      <c r="M7" s="5">
        <f>VLOOKUP($M$5,'Sectors Trend'!$B$28:$AZ$45,VLOOKUP(A7,$U:$V,2,),)</f>
        <v/>
      </c>
      <c r="N7" s="5">
        <f>VLOOKUP($N$5,'Sectors Trend'!$B$28:$AZ$45,VLOOKUP(A7,$U:$V,2,),)</f>
        <v/>
      </c>
      <c r="O7" s="5">
        <f>VLOOKUP($O$5,'Sectors Trend'!$B$28:$AZ$45,VLOOKUP(A7,$U:$V,2,),)</f>
        <v/>
      </c>
      <c r="P7" s="5">
        <f>VLOOKUP($P$5,'Sectors Trend'!$B$28:$AZ$45,VLOOKUP(A7,$U:$V,2,),)</f>
        <v/>
      </c>
      <c r="Q7" s="5">
        <f>VLOOKUP($Q$5,'Sectors Trend'!$B$28:$AZ$45,VLOOKUP(A7,$U:$V,2,),)</f>
        <v/>
      </c>
      <c r="R7" s="5">
        <f>VLOOKUP($R$5,'Sectors Trend'!$B$28:$AZ$45,VLOOKUP(A7,$U:$V,2,),)</f>
        <v/>
      </c>
      <c r="S7" s="68">
        <f>VLOOKUP($S$5,'Sectors Trend'!$B$28:$AZ$45,VLOOKUP(A7,$U:$V,2,),)</f>
        <v/>
      </c>
      <c r="U7" s="62">
        <f>DATE(YEAR(U8),MONTH(U8)-1,DAY(U8))</f>
        <v/>
      </c>
      <c r="V7" s="13">
        <f>V8-1</f>
        <v/>
      </c>
    </row>
    <row r="8">
      <c r="A8" s="67">
        <f>DATE(YEAR(A9),MONTH(A9)-1,DAY(A9))</f>
        <v/>
      </c>
      <c r="B8" s="5">
        <f>VLOOKUP($B$5,'Sectors Trend'!$B$28:$AZ$45,VLOOKUP(A8,$U:$V,2,),)</f>
        <v/>
      </c>
      <c r="C8" s="5">
        <f>VLOOKUP($C$5,'Sectors Trend'!$B$28:$AZ$45,VLOOKUP(A8,$U:$V,2,),)</f>
        <v/>
      </c>
      <c r="D8" s="5">
        <f>VLOOKUP($D$5,'Sectors Trend'!$B$28:$AZ$45,VLOOKUP(A8,$U:$V,2,),)</f>
        <v/>
      </c>
      <c r="E8" s="5">
        <f>VLOOKUP($E$5,'Sectors Trend'!$B$28:$AZ$45,VLOOKUP(A8,$U:$V,2,),)</f>
        <v/>
      </c>
      <c r="F8" s="5">
        <f>VLOOKUP($F$5,'Sectors Trend'!$B$28:$AZ$45,VLOOKUP(A8,$U:$V,2,),)</f>
        <v/>
      </c>
      <c r="G8" s="5">
        <f>VLOOKUP($G$5,'Sectors Trend'!$B$28:$AZ$45,VLOOKUP(A8,$U:$V,2,),)</f>
        <v/>
      </c>
      <c r="H8" s="5">
        <f>VLOOKUP($H$5,'Sectors Trend'!$B$28:$AZ$45,VLOOKUP(A8,$U:$V,2,),)</f>
        <v/>
      </c>
      <c r="I8" s="5">
        <f>VLOOKUP($I$5,'Sectors Trend'!$B$28:$AZ$45,VLOOKUP(A8,$U:$V,2,),)</f>
        <v/>
      </c>
      <c r="J8" s="5">
        <f>VLOOKUP($J$5,'Sectors Trend'!$B$28:$AZ$45,VLOOKUP(A8,$U:$V,2,),)</f>
        <v/>
      </c>
      <c r="K8" s="5">
        <f>VLOOKUP($K$5,'Sectors Trend'!$B$28:$AZ$45,VLOOKUP(A8,$U:$V,2,),)</f>
        <v/>
      </c>
      <c r="L8" s="5">
        <f>VLOOKUP($L$5,'Sectors Trend'!$B$28:$AZ$45,VLOOKUP(A8,$U:$V,2,),)</f>
        <v/>
      </c>
      <c r="M8" s="5">
        <f>VLOOKUP($M$5,'Sectors Trend'!$B$28:$AZ$45,VLOOKUP(A8,$U:$V,2,),)</f>
        <v/>
      </c>
      <c r="N8" s="5">
        <f>VLOOKUP($N$5,'Sectors Trend'!$B$28:$AZ$45,VLOOKUP(A8,$U:$V,2,),)</f>
        <v/>
      </c>
      <c r="O8" s="5">
        <f>VLOOKUP($O$5,'Sectors Trend'!$B$28:$AZ$45,VLOOKUP(A8,$U:$V,2,),)</f>
        <v/>
      </c>
      <c r="P8" s="5">
        <f>VLOOKUP($P$5,'Sectors Trend'!$B$28:$AZ$45,VLOOKUP(A8,$U:$V,2,),)</f>
        <v/>
      </c>
      <c r="Q8" s="5">
        <f>VLOOKUP($Q$5,'Sectors Trend'!$B$28:$AZ$45,VLOOKUP(A8,$U:$V,2,),)</f>
        <v/>
      </c>
      <c r="R8" s="5">
        <f>VLOOKUP($R$5,'Sectors Trend'!$B$28:$AZ$45,VLOOKUP(A8,$U:$V,2,),)</f>
        <v/>
      </c>
      <c r="S8" s="68">
        <f>VLOOKUP($S$5,'Sectors Trend'!$B$28:$AZ$45,VLOOKUP(A8,$U:$V,2,),)</f>
        <v/>
      </c>
      <c r="U8" s="62">
        <f>DATE(YEAR(U9),MONTH(U9)-1,DAY(U9))</f>
        <v/>
      </c>
      <c r="V8" s="13">
        <f>V9-1</f>
        <v/>
      </c>
    </row>
    <row r="9">
      <c r="A9" s="67">
        <f>DATE(YEAR(A10),MONTH(A10)-1,DAY(A10))</f>
        <v/>
      </c>
      <c r="B9" s="5">
        <f>VLOOKUP($B$5,'Sectors Trend'!$B$28:$AZ$45,VLOOKUP(A9,$U:$V,2,),)</f>
        <v/>
      </c>
      <c r="C9" s="5">
        <f>VLOOKUP($C$5,'Sectors Trend'!$B$28:$AZ$45,VLOOKUP(A9,$U:$V,2,),)</f>
        <v/>
      </c>
      <c r="D9" s="5">
        <f>VLOOKUP($D$5,'Sectors Trend'!$B$28:$AZ$45,VLOOKUP(A9,$U:$V,2,),)</f>
        <v/>
      </c>
      <c r="E9" s="5">
        <f>VLOOKUP($E$5,'Sectors Trend'!$B$28:$AZ$45,VLOOKUP(A9,$U:$V,2,),)</f>
        <v/>
      </c>
      <c r="F9" s="5">
        <f>VLOOKUP($F$5,'Sectors Trend'!$B$28:$AZ$45,VLOOKUP(A9,$U:$V,2,),)</f>
        <v/>
      </c>
      <c r="G9" s="5">
        <f>VLOOKUP($G$5,'Sectors Trend'!$B$28:$AZ$45,VLOOKUP(A9,$U:$V,2,),)</f>
        <v/>
      </c>
      <c r="H9" s="5">
        <f>VLOOKUP($H$5,'Sectors Trend'!$B$28:$AZ$45,VLOOKUP(A9,$U:$V,2,),)</f>
        <v/>
      </c>
      <c r="I9" s="5">
        <f>VLOOKUP($I$5,'Sectors Trend'!$B$28:$AZ$45,VLOOKUP(A9,$U:$V,2,),)</f>
        <v/>
      </c>
      <c r="J9" s="5">
        <f>VLOOKUP($J$5,'Sectors Trend'!$B$28:$AZ$45,VLOOKUP(A9,$U:$V,2,),)</f>
        <v/>
      </c>
      <c r="K9" s="5">
        <f>VLOOKUP($K$5,'Sectors Trend'!$B$28:$AZ$45,VLOOKUP(A9,$U:$V,2,),)</f>
        <v/>
      </c>
      <c r="L9" s="5">
        <f>VLOOKUP($L$5,'Sectors Trend'!$B$28:$AZ$45,VLOOKUP(A9,$U:$V,2,),)</f>
        <v/>
      </c>
      <c r="M9" s="5">
        <f>VLOOKUP($M$5,'Sectors Trend'!$B$28:$AZ$45,VLOOKUP(A9,$U:$V,2,),)</f>
        <v/>
      </c>
      <c r="N9" s="5">
        <f>VLOOKUP($N$5,'Sectors Trend'!$B$28:$AZ$45,VLOOKUP(A9,$U:$V,2,),)</f>
        <v/>
      </c>
      <c r="O9" s="5">
        <f>VLOOKUP($O$5,'Sectors Trend'!$B$28:$AZ$45,VLOOKUP(A9,$U:$V,2,),)</f>
        <v/>
      </c>
      <c r="P9" s="5">
        <f>VLOOKUP($P$5,'Sectors Trend'!$B$28:$AZ$45,VLOOKUP(A9,$U:$V,2,),)</f>
        <v/>
      </c>
      <c r="Q9" s="5">
        <f>VLOOKUP($Q$5,'Sectors Trend'!$B$28:$AZ$45,VLOOKUP(A9,$U:$V,2,),)</f>
        <v/>
      </c>
      <c r="R9" s="5">
        <f>VLOOKUP($R$5,'Sectors Trend'!$B$28:$AZ$45,VLOOKUP(A9,$U:$V,2,),)</f>
        <v/>
      </c>
      <c r="S9" s="68">
        <f>VLOOKUP($S$5,'Sectors Trend'!$B$28:$AZ$45,VLOOKUP(A9,$U:$V,2,),)</f>
        <v/>
      </c>
      <c r="U9" s="62">
        <f>DATE(YEAR(U10),MONTH(U10)-1,DAY(U10))</f>
        <v/>
      </c>
      <c r="V9" s="13">
        <f>V10-1</f>
        <v/>
      </c>
    </row>
    <row r="10">
      <c r="A10" s="67">
        <f>DATE(YEAR(A11),MONTH(A11)-1,DAY(A11))</f>
        <v/>
      </c>
      <c r="B10" s="5">
        <f>VLOOKUP($B$5,'Sectors Trend'!$B$28:$AZ$45,VLOOKUP(A10,$U:$V,2,),)</f>
        <v/>
      </c>
      <c r="C10" s="5">
        <f>VLOOKUP($C$5,'Sectors Trend'!$B$28:$AZ$45,VLOOKUP(A10,$U:$V,2,),)</f>
        <v/>
      </c>
      <c r="D10" s="5">
        <f>VLOOKUP($D$5,'Sectors Trend'!$B$28:$AZ$45,VLOOKUP(A10,$U:$V,2,),)</f>
        <v/>
      </c>
      <c r="E10" s="5">
        <f>VLOOKUP($E$5,'Sectors Trend'!$B$28:$AZ$45,VLOOKUP(A10,$U:$V,2,),)</f>
        <v/>
      </c>
      <c r="F10" s="5">
        <f>VLOOKUP($F$5,'Sectors Trend'!$B$28:$AZ$45,VLOOKUP(A10,$U:$V,2,),)</f>
        <v/>
      </c>
      <c r="G10" s="5">
        <f>VLOOKUP($G$5,'Sectors Trend'!$B$28:$AZ$45,VLOOKUP(A10,$U:$V,2,),)</f>
        <v/>
      </c>
      <c r="H10" s="5">
        <f>VLOOKUP($H$5,'Sectors Trend'!$B$28:$AZ$45,VLOOKUP(A10,$U:$V,2,),)</f>
        <v/>
      </c>
      <c r="I10" s="5">
        <f>VLOOKUP($I$5,'Sectors Trend'!$B$28:$AZ$45,VLOOKUP(A10,$U:$V,2,),)</f>
        <v/>
      </c>
      <c r="J10" s="5">
        <f>VLOOKUP($J$5,'Sectors Trend'!$B$28:$AZ$45,VLOOKUP(A10,$U:$V,2,),)</f>
        <v/>
      </c>
      <c r="K10" s="5">
        <f>VLOOKUP($K$5,'Sectors Trend'!$B$28:$AZ$45,VLOOKUP(A10,$U:$V,2,),)</f>
        <v/>
      </c>
      <c r="L10" s="5">
        <f>VLOOKUP($L$5,'Sectors Trend'!$B$28:$AZ$45,VLOOKUP(A10,$U:$V,2,),)</f>
        <v/>
      </c>
      <c r="M10" s="5">
        <f>VLOOKUP($M$5,'Sectors Trend'!$B$28:$AZ$45,VLOOKUP(A10,$U:$V,2,),)</f>
        <v/>
      </c>
      <c r="N10" s="5">
        <f>VLOOKUP($N$5,'Sectors Trend'!$B$28:$AZ$45,VLOOKUP(A10,$U:$V,2,),)</f>
        <v/>
      </c>
      <c r="O10" s="5">
        <f>VLOOKUP($O$5,'Sectors Trend'!$B$28:$AZ$45,VLOOKUP(A10,$U:$V,2,),)</f>
        <v/>
      </c>
      <c r="P10" s="5">
        <f>VLOOKUP($P$5,'Sectors Trend'!$B$28:$AZ$45,VLOOKUP(A10,$U:$V,2,),)</f>
        <v/>
      </c>
      <c r="Q10" s="5">
        <f>VLOOKUP($Q$5,'Sectors Trend'!$B$28:$AZ$45,VLOOKUP(A10,$U:$V,2,),)</f>
        <v/>
      </c>
      <c r="R10" s="5">
        <f>VLOOKUP($R$5,'Sectors Trend'!$B$28:$AZ$45,VLOOKUP(A10,$U:$V,2,),)</f>
        <v/>
      </c>
      <c r="S10" s="68">
        <f>VLOOKUP($S$5,'Sectors Trend'!$B$28:$AZ$45,VLOOKUP(A10,$U:$V,2,),)</f>
        <v/>
      </c>
      <c r="U10" s="62">
        <f>DATE(YEAR(U11),MONTH(U11)-1,DAY(U11))</f>
        <v/>
      </c>
      <c r="V10" s="13">
        <f>V11-1</f>
        <v/>
      </c>
    </row>
    <row r="11" ht="16" customHeight="1" thickBot="1">
      <c r="A11" s="69">
        <f>L1</f>
        <v/>
      </c>
      <c r="B11" s="70">
        <f>VLOOKUP($B$5,'Sectors Trend'!$B$28:$AZ$45,VLOOKUP(A11,$U:$V,2,),)</f>
        <v/>
      </c>
      <c r="C11" s="70">
        <f>VLOOKUP($C$5,'Sectors Trend'!$B$28:$AZ$45,VLOOKUP(A11,$U:$V,2,),)</f>
        <v/>
      </c>
      <c r="D11" s="70">
        <f>VLOOKUP($D$5,'Sectors Trend'!$B$28:$AZ$45,VLOOKUP(A11,$U:$V,2,),)</f>
        <v/>
      </c>
      <c r="E11" s="70">
        <f>VLOOKUP($E$5,'Sectors Trend'!$B$28:$AZ$45,VLOOKUP(A11,$U:$V,2,),)</f>
        <v/>
      </c>
      <c r="F11" s="70">
        <f>VLOOKUP($F$5,'Sectors Trend'!$B$28:$AZ$45,VLOOKUP(A11,$U:$V,2,),)</f>
        <v/>
      </c>
      <c r="G11" s="70">
        <f>VLOOKUP($G$5,'Sectors Trend'!$B$28:$AZ$45,VLOOKUP(A11,$U:$V,2,),)</f>
        <v/>
      </c>
      <c r="H11" s="70">
        <f>VLOOKUP($H$5,'Sectors Trend'!$B$28:$AZ$45,VLOOKUP(A11,$U:$V,2,),)</f>
        <v/>
      </c>
      <c r="I11" s="70">
        <f>VLOOKUP($I$5,'Sectors Trend'!$B$28:$AZ$45,VLOOKUP(A11,$U:$V,2,),)</f>
        <v/>
      </c>
      <c r="J11" s="70">
        <f>VLOOKUP($J$5,'Sectors Trend'!$B$28:$AZ$45,VLOOKUP(A11,$U:$V,2,),)</f>
        <v/>
      </c>
      <c r="K11" s="70">
        <f>VLOOKUP($K$5,'Sectors Trend'!$B$28:$AZ$45,VLOOKUP(A11,$U:$V,2,),)</f>
        <v/>
      </c>
      <c r="L11" s="70">
        <f>VLOOKUP($L$5,'Sectors Trend'!$B$28:$AZ$45,VLOOKUP(A11,$U:$V,2,),)</f>
        <v/>
      </c>
      <c r="M11" s="70">
        <f>VLOOKUP($M$5,'Sectors Trend'!$B$28:$AZ$45,VLOOKUP(A11,$U:$V,2,),)</f>
        <v/>
      </c>
      <c r="N11" s="70">
        <f>VLOOKUP($N$5,'Sectors Trend'!$B$28:$AZ$45,VLOOKUP(A11,$U:$V,2,),)</f>
        <v/>
      </c>
      <c r="O11" s="70">
        <f>VLOOKUP($O$5,'Sectors Trend'!$B$28:$AZ$45,VLOOKUP(A11,$U:$V,2,),)</f>
        <v/>
      </c>
      <c r="P11" s="70">
        <f>VLOOKUP($P$5,'Sectors Trend'!$B$28:$AZ$45,VLOOKUP(A11,$U:$V,2,),)</f>
        <v/>
      </c>
      <c r="Q11" s="70">
        <f>VLOOKUP($Q$5,'Sectors Trend'!$B$28:$AZ$45,VLOOKUP(A11,$U:$V,2,),)</f>
        <v/>
      </c>
      <c r="R11" s="70">
        <f>VLOOKUP($R$5,'Sectors Trend'!$B$28:$AZ$45,VLOOKUP(A11,$U:$V,2,),)</f>
        <v/>
      </c>
      <c r="S11" s="71">
        <f>VLOOKUP($S$5,'Sectors Trend'!$B$28:$AZ$45,VLOOKUP(A11,$U:$V,2,),)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90" zoomScaleNormal="90" workbookViewId="0">
      <selection activeCell="C255" sqref="C255"/>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57"/>
    <col width="9.1796875" customWidth="1" style="97" min="58" max="16384"/>
  </cols>
  <sheetData>
    <row r="1">
      <c r="J1" s="97" t="inlineStr">
        <is>
          <t>Last Month</t>
        </is>
      </c>
      <c r="L1" s="62">
        <f>Sectors!L1</f>
        <v/>
      </c>
      <c r="O1" s="6" t="n"/>
    </row>
    <row r="2">
      <c r="L2" s="97">
        <f>Sectors!L2</f>
        <v/>
      </c>
      <c r="Y2" s="62" t="n"/>
    </row>
    <row r="4" ht="16" customHeight="1" thickBot="1">
      <c r="U4" s="62">
        <f>DATE(YEAR(U5),MONTH(U5)-1,DAY(U5))</f>
        <v/>
      </c>
      <c r="V4" s="13">
        <f>V5-1</f>
        <v/>
      </c>
    </row>
    <row r="5" ht="4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Trend'!$B$50:$AZ$67,VLOOKUP(A6,$U:$V,2,),)</f>
        <v/>
      </c>
      <c r="C6" s="65">
        <f>VLOOKUP($C$5,'Sectors Trend'!$B$50:$AZ$67,VLOOKUP(A6,$U:$V,2,),)</f>
        <v/>
      </c>
      <c r="D6" s="65">
        <f>VLOOKUP($D$5,'Sectors Trend'!$B$50:$AZ$67,VLOOKUP(A6,$U:$V,2,),)</f>
        <v/>
      </c>
      <c r="E6" s="65">
        <f>VLOOKUP($E$5,'Sectors Trend'!$B$50:$AZ$67,VLOOKUP(A6,$U:$V,2,),)</f>
        <v/>
      </c>
      <c r="F6" s="65">
        <f>VLOOKUP($F$5,'Sectors Trend'!$B$50:$AZ$67,VLOOKUP(A6,$U:$V,2,),)</f>
        <v/>
      </c>
      <c r="G6" s="65">
        <f>VLOOKUP($G$5,'Sectors Trend'!$B$50:$AZ$67,VLOOKUP(A6,$U:$V,2,),)</f>
        <v/>
      </c>
      <c r="H6" s="65">
        <f>VLOOKUP($H$5,'Sectors Trend'!$B$50:$AZ$67,VLOOKUP(A6,$U:$V,2,),)</f>
        <v/>
      </c>
      <c r="I6" s="65">
        <f>VLOOKUP($I$5,'Sectors Trend'!$B$50:$AZ$67,VLOOKUP(A6,$U:$V,2,),)</f>
        <v/>
      </c>
      <c r="J6" s="65">
        <f>VLOOKUP($J$5,'Sectors Trend'!$B$50:$AZ$67,VLOOKUP(A6,$U:$V,2,),)</f>
        <v/>
      </c>
      <c r="K6" s="65">
        <f>VLOOKUP($K$5,'Sectors Trend'!$B$50:$AZ$67,VLOOKUP(A6,$U:$V,2,),)</f>
        <v/>
      </c>
      <c r="L6" s="65">
        <f>VLOOKUP($L$5,'Sectors Trend'!$B$50:$AZ$67,VLOOKUP(A6,$U:$V,2,),)</f>
        <v/>
      </c>
      <c r="M6" s="65">
        <f>VLOOKUP($M$5,'Sectors Trend'!$B$50:$AZ$67,VLOOKUP(A6,$U:$V,2,),)</f>
        <v/>
      </c>
      <c r="N6" s="65">
        <f>VLOOKUP($N$5,'Sectors Trend'!$B$50:$AZ$67,VLOOKUP(A6,$U:$V,2,),)</f>
        <v/>
      </c>
      <c r="O6" s="65">
        <f>VLOOKUP($O$5,'Sectors Trend'!$B$50:$AZ$67,VLOOKUP(A6,$U:$V,2,),)</f>
        <v/>
      </c>
      <c r="P6" s="65">
        <f>VLOOKUP($P$5,'Sectors Trend'!$B$50:$AZ$67,VLOOKUP(A6,$U:$V,2,),)</f>
        <v/>
      </c>
      <c r="Q6" s="65">
        <f>VLOOKUP($Q$5,'Sectors Trend'!$B$50:$AZ$67,VLOOKUP(A6,$U:$V,2,),)</f>
        <v/>
      </c>
      <c r="R6" s="65">
        <f>VLOOKUP($R$5,'Sectors Trend'!$B$50:$AZ$67,VLOOKUP(A6,$U:$V,2,),)</f>
        <v/>
      </c>
      <c r="S6" s="66">
        <f>VLOOKUP($S$5,'Sectors Trend'!$B$50:$AZ$67,VLOOKUP(A6,$U:$V,2,),)</f>
        <v/>
      </c>
      <c r="U6" s="62">
        <f>DATE(YEAR(U7),MONTH(U7)-1,DAY(U7))</f>
        <v/>
      </c>
      <c r="V6" s="13">
        <f>V7-1</f>
        <v/>
      </c>
    </row>
    <row r="7">
      <c r="A7" s="67">
        <f>DATE(YEAR(A8),MONTH(A8)-1,DAY(A8))</f>
        <v/>
      </c>
      <c r="B7" s="5">
        <f>VLOOKUP($B$5,'Sectors Trend'!$B$50:$AZ$67,VLOOKUP(A7,$U:$V,2,),)</f>
        <v/>
      </c>
      <c r="C7" s="5">
        <f>VLOOKUP($C$5,'Sectors Trend'!$B$50:$AZ$67,VLOOKUP(A7,$U:$V,2,),)</f>
        <v/>
      </c>
      <c r="D7" s="5">
        <f>VLOOKUP($D$5,'Sectors Trend'!$B$50:$AZ$67,VLOOKUP(A7,$U:$V,2,),)</f>
        <v/>
      </c>
      <c r="E7" s="5">
        <f>VLOOKUP($E$5,'Sectors Trend'!$B$50:$AZ$67,VLOOKUP(A7,$U:$V,2,),)</f>
        <v/>
      </c>
      <c r="F7" s="5">
        <f>VLOOKUP($F$5,'Sectors Trend'!$B$50:$AZ$67,VLOOKUP(A7,$U:$V,2,),)</f>
        <v/>
      </c>
      <c r="G7" s="5">
        <f>VLOOKUP($G$5,'Sectors Trend'!$B$50:$AZ$67,VLOOKUP(A7,$U:$V,2,),)</f>
        <v/>
      </c>
      <c r="H7" s="5">
        <f>VLOOKUP($H$5,'Sectors Trend'!$B$50:$AZ$67,VLOOKUP(A7,$U:$V,2,),)</f>
        <v/>
      </c>
      <c r="I7" s="5">
        <f>VLOOKUP($I$5,'Sectors Trend'!$B$50:$AZ$67,VLOOKUP(A7,$U:$V,2,),)</f>
        <v/>
      </c>
      <c r="J7" s="5">
        <f>VLOOKUP($J$5,'Sectors Trend'!$B$50:$AZ$67,VLOOKUP(A7,$U:$V,2,),)</f>
        <v/>
      </c>
      <c r="K7" s="5">
        <f>VLOOKUP($K$5,'Sectors Trend'!$B$50:$AZ$67,VLOOKUP(A7,$U:$V,2,),)</f>
        <v/>
      </c>
      <c r="L7" s="5">
        <f>VLOOKUP($L$5,'Sectors Trend'!$B$50:$AZ$67,VLOOKUP(A7,$U:$V,2,),)</f>
        <v/>
      </c>
      <c r="M7" s="5">
        <f>VLOOKUP($M$5,'Sectors Trend'!$B$50:$AZ$67,VLOOKUP(A7,$U:$V,2,),)</f>
        <v/>
      </c>
      <c r="N7" s="5">
        <f>VLOOKUP($N$5,'Sectors Trend'!$B$50:$AZ$67,VLOOKUP(A7,$U:$V,2,),)</f>
        <v/>
      </c>
      <c r="O7" s="5">
        <f>VLOOKUP($O$5,'Sectors Trend'!$B$50:$AZ$67,VLOOKUP(A7,$U:$V,2,),)</f>
        <v/>
      </c>
      <c r="P7" s="5">
        <f>VLOOKUP($P$5,'Sectors Trend'!$B$50:$AZ$67,VLOOKUP(A7,$U:$V,2,),)</f>
        <v/>
      </c>
      <c r="Q7" s="5">
        <f>VLOOKUP($Q$5,'Sectors Trend'!$B$50:$AZ$67,VLOOKUP(A7,$U:$V,2,),)</f>
        <v/>
      </c>
      <c r="R7" s="5">
        <f>VLOOKUP($R$5,'Sectors Trend'!$B$50:$AZ$67,VLOOKUP(A7,$U:$V,2,),)</f>
        <v/>
      </c>
      <c r="S7" s="68">
        <f>VLOOKUP($S$5,'Sectors Trend'!$B$50:$AZ$67,VLOOKUP(A7,$U:$V,2,),)</f>
        <v/>
      </c>
      <c r="U7" s="62">
        <f>DATE(YEAR(U8),MONTH(U8)-1,DAY(U8))</f>
        <v/>
      </c>
      <c r="V7" s="13">
        <f>V8-1</f>
        <v/>
      </c>
    </row>
    <row r="8">
      <c r="A8" s="67">
        <f>DATE(YEAR(A9),MONTH(A9)-1,DAY(A9))</f>
        <v/>
      </c>
      <c r="B8" s="5">
        <f>VLOOKUP($B$5,'Sectors Trend'!$B$50:$AZ$67,VLOOKUP(A8,$U:$V,2,),)</f>
        <v/>
      </c>
      <c r="C8" s="5">
        <f>VLOOKUP($C$5,'Sectors Trend'!$B$50:$AZ$67,VLOOKUP(A8,$U:$V,2,),)</f>
        <v/>
      </c>
      <c r="D8" s="5">
        <f>VLOOKUP($D$5,'Sectors Trend'!$B$50:$AZ$67,VLOOKUP(A8,$U:$V,2,),)</f>
        <v/>
      </c>
      <c r="E8" s="5">
        <f>VLOOKUP($E$5,'Sectors Trend'!$B$50:$AZ$67,VLOOKUP(A8,$U:$V,2,),)</f>
        <v/>
      </c>
      <c r="F8" s="5">
        <f>VLOOKUP($F$5,'Sectors Trend'!$B$50:$AZ$67,VLOOKUP(A8,$U:$V,2,),)</f>
        <v/>
      </c>
      <c r="G8" s="5">
        <f>VLOOKUP($G$5,'Sectors Trend'!$B$50:$AZ$67,VLOOKUP(A8,$U:$V,2,),)</f>
        <v/>
      </c>
      <c r="H8" s="5">
        <f>VLOOKUP($H$5,'Sectors Trend'!$B$50:$AZ$67,VLOOKUP(A8,$U:$V,2,),)</f>
        <v/>
      </c>
      <c r="I8" s="5">
        <f>VLOOKUP($I$5,'Sectors Trend'!$B$50:$AZ$67,VLOOKUP(A8,$U:$V,2,),)</f>
        <v/>
      </c>
      <c r="J8" s="5">
        <f>VLOOKUP($J$5,'Sectors Trend'!$B$50:$AZ$67,VLOOKUP(A8,$U:$V,2,),)</f>
        <v/>
      </c>
      <c r="K8" s="5">
        <f>VLOOKUP($K$5,'Sectors Trend'!$B$50:$AZ$67,VLOOKUP(A8,$U:$V,2,),)</f>
        <v/>
      </c>
      <c r="L8" s="5">
        <f>VLOOKUP($L$5,'Sectors Trend'!$B$50:$AZ$67,VLOOKUP(A8,$U:$V,2,),)</f>
        <v/>
      </c>
      <c r="M8" s="5">
        <f>VLOOKUP($M$5,'Sectors Trend'!$B$50:$AZ$67,VLOOKUP(A8,$U:$V,2,),)</f>
        <v/>
      </c>
      <c r="N8" s="5">
        <f>VLOOKUP($N$5,'Sectors Trend'!$B$50:$AZ$67,VLOOKUP(A8,$U:$V,2,),)</f>
        <v/>
      </c>
      <c r="O8" s="5">
        <f>VLOOKUP($O$5,'Sectors Trend'!$B$50:$AZ$67,VLOOKUP(A8,$U:$V,2,),)</f>
        <v/>
      </c>
      <c r="P8" s="5">
        <f>VLOOKUP($P$5,'Sectors Trend'!$B$50:$AZ$67,VLOOKUP(A8,$U:$V,2,),)</f>
        <v/>
      </c>
      <c r="Q8" s="5">
        <f>VLOOKUP($Q$5,'Sectors Trend'!$B$50:$AZ$67,VLOOKUP(A8,$U:$V,2,),)</f>
        <v/>
      </c>
      <c r="R8" s="5">
        <f>VLOOKUP($R$5,'Sectors Trend'!$B$50:$AZ$67,VLOOKUP(A8,$U:$V,2,),)</f>
        <v/>
      </c>
      <c r="S8" s="68">
        <f>VLOOKUP($S$5,'Sectors Trend'!$B$50:$AZ$67,VLOOKUP(A8,$U:$V,2,),)</f>
        <v/>
      </c>
      <c r="U8" s="62">
        <f>DATE(YEAR(U9),MONTH(U9)-1,DAY(U9))</f>
        <v/>
      </c>
      <c r="V8" s="13">
        <f>V9-1</f>
        <v/>
      </c>
    </row>
    <row r="9">
      <c r="A9" s="67">
        <f>DATE(YEAR(A10),MONTH(A10)-1,DAY(A10))</f>
        <v/>
      </c>
      <c r="B9" s="5">
        <f>VLOOKUP($B$5,'Sectors Trend'!$B$50:$AZ$67,VLOOKUP(A9,$U:$V,2,),)</f>
        <v/>
      </c>
      <c r="C9" s="5">
        <f>VLOOKUP($C$5,'Sectors Trend'!$B$50:$AZ$67,VLOOKUP(A9,$U:$V,2,),)</f>
        <v/>
      </c>
      <c r="D9" s="5">
        <f>VLOOKUP($D$5,'Sectors Trend'!$B$50:$AZ$67,VLOOKUP(A9,$U:$V,2,),)</f>
        <v/>
      </c>
      <c r="E9" s="5">
        <f>VLOOKUP($E$5,'Sectors Trend'!$B$50:$AZ$67,VLOOKUP(A9,$U:$V,2,),)</f>
        <v/>
      </c>
      <c r="F9" s="5">
        <f>VLOOKUP($F$5,'Sectors Trend'!$B$50:$AZ$67,VLOOKUP(A9,$U:$V,2,),)</f>
        <v/>
      </c>
      <c r="G9" s="5">
        <f>VLOOKUP($G$5,'Sectors Trend'!$B$50:$AZ$67,VLOOKUP(A9,$U:$V,2,),)</f>
        <v/>
      </c>
      <c r="H9" s="5">
        <f>VLOOKUP($H$5,'Sectors Trend'!$B$50:$AZ$67,VLOOKUP(A9,$U:$V,2,),)</f>
        <v/>
      </c>
      <c r="I9" s="5">
        <f>VLOOKUP($I$5,'Sectors Trend'!$B$50:$AZ$67,VLOOKUP(A9,$U:$V,2,),)</f>
        <v/>
      </c>
      <c r="J9" s="5">
        <f>VLOOKUP($J$5,'Sectors Trend'!$B$50:$AZ$67,VLOOKUP(A9,$U:$V,2,),)</f>
        <v/>
      </c>
      <c r="K9" s="5">
        <f>VLOOKUP($K$5,'Sectors Trend'!$B$50:$AZ$67,VLOOKUP(A9,$U:$V,2,),)</f>
        <v/>
      </c>
      <c r="L9" s="5">
        <f>VLOOKUP($L$5,'Sectors Trend'!$B$50:$AZ$67,VLOOKUP(A9,$U:$V,2,),)</f>
        <v/>
      </c>
      <c r="M9" s="5">
        <f>VLOOKUP($M$5,'Sectors Trend'!$B$50:$AZ$67,VLOOKUP(A9,$U:$V,2,),)</f>
        <v/>
      </c>
      <c r="N9" s="5">
        <f>VLOOKUP($N$5,'Sectors Trend'!$B$50:$AZ$67,VLOOKUP(A9,$U:$V,2,),)</f>
        <v/>
      </c>
      <c r="O9" s="5">
        <f>VLOOKUP($O$5,'Sectors Trend'!$B$50:$AZ$67,VLOOKUP(A9,$U:$V,2,),)</f>
        <v/>
      </c>
      <c r="P9" s="5">
        <f>VLOOKUP($P$5,'Sectors Trend'!$B$50:$AZ$67,VLOOKUP(A9,$U:$V,2,),)</f>
        <v/>
      </c>
      <c r="Q9" s="5">
        <f>VLOOKUP($Q$5,'Sectors Trend'!$B$50:$AZ$67,VLOOKUP(A9,$U:$V,2,),)</f>
        <v/>
      </c>
      <c r="R9" s="5">
        <f>VLOOKUP($R$5,'Sectors Trend'!$B$50:$AZ$67,VLOOKUP(A9,$U:$V,2,),)</f>
        <v/>
      </c>
      <c r="S9" s="68">
        <f>VLOOKUP($S$5,'Sectors Trend'!$B$50:$AZ$67,VLOOKUP(A9,$U:$V,2,),)</f>
        <v/>
      </c>
      <c r="U9" s="62">
        <f>DATE(YEAR(U10),MONTH(U10)-1,DAY(U10))</f>
        <v/>
      </c>
      <c r="V9" s="13">
        <f>V10-1</f>
        <v/>
      </c>
    </row>
    <row r="10">
      <c r="A10" s="67">
        <f>DATE(YEAR(A11),MONTH(A11)-1,DAY(A11))</f>
        <v/>
      </c>
      <c r="B10" s="5">
        <f>VLOOKUP($B$5,'Sectors Trend'!$B$50:$AZ$67,VLOOKUP(A10,$U:$V,2,),)</f>
        <v/>
      </c>
      <c r="C10" s="5">
        <f>VLOOKUP($C$5,'Sectors Trend'!$B$50:$AZ$67,VLOOKUP(A10,$U:$V,2,),)</f>
        <v/>
      </c>
      <c r="D10" s="5">
        <f>VLOOKUP($D$5,'Sectors Trend'!$B$50:$AZ$67,VLOOKUP(A10,$U:$V,2,),)</f>
        <v/>
      </c>
      <c r="E10" s="5">
        <f>VLOOKUP($E$5,'Sectors Trend'!$B$50:$AZ$67,VLOOKUP(A10,$U:$V,2,),)</f>
        <v/>
      </c>
      <c r="F10" s="5">
        <f>VLOOKUP($F$5,'Sectors Trend'!$B$50:$AZ$67,VLOOKUP(A10,$U:$V,2,),)</f>
        <v/>
      </c>
      <c r="G10" s="5">
        <f>VLOOKUP($G$5,'Sectors Trend'!$B$50:$AZ$67,VLOOKUP(A10,$U:$V,2,),)</f>
        <v/>
      </c>
      <c r="H10" s="5">
        <f>VLOOKUP($H$5,'Sectors Trend'!$B$50:$AZ$67,VLOOKUP(A10,$U:$V,2,),)</f>
        <v/>
      </c>
      <c r="I10" s="5">
        <f>VLOOKUP($I$5,'Sectors Trend'!$B$50:$AZ$67,VLOOKUP(A10,$U:$V,2,),)</f>
        <v/>
      </c>
      <c r="J10" s="5">
        <f>VLOOKUP($J$5,'Sectors Trend'!$B$50:$AZ$67,VLOOKUP(A10,$U:$V,2,),)</f>
        <v/>
      </c>
      <c r="K10" s="5">
        <f>VLOOKUP($K$5,'Sectors Trend'!$B$50:$AZ$67,VLOOKUP(A10,$U:$V,2,),)</f>
        <v/>
      </c>
      <c r="L10" s="5">
        <f>VLOOKUP($L$5,'Sectors Trend'!$B$50:$AZ$67,VLOOKUP(A10,$U:$V,2,),)</f>
        <v/>
      </c>
      <c r="M10" s="5">
        <f>VLOOKUP($M$5,'Sectors Trend'!$B$50:$AZ$67,VLOOKUP(A10,$U:$V,2,),)</f>
        <v/>
      </c>
      <c r="N10" s="5">
        <f>VLOOKUP($N$5,'Sectors Trend'!$B$50:$AZ$67,VLOOKUP(A10,$U:$V,2,),)</f>
        <v/>
      </c>
      <c r="O10" s="5">
        <f>VLOOKUP($O$5,'Sectors Trend'!$B$50:$AZ$67,VLOOKUP(A10,$U:$V,2,),)</f>
        <v/>
      </c>
      <c r="P10" s="5">
        <f>VLOOKUP($P$5,'Sectors Trend'!$B$50:$AZ$67,VLOOKUP(A10,$U:$V,2,),)</f>
        <v/>
      </c>
      <c r="Q10" s="5">
        <f>VLOOKUP($Q$5,'Sectors Trend'!$B$50:$AZ$67,VLOOKUP(A10,$U:$V,2,),)</f>
        <v/>
      </c>
      <c r="R10" s="5">
        <f>VLOOKUP($R$5,'Sectors Trend'!$B$50:$AZ$67,VLOOKUP(A10,$U:$V,2,),)</f>
        <v/>
      </c>
      <c r="S10" s="68">
        <f>VLOOKUP($S$5,'Sectors Trend'!$B$50:$AZ$67,VLOOKUP(A10,$U:$V,2,),)</f>
        <v/>
      </c>
      <c r="U10" s="62">
        <f>DATE(YEAR(U11),MONTH(U11)-1,DAY(U11))</f>
        <v/>
      </c>
      <c r="V10" s="13">
        <f>V11-1</f>
        <v/>
      </c>
    </row>
    <row r="11" ht="16" customHeight="1" thickBot="1">
      <c r="A11" s="69">
        <f>L1</f>
        <v/>
      </c>
      <c r="B11" s="70">
        <f>VLOOKUP($B$5,'Sectors Trend'!$B$50:$AZ$67,VLOOKUP(A11,$U:$V,2,),)</f>
        <v/>
      </c>
      <c r="C11" s="70">
        <f>VLOOKUP($C$5,'Sectors Trend'!$B$50:$AZ$67,VLOOKUP(A11,$U:$V,2,),)</f>
        <v/>
      </c>
      <c r="D11" s="70">
        <f>VLOOKUP($D$5,'Sectors Trend'!$B$50:$AZ$67,VLOOKUP(A11,$U:$V,2,),)</f>
        <v/>
      </c>
      <c r="E11" s="70">
        <f>VLOOKUP($E$5,'Sectors Trend'!$B$50:$AZ$67,VLOOKUP(A11,$U:$V,2,),)</f>
        <v/>
      </c>
      <c r="F11" s="70">
        <f>VLOOKUP($F$5,'Sectors Trend'!$B$50:$AZ$67,VLOOKUP(A11,$U:$V,2,),)</f>
        <v/>
      </c>
      <c r="G11" s="70">
        <f>VLOOKUP($G$5,'Sectors Trend'!$B$50:$AZ$67,VLOOKUP(A11,$U:$V,2,),)</f>
        <v/>
      </c>
      <c r="H11" s="70">
        <f>VLOOKUP($H$5,'Sectors Trend'!$B$50:$AZ$67,VLOOKUP(A11,$U:$V,2,),)</f>
        <v/>
      </c>
      <c r="I11" s="70">
        <f>VLOOKUP($I$5,'Sectors Trend'!$B$50:$AZ$67,VLOOKUP(A11,$U:$V,2,),)</f>
        <v/>
      </c>
      <c r="J11" s="70">
        <f>VLOOKUP($J$5,'Sectors Trend'!$B$50:$AZ$67,VLOOKUP(A11,$U:$V,2,),)</f>
        <v/>
      </c>
      <c r="K11" s="70">
        <f>VLOOKUP($K$5,'Sectors Trend'!$B$50:$AZ$67,VLOOKUP(A11,$U:$V,2,),)</f>
        <v/>
      </c>
      <c r="L11" s="70">
        <f>VLOOKUP($L$5,'Sectors Trend'!$B$50:$AZ$67,VLOOKUP(A11,$U:$V,2,),)</f>
        <v/>
      </c>
      <c r="M11" s="70">
        <f>VLOOKUP($M$5,'Sectors Trend'!$B$50:$AZ$67,VLOOKUP(A11,$U:$V,2,),)</f>
        <v/>
      </c>
      <c r="N11" s="70">
        <f>VLOOKUP($N$5,'Sectors Trend'!$B$50:$AZ$67,VLOOKUP(A11,$U:$V,2,),)</f>
        <v/>
      </c>
      <c r="O11" s="70">
        <f>VLOOKUP($O$5,'Sectors Trend'!$B$50:$AZ$67,VLOOKUP(A11,$U:$V,2,),)</f>
        <v/>
      </c>
      <c r="P11" s="70">
        <f>VLOOKUP($P$5,'Sectors Trend'!$B$50:$AZ$67,VLOOKUP(A11,$U:$V,2,),)</f>
        <v/>
      </c>
      <c r="Q11" s="70">
        <f>VLOOKUP($Q$5,'Sectors Trend'!$B$50:$AZ$67,VLOOKUP(A11,$U:$V,2,),)</f>
        <v/>
      </c>
      <c r="R11" s="70">
        <f>VLOOKUP($R$5,'Sectors Trend'!$B$50:$AZ$67,VLOOKUP(A11,$U:$V,2,),)</f>
        <v/>
      </c>
      <c r="S11" s="71">
        <f>VLOOKUP($S$5,'Sectors Trend'!$B$50:$AZ$67,VLOOKUP(A11,$U:$V,2,),)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BC68"/>
  <sheetViews>
    <sheetView zoomScale="110" zoomScaleNormal="110" workbookViewId="0">
      <pane xSplit="2" ySplit="5" topLeftCell="AI6" activePane="bottomRight" state="frozen"/>
      <selection activeCell="C68" sqref="C68"/>
      <selection pane="topRight" activeCell="C68" sqref="C68"/>
      <selection pane="bottomLeft" activeCell="C68" sqref="C68"/>
      <selection pane="bottomRight" activeCell="BC54" sqref="BC54"/>
    </sheetView>
  </sheetViews>
  <sheetFormatPr baseColWidth="8" defaultColWidth="8.81640625" defaultRowHeight="14.5"/>
  <cols>
    <col width="9.1796875" customWidth="1" style="97" min="1" max="1"/>
    <col width="30.36328125" customWidth="1" style="97" min="2" max="2"/>
    <col width="10.6328125" customWidth="1" style="19" min="3" max="48"/>
    <col width="10.1796875" customWidth="1" style="97" min="49" max="52"/>
    <col width="9.1796875" customWidth="1" style="97" min="53" max="54"/>
    <col width="10.6328125" bestFit="1" customWidth="1" style="97" min="55" max="55"/>
    <col width="9.1796875" customWidth="1" style="97" min="56" max="255"/>
    <col width="28.6328125" customWidth="1" style="97" min="256" max="256"/>
    <col width="9" bestFit="1" customWidth="1" style="97" min="257" max="257"/>
    <col width="5.36328125" customWidth="1" style="97" min="258" max="258"/>
    <col width="9" bestFit="1" customWidth="1" style="97" min="259" max="259"/>
    <col width="5.36328125" customWidth="1" style="97" min="260" max="260"/>
    <col width="9" bestFit="1" customWidth="1" style="97" min="261" max="261"/>
    <col width="5" customWidth="1" style="97" min="262" max="262"/>
    <col width="9" bestFit="1" customWidth="1" style="97" min="263" max="263"/>
    <col width="5.1796875" customWidth="1" style="97" min="264" max="264"/>
    <col width="9.1796875" customWidth="1" style="97" min="265" max="265"/>
    <col width="6" customWidth="1" style="97" min="266" max="266"/>
    <col width="9.1796875" customWidth="1" style="97" min="267" max="267"/>
    <col width="6" customWidth="1" style="97" min="268" max="268"/>
    <col width="10.1796875" customWidth="1" style="97" min="269" max="270"/>
    <col width="10" customWidth="1" style="97" min="271" max="271"/>
    <col width="10.36328125" customWidth="1" style="97" min="272" max="272"/>
    <col width="9.1796875" customWidth="1" style="97" min="273" max="283"/>
    <col width="11.36328125" customWidth="1" style="97" min="284" max="284"/>
    <col hidden="1" width="13" customWidth="1" style="97" min="285" max="305"/>
    <col width="9.1796875" customWidth="1" style="97" min="306" max="511"/>
    <col width="28.6328125" customWidth="1" style="97" min="512" max="512"/>
    <col width="9" bestFit="1" customWidth="1" style="97" min="513" max="513"/>
    <col width="5.36328125" customWidth="1" style="97" min="514" max="514"/>
    <col width="9" bestFit="1" customWidth="1" style="97" min="515" max="515"/>
    <col width="5.36328125" customWidth="1" style="97" min="516" max="516"/>
    <col width="9" bestFit="1" customWidth="1" style="97" min="517" max="517"/>
    <col width="5" customWidth="1" style="97" min="518" max="518"/>
    <col width="9" bestFit="1" customWidth="1" style="97" min="519" max="519"/>
    <col width="5.1796875" customWidth="1" style="97" min="520" max="520"/>
    <col width="9.1796875" customWidth="1" style="97" min="521" max="521"/>
    <col width="6" customWidth="1" style="97" min="522" max="522"/>
    <col width="9.1796875" customWidth="1" style="97" min="523" max="523"/>
    <col width="6" customWidth="1" style="97" min="524" max="524"/>
    <col width="10.1796875" customWidth="1" style="97" min="525" max="526"/>
    <col width="10" customWidth="1" style="97" min="527" max="527"/>
    <col width="10.36328125" customWidth="1" style="97" min="528" max="528"/>
    <col width="9.1796875" customWidth="1" style="97" min="529" max="539"/>
    <col width="11.36328125" customWidth="1" style="97" min="540" max="540"/>
    <col hidden="1" width="13" customWidth="1" style="97" min="541" max="561"/>
    <col width="9.1796875" customWidth="1" style="97" min="562" max="767"/>
    <col width="28.6328125" customWidth="1" style="97" min="768" max="768"/>
    <col width="9" bestFit="1" customWidth="1" style="97" min="769" max="769"/>
    <col width="5.36328125" customWidth="1" style="97" min="770" max="770"/>
    <col width="9" bestFit="1" customWidth="1" style="97" min="771" max="771"/>
    <col width="5.36328125" customWidth="1" style="97" min="772" max="772"/>
    <col width="9" bestFit="1" customWidth="1" style="97" min="773" max="773"/>
    <col width="5" customWidth="1" style="97" min="774" max="774"/>
    <col width="9" bestFit="1" customWidth="1" style="97" min="775" max="775"/>
    <col width="5.1796875" customWidth="1" style="97" min="776" max="776"/>
    <col width="9.1796875" customWidth="1" style="97" min="777" max="777"/>
    <col width="6" customWidth="1" style="97" min="778" max="778"/>
    <col width="9.1796875" customWidth="1" style="97" min="779" max="779"/>
    <col width="6" customWidth="1" style="97" min="780" max="780"/>
    <col width="10.1796875" customWidth="1" style="97" min="781" max="782"/>
    <col width="10" customWidth="1" style="97" min="783" max="783"/>
    <col width="10.36328125" customWidth="1" style="97" min="784" max="784"/>
    <col width="9.1796875" customWidth="1" style="97" min="785" max="795"/>
    <col width="11.36328125" customWidth="1" style="97" min="796" max="796"/>
    <col hidden="1" width="13" customWidth="1" style="97" min="797" max="817"/>
    <col width="9.1796875" customWidth="1" style="97" min="818" max="1023"/>
    <col width="28.6328125" customWidth="1" style="97" min="1024" max="1024"/>
    <col width="9" bestFit="1" customWidth="1" style="97" min="1025" max="1025"/>
    <col width="5.36328125" customWidth="1" style="97" min="1026" max="1026"/>
    <col width="9" bestFit="1" customWidth="1" style="97" min="1027" max="1027"/>
    <col width="5.36328125" customWidth="1" style="97" min="1028" max="1028"/>
    <col width="9" bestFit="1" customWidth="1" style="97" min="1029" max="1029"/>
    <col width="5" customWidth="1" style="97" min="1030" max="1030"/>
    <col width="9" bestFit="1" customWidth="1" style="97" min="1031" max="1031"/>
    <col width="5.1796875" customWidth="1" style="97" min="1032" max="1032"/>
    <col width="9.1796875" customWidth="1" style="97" min="1033" max="1033"/>
    <col width="6" customWidth="1" style="97" min="1034" max="1034"/>
    <col width="9.1796875" customWidth="1" style="97" min="1035" max="1035"/>
    <col width="6" customWidth="1" style="97" min="1036" max="1036"/>
    <col width="10.1796875" customWidth="1" style="97" min="1037" max="1038"/>
    <col width="10" customWidth="1" style="97" min="1039" max="1039"/>
    <col width="10.36328125" customWidth="1" style="97" min="1040" max="1040"/>
    <col width="9.1796875" customWidth="1" style="97" min="1041" max="1051"/>
    <col width="11.36328125" customWidth="1" style="97" min="1052" max="1052"/>
    <col hidden="1" width="13" customWidth="1" style="97" min="1053" max="1073"/>
    <col width="9.1796875" customWidth="1" style="97" min="1074" max="1279"/>
    <col width="28.6328125" customWidth="1" style="97" min="1280" max="1280"/>
    <col width="9" bestFit="1" customWidth="1" style="97" min="1281" max="1281"/>
    <col width="5.36328125" customWidth="1" style="97" min="1282" max="1282"/>
    <col width="9" bestFit="1" customWidth="1" style="97" min="1283" max="1283"/>
    <col width="5.36328125" customWidth="1" style="97" min="1284" max="1284"/>
    <col width="9" bestFit="1" customWidth="1" style="97" min="1285" max="1285"/>
    <col width="5" customWidth="1" style="97" min="1286" max="1286"/>
    <col width="9" bestFit="1" customWidth="1" style="97" min="1287" max="1287"/>
    <col width="5.1796875" customWidth="1" style="97" min="1288" max="1288"/>
    <col width="9.1796875" customWidth="1" style="97" min="1289" max="1289"/>
    <col width="6" customWidth="1" style="97" min="1290" max="1290"/>
    <col width="9.1796875" customWidth="1" style="97" min="1291" max="1291"/>
    <col width="6" customWidth="1" style="97" min="1292" max="1292"/>
    <col width="10.1796875" customWidth="1" style="97" min="1293" max="1294"/>
    <col width="10" customWidth="1" style="97" min="1295" max="1295"/>
    <col width="10.36328125" customWidth="1" style="97" min="1296" max="1296"/>
    <col width="9.1796875" customWidth="1" style="97" min="1297" max="1307"/>
    <col width="11.36328125" customWidth="1" style="97" min="1308" max="1308"/>
    <col hidden="1" width="13" customWidth="1" style="97" min="1309" max="1329"/>
    <col width="9.1796875" customWidth="1" style="97" min="1330" max="1535"/>
    <col width="28.6328125" customWidth="1" style="97" min="1536" max="1536"/>
    <col width="9" bestFit="1" customWidth="1" style="97" min="1537" max="1537"/>
    <col width="5.36328125" customWidth="1" style="97" min="1538" max="1538"/>
    <col width="9" bestFit="1" customWidth="1" style="97" min="1539" max="1539"/>
    <col width="5.36328125" customWidth="1" style="97" min="1540" max="1540"/>
    <col width="9" bestFit="1" customWidth="1" style="97" min="1541" max="1541"/>
    <col width="5" customWidth="1" style="97" min="1542" max="1542"/>
    <col width="9" bestFit="1" customWidth="1" style="97" min="1543" max="1543"/>
    <col width="5.1796875" customWidth="1" style="97" min="1544" max="1544"/>
    <col width="9.1796875" customWidth="1" style="97" min="1545" max="1545"/>
    <col width="6" customWidth="1" style="97" min="1546" max="1546"/>
    <col width="9.1796875" customWidth="1" style="97" min="1547" max="1547"/>
    <col width="6" customWidth="1" style="97" min="1548" max="1548"/>
    <col width="10.1796875" customWidth="1" style="97" min="1549" max="1550"/>
    <col width="10" customWidth="1" style="97" min="1551" max="1551"/>
    <col width="10.36328125" customWidth="1" style="97" min="1552" max="1552"/>
    <col width="9.1796875" customWidth="1" style="97" min="1553" max="1563"/>
    <col width="11.36328125" customWidth="1" style="97" min="1564" max="1564"/>
    <col hidden="1" width="13" customWidth="1" style="97" min="1565" max="1585"/>
    <col width="9.1796875" customWidth="1" style="97" min="1586" max="1791"/>
    <col width="28.6328125" customWidth="1" style="97" min="1792" max="1792"/>
    <col width="9" bestFit="1" customWidth="1" style="97" min="1793" max="1793"/>
    <col width="5.36328125" customWidth="1" style="97" min="1794" max="1794"/>
    <col width="9" bestFit="1" customWidth="1" style="97" min="1795" max="1795"/>
    <col width="5.36328125" customWidth="1" style="97" min="1796" max="1796"/>
    <col width="9" bestFit="1" customWidth="1" style="97" min="1797" max="1797"/>
    <col width="5" customWidth="1" style="97" min="1798" max="1798"/>
    <col width="9" bestFit="1" customWidth="1" style="97" min="1799" max="1799"/>
    <col width="5.1796875" customWidth="1" style="97" min="1800" max="1800"/>
    <col width="9.1796875" customWidth="1" style="97" min="1801" max="1801"/>
    <col width="6" customWidth="1" style="97" min="1802" max="1802"/>
    <col width="9.1796875" customWidth="1" style="97" min="1803" max="1803"/>
    <col width="6" customWidth="1" style="97" min="1804" max="1804"/>
    <col width="10.1796875" customWidth="1" style="97" min="1805" max="1806"/>
    <col width="10" customWidth="1" style="97" min="1807" max="1807"/>
    <col width="10.36328125" customWidth="1" style="97" min="1808" max="1808"/>
    <col width="9.1796875" customWidth="1" style="97" min="1809" max="1819"/>
    <col width="11.36328125" customWidth="1" style="97" min="1820" max="1820"/>
    <col hidden="1" width="13" customWidth="1" style="97" min="1821" max="1841"/>
    <col width="9.1796875" customWidth="1" style="97" min="1842" max="2047"/>
    <col width="28.6328125" customWidth="1" style="97" min="2048" max="2048"/>
    <col width="9" bestFit="1" customWidth="1" style="97" min="2049" max="2049"/>
    <col width="5.36328125" customWidth="1" style="97" min="2050" max="2050"/>
    <col width="9" bestFit="1" customWidth="1" style="97" min="2051" max="2051"/>
    <col width="5.36328125" customWidth="1" style="97" min="2052" max="2052"/>
    <col width="9" bestFit="1" customWidth="1" style="97" min="2053" max="2053"/>
    <col width="5" customWidth="1" style="97" min="2054" max="2054"/>
    <col width="9" bestFit="1" customWidth="1" style="97" min="2055" max="2055"/>
    <col width="5.1796875" customWidth="1" style="97" min="2056" max="2056"/>
    <col width="9.1796875" customWidth="1" style="97" min="2057" max="2057"/>
    <col width="6" customWidth="1" style="97" min="2058" max="2058"/>
    <col width="9.1796875" customWidth="1" style="97" min="2059" max="2059"/>
    <col width="6" customWidth="1" style="97" min="2060" max="2060"/>
    <col width="10.1796875" customWidth="1" style="97" min="2061" max="2062"/>
    <col width="10" customWidth="1" style="97" min="2063" max="2063"/>
    <col width="10.36328125" customWidth="1" style="97" min="2064" max="2064"/>
    <col width="9.1796875" customWidth="1" style="97" min="2065" max="2075"/>
    <col width="11.36328125" customWidth="1" style="97" min="2076" max="2076"/>
    <col hidden="1" width="13" customWidth="1" style="97" min="2077" max="2097"/>
    <col width="9.1796875" customWidth="1" style="97" min="2098" max="2303"/>
    <col width="28.6328125" customWidth="1" style="97" min="2304" max="2304"/>
    <col width="9" bestFit="1" customWidth="1" style="97" min="2305" max="2305"/>
    <col width="5.36328125" customWidth="1" style="97" min="2306" max="2306"/>
    <col width="9" bestFit="1" customWidth="1" style="97" min="2307" max="2307"/>
    <col width="5.36328125" customWidth="1" style="97" min="2308" max="2308"/>
    <col width="9" bestFit="1" customWidth="1" style="97" min="2309" max="2309"/>
    <col width="5" customWidth="1" style="97" min="2310" max="2310"/>
    <col width="9" bestFit="1" customWidth="1" style="97" min="2311" max="2311"/>
    <col width="5.1796875" customWidth="1" style="97" min="2312" max="2312"/>
    <col width="9.1796875" customWidth="1" style="97" min="2313" max="2313"/>
    <col width="6" customWidth="1" style="97" min="2314" max="2314"/>
    <col width="9.1796875" customWidth="1" style="97" min="2315" max="2315"/>
    <col width="6" customWidth="1" style="97" min="2316" max="2316"/>
    <col width="10.1796875" customWidth="1" style="97" min="2317" max="2318"/>
    <col width="10" customWidth="1" style="97" min="2319" max="2319"/>
    <col width="10.36328125" customWidth="1" style="97" min="2320" max="2320"/>
    <col width="9.1796875" customWidth="1" style="97" min="2321" max="2331"/>
    <col width="11.36328125" customWidth="1" style="97" min="2332" max="2332"/>
    <col hidden="1" width="13" customWidth="1" style="97" min="2333" max="2353"/>
    <col width="9.1796875" customWidth="1" style="97" min="2354" max="2559"/>
    <col width="28.6328125" customWidth="1" style="97" min="2560" max="2560"/>
    <col width="9" bestFit="1" customWidth="1" style="97" min="2561" max="2561"/>
    <col width="5.36328125" customWidth="1" style="97" min="2562" max="2562"/>
    <col width="9" bestFit="1" customWidth="1" style="97" min="2563" max="2563"/>
    <col width="5.36328125" customWidth="1" style="97" min="2564" max="2564"/>
    <col width="9" bestFit="1" customWidth="1" style="97" min="2565" max="2565"/>
    <col width="5" customWidth="1" style="97" min="2566" max="2566"/>
    <col width="9" bestFit="1" customWidth="1" style="97" min="2567" max="2567"/>
    <col width="5.1796875" customWidth="1" style="97" min="2568" max="2568"/>
    <col width="9.1796875" customWidth="1" style="97" min="2569" max="2569"/>
    <col width="6" customWidth="1" style="97" min="2570" max="2570"/>
    <col width="9.1796875" customWidth="1" style="97" min="2571" max="2571"/>
    <col width="6" customWidth="1" style="97" min="2572" max="2572"/>
    <col width="10.1796875" customWidth="1" style="97" min="2573" max="2574"/>
    <col width="10" customWidth="1" style="97" min="2575" max="2575"/>
    <col width="10.36328125" customWidth="1" style="97" min="2576" max="2576"/>
    <col width="9.1796875" customWidth="1" style="97" min="2577" max="2587"/>
    <col width="11.36328125" customWidth="1" style="97" min="2588" max="2588"/>
    <col hidden="1" width="13" customWidth="1" style="97" min="2589" max="2609"/>
    <col width="9.1796875" customWidth="1" style="97" min="2610" max="2815"/>
    <col width="28.6328125" customWidth="1" style="97" min="2816" max="2816"/>
    <col width="9" bestFit="1" customWidth="1" style="97" min="2817" max="2817"/>
    <col width="5.36328125" customWidth="1" style="97" min="2818" max="2818"/>
    <col width="9" bestFit="1" customWidth="1" style="97" min="2819" max="2819"/>
    <col width="5.36328125" customWidth="1" style="97" min="2820" max="2820"/>
    <col width="9" bestFit="1" customWidth="1" style="97" min="2821" max="2821"/>
    <col width="5" customWidth="1" style="97" min="2822" max="2822"/>
    <col width="9" bestFit="1" customWidth="1" style="97" min="2823" max="2823"/>
    <col width="5.1796875" customWidth="1" style="97" min="2824" max="2824"/>
    <col width="9.1796875" customWidth="1" style="97" min="2825" max="2825"/>
    <col width="6" customWidth="1" style="97" min="2826" max="2826"/>
    <col width="9.1796875" customWidth="1" style="97" min="2827" max="2827"/>
    <col width="6" customWidth="1" style="97" min="2828" max="2828"/>
    <col width="10.1796875" customWidth="1" style="97" min="2829" max="2830"/>
    <col width="10" customWidth="1" style="97" min="2831" max="2831"/>
    <col width="10.36328125" customWidth="1" style="97" min="2832" max="2832"/>
    <col width="9.1796875" customWidth="1" style="97" min="2833" max="2843"/>
    <col width="11.36328125" customWidth="1" style="97" min="2844" max="2844"/>
    <col hidden="1" width="13" customWidth="1" style="97" min="2845" max="2865"/>
    <col width="9.1796875" customWidth="1" style="97" min="2866" max="3071"/>
    <col width="28.6328125" customWidth="1" style="97" min="3072" max="3072"/>
    <col width="9" bestFit="1" customWidth="1" style="97" min="3073" max="3073"/>
    <col width="5.36328125" customWidth="1" style="97" min="3074" max="3074"/>
    <col width="9" bestFit="1" customWidth="1" style="97" min="3075" max="3075"/>
    <col width="5.36328125" customWidth="1" style="97" min="3076" max="3076"/>
    <col width="9" bestFit="1" customWidth="1" style="97" min="3077" max="3077"/>
    <col width="5" customWidth="1" style="97" min="3078" max="3078"/>
    <col width="9" bestFit="1" customWidth="1" style="97" min="3079" max="3079"/>
    <col width="5.1796875" customWidth="1" style="97" min="3080" max="3080"/>
    <col width="9.1796875" customWidth="1" style="97" min="3081" max="3081"/>
    <col width="6" customWidth="1" style="97" min="3082" max="3082"/>
    <col width="9.1796875" customWidth="1" style="97" min="3083" max="3083"/>
    <col width="6" customWidth="1" style="97" min="3084" max="3084"/>
    <col width="10.1796875" customWidth="1" style="97" min="3085" max="3086"/>
    <col width="10" customWidth="1" style="97" min="3087" max="3087"/>
    <col width="10.36328125" customWidth="1" style="97" min="3088" max="3088"/>
    <col width="9.1796875" customWidth="1" style="97" min="3089" max="3099"/>
    <col width="11.36328125" customWidth="1" style="97" min="3100" max="3100"/>
    <col hidden="1" width="13" customWidth="1" style="97" min="3101" max="3121"/>
    <col width="9.1796875" customWidth="1" style="97" min="3122" max="3327"/>
    <col width="28.6328125" customWidth="1" style="97" min="3328" max="3328"/>
    <col width="9" bestFit="1" customWidth="1" style="97" min="3329" max="3329"/>
    <col width="5.36328125" customWidth="1" style="97" min="3330" max="3330"/>
    <col width="9" bestFit="1" customWidth="1" style="97" min="3331" max="3331"/>
    <col width="5.36328125" customWidth="1" style="97" min="3332" max="3332"/>
    <col width="9" bestFit="1" customWidth="1" style="97" min="3333" max="3333"/>
    <col width="5" customWidth="1" style="97" min="3334" max="3334"/>
    <col width="9" bestFit="1" customWidth="1" style="97" min="3335" max="3335"/>
    <col width="5.1796875" customWidth="1" style="97" min="3336" max="3336"/>
    <col width="9.1796875" customWidth="1" style="97" min="3337" max="3337"/>
    <col width="6" customWidth="1" style="97" min="3338" max="3338"/>
    <col width="9.1796875" customWidth="1" style="97" min="3339" max="3339"/>
    <col width="6" customWidth="1" style="97" min="3340" max="3340"/>
    <col width="10.1796875" customWidth="1" style="97" min="3341" max="3342"/>
    <col width="10" customWidth="1" style="97" min="3343" max="3343"/>
    <col width="10.36328125" customWidth="1" style="97" min="3344" max="3344"/>
    <col width="9.1796875" customWidth="1" style="97" min="3345" max="3355"/>
    <col width="11.36328125" customWidth="1" style="97" min="3356" max="3356"/>
    <col hidden="1" width="13" customWidth="1" style="97" min="3357" max="3377"/>
    <col width="9.1796875" customWidth="1" style="97" min="3378" max="3583"/>
    <col width="28.6328125" customWidth="1" style="97" min="3584" max="3584"/>
    <col width="9" bestFit="1" customWidth="1" style="97" min="3585" max="3585"/>
    <col width="5.36328125" customWidth="1" style="97" min="3586" max="3586"/>
    <col width="9" bestFit="1" customWidth="1" style="97" min="3587" max="3587"/>
    <col width="5.36328125" customWidth="1" style="97" min="3588" max="3588"/>
    <col width="9" bestFit="1" customWidth="1" style="97" min="3589" max="3589"/>
    <col width="5" customWidth="1" style="97" min="3590" max="3590"/>
    <col width="9" bestFit="1" customWidth="1" style="97" min="3591" max="3591"/>
    <col width="5.1796875" customWidth="1" style="97" min="3592" max="3592"/>
    <col width="9.1796875" customWidth="1" style="97" min="3593" max="3593"/>
    <col width="6" customWidth="1" style="97" min="3594" max="3594"/>
    <col width="9.1796875" customWidth="1" style="97" min="3595" max="3595"/>
    <col width="6" customWidth="1" style="97" min="3596" max="3596"/>
    <col width="10.1796875" customWidth="1" style="97" min="3597" max="3598"/>
    <col width="10" customWidth="1" style="97" min="3599" max="3599"/>
    <col width="10.36328125" customWidth="1" style="97" min="3600" max="3600"/>
    <col width="9.1796875" customWidth="1" style="97" min="3601" max="3611"/>
    <col width="11.36328125" customWidth="1" style="97" min="3612" max="3612"/>
    <col hidden="1" width="13" customWidth="1" style="97" min="3613" max="3633"/>
    <col width="9.1796875" customWidth="1" style="97" min="3634" max="3839"/>
    <col width="28.6328125" customWidth="1" style="97" min="3840" max="3840"/>
    <col width="9" bestFit="1" customWidth="1" style="97" min="3841" max="3841"/>
    <col width="5.36328125" customWidth="1" style="97" min="3842" max="3842"/>
    <col width="9" bestFit="1" customWidth="1" style="97" min="3843" max="3843"/>
    <col width="5.36328125" customWidth="1" style="97" min="3844" max="3844"/>
    <col width="9" bestFit="1" customWidth="1" style="97" min="3845" max="3845"/>
    <col width="5" customWidth="1" style="97" min="3846" max="3846"/>
    <col width="9" bestFit="1" customWidth="1" style="97" min="3847" max="3847"/>
    <col width="5.1796875" customWidth="1" style="97" min="3848" max="3848"/>
    <col width="9.1796875" customWidth="1" style="97" min="3849" max="3849"/>
    <col width="6" customWidth="1" style="97" min="3850" max="3850"/>
    <col width="9.1796875" customWidth="1" style="97" min="3851" max="3851"/>
    <col width="6" customWidth="1" style="97" min="3852" max="3852"/>
    <col width="10.1796875" customWidth="1" style="97" min="3853" max="3854"/>
    <col width="10" customWidth="1" style="97" min="3855" max="3855"/>
    <col width="10.36328125" customWidth="1" style="97" min="3856" max="3856"/>
    <col width="9.1796875" customWidth="1" style="97" min="3857" max="3867"/>
    <col width="11.36328125" customWidth="1" style="97" min="3868" max="3868"/>
    <col hidden="1" width="13" customWidth="1" style="97" min="3869" max="3889"/>
    <col width="9.1796875" customWidth="1" style="97" min="3890" max="4095"/>
    <col width="28.6328125" customWidth="1" style="97" min="4096" max="4096"/>
    <col width="9" bestFit="1" customWidth="1" style="97" min="4097" max="4097"/>
    <col width="5.36328125" customWidth="1" style="97" min="4098" max="4098"/>
    <col width="9" bestFit="1" customWidth="1" style="97" min="4099" max="4099"/>
    <col width="5.36328125" customWidth="1" style="97" min="4100" max="4100"/>
    <col width="9" bestFit="1" customWidth="1" style="97" min="4101" max="4101"/>
    <col width="5" customWidth="1" style="97" min="4102" max="4102"/>
    <col width="9" bestFit="1" customWidth="1" style="97" min="4103" max="4103"/>
    <col width="5.1796875" customWidth="1" style="97" min="4104" max="4104"/>
    <col width="9.1796875" customWidth="1" style="97" min="4105" max="4105"/>
    <col width="6" customWidth="1" style="97" min="4106" max="4106"/>
    <col width="9.1796875" customWidth="1" style="97" min="4107" max="4107"/>
    <col width="6" customWidth="1" style="97" min="4108" max="4108"/>
    <col width="10.1796875" customWidth="1" style="97" min="4109" max="4110"/>
    <col width="10" customWidth="1" style="97" min="4111" max="4111"/>
    <col width="10.36328125" customWidth="1" style="97" min="4112" max="4112"/>
    <col width="9.1796875" customWidth="1" style="97" min="4113" max="4123"/>
    <col width="11.36328125" customWidth="1" style="97" min="4124" max="4124"/>
    <col hidden="1" width="13" customWidth="1" style="97" min="4125" max="4145"/>
    <col width="9.1796875" customWidth="1" style="97" min="4146" max="4351"/>
    <col width="28.6328125" customWidth="1" style="97" min="4352" max="4352"/>
    <col width="9" bestFit="1" customWidth="1" style="97" min="4353" max="4353"/>
    <col width="5.36328125" customWidth="1" style="97" min="4354" max="4354"/>
    <col width="9" bestFit="1" customWidth="1" style="97" min="4355" max="4355"/>
    <col width="5.36328125" customWidth="1" style="97" min="4356" max="4356"/>
    <col width="9" bestFit="1" customWidth="1" style="97" min="4357" max="4357"/>
    <col width="5" customWidth="1" style="97" min="4358" max="4358"/>
    <col width="9" bestFit="1" customWidth="1" style="97" min="4359" max="4359"/>
    <col width="5.1796875" customWidth="1" style="97" min="4360" max="4360"/>
    <col width="9.1796875" customWidth="1" style="97" min="4361" max="4361"/>
    <col width="6" customWidth="1" style="97" min="4362" max="4362"/>
    <col width="9.1796875" customWidth="1" style="97" min="4363" max="4363"/>
    <col width="6" customWidth="1" style="97" min="4364" max="4364"/>
    <col width="10.1796875" customWidth="1" style="97" min="4365" max="4366"/>
    <col width="10" customWidth="1" style="97" min="4367" max="4367"/>
    <col width="10.36328125" customWidth="1" style="97" min="4368" max="4368"/>
    <col width="9.1796875" customWidth="1" style="97" min="4369" max="4379"/>
    <col width="11.36328125" customWidth="1" style="97" min="4380" max="4380"/>
    <col hidden="1" width="13" customWidth="1" style="97" min="4381" max="4401"/>
    <col width="9.1796875" customWidth="1" style="97" min="4402" max="4607"/>
    <col width="28.6328125" customWidth="1" style="97" min="4608" max="4608"/>
    <col width="9" bestFit="1" customWidth="1" style="97" min="4609" max="4609"/>
    <col width="5.36328125" customWidth="1" style="97" min="4610" max="4610"/>
    <col width="9" bestFit="1" customWidth="1" style="97" min="4611" max="4611"/>
    <col width="5.36328125" customWidth="1" style="97" min="4612" max="4612"/>
    <col width="9" bestFit="1" customWidth="1" style="97" min="4613" max="4613"/>
    <col width="5" customWidth="1" style="97" min="4614" max="4614"/>
    <col width="9" bestFit="1" customWidth="1" style="97" min="4615" max="4615"/>
    <col width="5.1796875" customWidth="1" style="97" min="4616" max="4616"/>
    <col width="9.1796875" customWidth="1" style="97" min="4617" max="4617"/>
    <col width="6" customWidth="1" style="97" min="4618" max="4618"/>
    <col width="9.1796875" customWidth="1" style="97" min="4619" max="4619"/>
    <col width="6" customWidth="1" style="97" min="4620" max="4620"/>
    <col width="10.1796875" customWidth="1" style="97" min="4621" max="4622"/>
    <col width="10" customWidth="1" style="97" min="4623" max="4623"/>
    <col width="10.36328125" customWidth="1" style="97" min="4624" max="4624"/>
    <col width="9.1796875" customWidth="1" style="97" min="4625" max="4635"/>
    <col width="11.36328125" customWidth="1" style="97" min="4636" max="4636"/>
    <col hidden="1" width="13" customWidth="1" style="97" min="4637" max="4657"/>
    <col width="9.1796875" customWidth="1" style="97" min="4658" max="4863"/>
    <col width="28.6328125" customWidth="1" style="97" min="4864" max="4864"/>
    <col width="9" bestFit="1" customWidth="1" style="97" min="4865" max="4865"/>
    <col width="5.36328125" customWidth="1" style="97" min="4866" max="4866"/>
    <col width="9" bestFit="1" customWidth="1" style="97" min="4867" max="4867"/>
    <col width="5.36328125" customWidth="1" style="97" min="4868" max="4868"/>
    <col width="9" bestFit="1" customWidth="1" style="97" min="4869" max="4869"/>
    <col width="5" customWidth="1" style="97" min="4870" max="4870"/>
    <col width="9" bestFit="1" customWidth="1" style="97" min="4871" max="4871"/>
    <col width="5.1796875" customWidth="1" style="97" min="4872" max="4872"/>
    <col width="9.1796875" customWidth="1" style="97" min="4873" max="4873"/>
    <col width="6" customWidth="1" style="97" min="4874" max="4874"/>
    <col width="9.1796875" customWidth="1" style="97" min="4875" max="4875"/>
    <col width="6" customWidth="1" style="97" min="4876" max="4876"/>
    <col width="10.1796875" customWidth="1" style="97" min="4877" max="4878"/>
    <col width="10" customWidth="1" style="97" min="4879" max="4879"/>
    <col width="10.36328125" customWidth="1" style="97" min="4880" max="4880"/>
    <col width="9.1796875" customWidth="1" style="97" min="4881" max="4891"/>
    <col width="11.36328125" customWidth="1" style="97" min="4892" max="4892"/>
    <col hidden="1" width="13" customWidth="1" style="97" min="4893" max="4913"/>
    <col width="9.1796875" customWidth="1" style="97" min="4914" max="5119"/>
    <col width="28.6328125" customWidth="1" style="97" min="5120" max="5120"/>
    <col width="9" bestFit="1" customWidth="1" style="97" min="5121" max="5121"/>
    <col width="5.36328125" customWidth="1" style="97" min="5122" max="5122"/>
    <col width="9" bestFit="1" customWidth="1" style="97" min="5123" max="5123"/>
    <col width="5.36328125" customWidth="1" style="97" min="5124" max="5124"/>
    <col width="9" bestFit="1" customWidth="1" style="97" min="5125" max="5125"/>
    <col width="5" customWidth="1" style="97" min="5126" max="5126"/>
    <col width="9" bestFit="1" customWidth="1" style="97" min="5127" max="5127"/>
    <col width="5.1796875" customWidth="1" style="97" min="5128" max="5128"/>
    <col width="9.1796875" customWidth="1" style="97" min="5129" max="5129"/>
    <col width="6" customWidth="1" style="97" min="5130" max="5130"/>
    <col width="9.1796875" customWidth="1" style="97" min="5131" max="5131"/>
    <col width="6" customWidth="1" style="97" min="5132" max="5132"/>
    <col width="10.1796875" customWidth="1" style="97" min="5133" max="5134"/>
    <col width="10" customWidth="1" style="97" min="5135" max="5135"/>
    <col width="10.36328125" customWidth="1" style="97" min="5136" max="5136"/>
    <col width="9.1796875" customWidth="1" style="97" min="5137" max="5147"/>
    <col width="11.36328125" customWidth="1" style="97" min="5148" max="5148"/>
    <col hidden="1" width="13" customWidth="1" style="97" min="5149" max="5169"/>
    <col width="9.1796875" customWidth="1" style="97" min="5170" max="5375"/>
    <col width="28.6328125" customWidth="1" style="97" min="5376" max="5376"/>
    <col width="9" bestFit="1" customWidth="1" style="97" min="5377" max="5377"/>
    <col width="5.36328125" customWidth="1" style="97" min="5378" max="5378"/>
    <col width="9" bestFit="1" customWidth="1" style="97" min="5379" max="5379"/>
    <col width="5.36328125" customWidth="1" style="97" min="5380" max="5380"/>
    <col width="9" bestFit="1" customWidth="1" style="97" min="5381" max="5381"/>
    <col width="5" customWidth="1" style="97" min="5382" max="5382"/>
    <col width="9" bestFit="1" customWidth="1" style="97" min="5383" max="5383"/>
    <col width="5.1796875" customWidth="1" style="97" min="5384" max="5384"/>
    <col width="9.1796875" customWidth="1" style="97" min="5385" max="5385"/>
    <col width="6" customWidth="1" style="97" min="5386" max="5386"/>
    <col width="9.1796875" customWidth="1" style="97" min="5387" max="5387"/>
    <col width="6" customWidth="1" style="97" min="5388" max="5388"/>
    <col width="10.1796875" customWidth="1" style="97" min="5389" max="5390"/>
    <col width="10" customWidth="1" style="97" min="5391" max="5391"/>
    <col width="10.36328125" customWidth="1" style="97" min="5392" max="5392"/>
    <col width="9.1796875" customWidth="1" style="97" min="5393" max="5403"/>
    <col width="11.36328125" customWidth="1" style="97" min="5404" max="5404"/>
    <col hidden="1" width="13" customWidth="1" style="97" min="5405" max="5425"/>
    <col width="9.1796875" customWidth="1" style="97" min="5426" max="5631"/>
    <col width="28.6328125" customWidth="1" style="97" min="5632" max="5632"/>
    <col width="9" bestFit="1" customWidth="1" style="97" min="5633" max="5633"/>
    <col width="5.36328125" customWidth="1" style="97" min="5634" max="5634"/>
    <col width="9" bestFit="1" customWidth="1" style="97" min="5635" max="5635"/>
    <col width="5.36328125" customWidth="1" style="97" min="5636" max="5636"/>
    <col width="9" bestFit="1" customWidth="1" style="97" min="5637" max="5637"/>
    <col width="5" customWidth="1" style="97" min="5638" max="5638"/>
    <col width="9" bestFit="1" customWidth="1" style="97" min="5639" max="5639"/>
    <col width="5.1796875" customWidth="1" style="97" min="5640" max="5640"/>
    <col width="9.1796875" customWidth="1" style="97" min="5641" max="5641"/>
    <col width="6" customWidth="1" style="97" min="5642" max="5642"/>
    <col width="9.1796875" customWidth="1" style="97" min="5643" max="5643"/>
    <col width="6" customWidth="1" style="97" min="5644" max="5644"/>
    <col width="10.1796875" customWidth="1" style="97" min="5645" max="5646"/>
    <col width="10" customWidth="1" style="97" min="5647" max="5647"/>
    <col width="10.36328125" customWidth="1" style="97" min="5648" max="5648"/>
    <col width="9.1796875" customWidth="1" style="97" min="5649" max="5659"/>
    <col width="11.36328125" customWidth="1" style="97" min="5660" max="5660"/>
    <col hidden="1" width="13" customWidth="1" style="97" min="5661" max="5681"/>
    <col width="9.1796875" customWidth="1" style="97" min="5682" max="5887"/>
    <col width="28.6328125" customWidth="1" style="97" min="5888" max="5888"/>
    <col width="9" bestFit="1" customWidth="1" style="97" min="5889" max="5889"/>
    <col width="5.36328125" customWidth="1" style="97" min="5890" max="5890"/>
    <col width="9" bestFit="1" customWidth="1" style="97" min="5891" max="5891"/>
    <col width="5.36328125" customWidth="1" style="97" min="5892" max="5892"/>
    <col width="9" bestFit="1" customWidth="1" style="97" min="5893" max="5893"/>
    <col width="5" customWidth="1" style="97" min="5894" max="5894"/>
    <col width="9" bestFit="1" customWidth="1" style="97" min="5895" max="5895"/>
    <col width="5.1796875" customWidth="1" style="97" min="5896" max="5896"/>
    <col width="9.1796875" customWidth="1" style="97" min="5897" max="5897"/>
    <col width="6" customWidth="1" style="97" min="5898" max="5898"/>
    <col width="9.1796875" customWidth="1" style="97" min="5899" max="5899"/>
    <col width="6" customWidth="1" style="97" min="5900" max="5900"/>
    <col width="10.1796875" customWidth="1" style="97" min="5901" max="5902"/>
    <col width="10" customWidth="1" style="97" min="5903" max="5903"/>
    <col width="10.36328125" customWidth="1" style="97" min="5904" max="5904"/>
    <col width="9.1796875" customWidth="1" style="97" min="5905" max="5915"/>
    <col width="11.36328125" customWidth="1" style="97" min="5916" max="5916"/>
    <col hidden="1" width="13" customWidth="1" style="97" min="5917" max="5937"/>
    <col width="9.1796875" customWidth="1" style="97" min="5938" max="6143"/>
    <col width="28.6328125" customWidth="1" style="97" min="6144" max="6144"/>
    <col width="9" bestFit="1" customWidth="1" style="97" min="6145" max="6145"/>
    <col width="5.36328125" customWidth="1" style="97" min="6146" max="6146"/>
    <col width="9" bestFit="1" customWidth="1" style="97" min="6147" max="6147"/>
    <col width="5.36328125" customWidth="1" style="97" min="6148" max="6148"/>
    <col width="9" bestFit="1" customWidth="1" style="97" min="6149" max="6149"/>
    <col width="5" customWidth="1" style="97" min="6150" max="6150"/>
    <col width="9" bestFit="1" customWidth="1" style="97" min="6151" max="6151"/>
    <col width="5.1796875" customWidth="1" style="97" min="6152" max="6152"/>
    <col width="9.1796875" customWidth="1" style="97" min="6153" max="6153"/>
    <col width="6" customWidth="1" style="97" min="6154" max="6154"/>
    <col width="9.1796875" customWidth="1" style="97" min="6155" max="6155"/>
    <col width="6" customWidth="1" style="97" min="6156" max="6156"/>
    <col width="10.1796875" customWidth="1" style="97" min="6157" max="6158"/>
    <col width="10" customWidth="1" style="97" min="6159" max="6159"/>
    <col width="10.36328125" customWidth="1" style="97" min="6160" max="6160"/>
    <col width="9.1796875" customWidth="1" style="97" min="6161" max="6171"/>
    <col width="11.36328125" customWidth="1" style="97" min="6172" max="6172"/>
    <col hidden="1" width="13" customWidth="1" style="97" min="6173" max="6193"/>
    <col width="9.1796875" customWidth="1" style="97" min="6194" max="6399"/>
    <col width="28.6328125" customWidth="1" style="97" min="6400" max="6400"/>
    <col width="9" bestFit="1" customWidth="1" style="97" min="6401" max="6401"/>
    <col width="5.36328125" customWidth="1" style="97" min="6402" max="6402"/>
    <col width="9" bestFit="1" customWidth="1" style="97" min="6403" max="6403"/>
    <col width="5.36328125" customWidth="1" style="97" min="6404" max="6404"/>
    <col width="9" bestFit="1" customWidth="1" style="97" min="6405" max="6405"/>
    <col width="5" customWidth="1" style="97" min="6406" max="6406"/>
    <col width="9" bestFit="1" customWidth="1" style="97" min="6407" max="6407"/>
    <col width="5.1796875" customWidth="1" style="97" min="6408" max="6408"/>
    <col width="9.1796875" customWidth="1" style="97" min="6409" max="6409"/>
    <col width="6" customWidth="1" style="97" min="6410" max="6410"/>
    <col width="9.1796875" customWidth="1" style="97" min="6411" max="6411"/>
    <col width="6" customWidth="1" style="97" min="6412" max="6412"/>
    <col width="10.1796875" customWidth="1" style="97" min="6413" max="6414"/>
    <col width="10" customWidth="1" style="97" min="6415" max="6415"/>
    <col width="10.36328125" customWidth="1" style="97" min="6416" max="6416"/>
    <col width="9.1796875" customWidth="1" style="97" min="6417" max="6427"/>
    <col width="11.36328125" customWidth="1" style="97" min="6428" max="6428"/>
    <col hidden="1" width="13" customWidth="1" style="97" min="6429" max="6449"/>
    <col width="9.1796875" customWidth="1" style="97" min="6450" max="6655"/>
    <col width="28.6328125" customWidth="1" style="97" min="6656" max="6656"/>
    <col width="9" bestFit="1" customWidth="1" style="97" min="6657" max="6657"/>
    <col width="5.36328125" customWidth="1" style="97" min="6658" max="6658"/>
    <col width="9" bestFit="1" customWidth="1" style="97" min="6659" max="6659"/>
    <col width="5.36328125" customWidth="1" style="97" min="6660" max="6660"/>
    <col width="9" bestFit="1" customWidth="1" style="97" min="6661" max="6661"/>
    <col width="5" customWidth="1" style="97" min="6662" max="6662"/>
    <col width="9" bestFit="1" customWidth="1" style="97" min="6663" max="6663"/>
    <col width="5.1796875" customWidth="1" style="97" min="6664" max="6664"/>
    <col width="9.1796875" customWidth="1" style="97" min="6665" max="6665"/>
    <col width="6" customWidth="1" style="97" min="6666" max="6666"/>
    <col width="9.1796875" customWidth="1" style="97" min="6667" max="6667"/>
    <col width="6" customWidth="1" style="97" min="6668" max="6668"/>
    <col width="10.1796875" customWidth="1" style="97" min="6669" max="6670"/>
    <col width="10" customWidth="1" style="97" min="6671" max="6671"/>
    <col width="10.36328125" customWidth="1" style="97" min="6672" max="6672"/>
    <col width="9.1796875" customWidth="1" style="97" min="6673" max="6683"/>
    <col width="11.36328125" customWidth="1" style="97" min="6684" max="6684"/>
    <col hidden="1" width="13" customWidth="1" style="97" min="6685" max="6705"/>
    <col width="9.1796875" customWidth="1" style="97" min="6706" max="6911"/>
    <col width="28.6328125" customWidth="1" style="97" min="6912" max="6912"/>
    <col width="9" bestFit="1" customWidth="1" style="97" min="6913" max="6913"/>
    <col width="5.36328125" customWidth="1" style="97" min="6914" max="6914"/>
    <col width="9" bestFit="1" customWidth="1" style="97" min="6915" max="6915"/>
    <col width="5.36328125" customWidth="1" style="97" min="6916" max="6916"/>
    <col width="9" bestFit="1" customWidth="1" style="97" min="6917" max="6917"/>
    <col width="5" customWidth="1" style="97" min="6918" max="6918"/>
    <col width="9" bestFit="1" customWidth="1" style="97" min="6919" max="6919"/>
    <col width="5.1796875" customWidth="1" style="97" min="6920" max="6920"/>
    <col width="9.1796875" customWidth="1" style="97" min="6921" max="6921"/>
    <col width="6" customWidth="1" style="97" min="6922" max="6922"/>
    <col width="9.1796875" customWidth="1" style="97" min="6923" max="6923"/>
    <col width="6" customWidth="1" style="97" min="6924" max="6924"/>
    <col width="10.1796875" customWidth="1" style="97" min="6925" max="6926"/>
    <col width="10" customWidth="1" style="97" min="6927" max="6927"/>
    <col width="10.36328125" customWidth="1" style="97" min="6928" max="6928"/>
    <col width="9.1796875" customWidth="1" style="97" min="6929" max="6939"/>
    <col width="11.36328125" customWidth="1" style="97" min="6940" max="6940"/>
    <col hidden="1" width="13" customWidth="1" style="97" min="6941" max="6961"/>
    <col width="9.1796875" customWidth="1" style="97" min="6962" max="7167"/>
    <col width="28.6328125" customWidth="1" style="97" min="7168" max="7168"/>
    <col width="9" bestFit="1" customWidth="1" style="97" min="7169" max="7169"/>
    <col width="5.36328125" customWidth="1" style="97" min="7170" max="7170"/>
    <col width="9" bestFit="1" customWidth="1" style="97" min="7171" max="7171"/>
    <col width="5.36328125" customWidth="1" style="97" min="7172" max="7172"/>
    <col width="9" bestFit="1" customWidth="1" style="97" min="7173" max="7173"/>
    <col width="5" customWidth="1" style="97" min="7174" max="7174"/>
    <col width="9" bestFit="1" customWidth="1" style="97" min="7175" max="7175"/>
    <col width="5.1796875" customWidth="1" style="97" min="7176" max="7176"/>
    <col width="9.1796875" customWidth="1" style="97" min="7177" max="7177"/>
    <col width="6" customWidth="1" style="97" min="7178" max="7178"/>
    <col width="9.1796875" customWidth="1" style="97" min="7179" max="7179"/>
    <col width="6" customWidth="1" style="97" min="7180" max="7180"/>
    <col width="10.1796875" customWidth="1" style="97" min="7181" max="7182"/>
    <col width="10" customWidth="1" style="97" min="7183" max="7183"/>
    <col width="10.36328125" customWidth="1" style="97" min="7184" max="7184"/>
    <col width="9.1796875" customWidth="1" style="97" min="7185" max="7195"/>
    <col width="11.36328125" customWidth="1" style="97" min="7196" max="7196"/>
    <col hidden="1" width="13" customWidth="1" style="97" min="7197" max="7217"/>
    <col width="9.1796875" customWidth="1" style="97" min="7218" max="7423"/>
    <col width="28.6328125" customWidth="1" style="97" min="7424" max="7424"/>
    <col width="9" bestFit="1" customWidth="1" style="97" min="7425" max="7425"/>
    <col width="5.36328125" customWidth="1" style="97" min="7426" max="7426"/>
    <col width="9" bestFit="1" customWidth="1" style="97" min="7427" max="7427"/>
    <col width="5.36328125" customWidth="1" style="97" min="7428" max="7428"/>
    <col width="9" bestFit="1" customWidth="1" style="97" min="7429" max="7429"/>
    <col width="5" customWidth="1" style="97" min="7430" max="7430"/>
    <col width="9" bestFit="1" customWidth="1" style="97" min="7431" max="7431"/>
    <col width="5.1796875" customWidth="1" style="97" min="7432" max="7432"/>
    <col width="9.1796875" customWidth="1" style="97" min="7433" max="7433"/>
    <col width="6" customWidth="1" style="97" min="7434" max="7434"/>
    <col width="9.1796875" customWidth="1" style="97" min="7435" max="7435"/>
    <col width="6" customWidth="1" style="97" min="7436" max="7436"/>
    <col width="10.1796875" customWidth="1" style="97" min="7437" max="7438"/>
    <col width="10" customWidth="1" style="97" min="7439" max="7439"/>
    <col width="10.36328125" customWidth="1" style="97" min="7440" max="7440"/>
    <col width="9.1796875" customWidth="1" style="97" min="7441" max="7451"/>
    <col width="11.36328125" customWidth="1" style="97" min="7452" max="7452"/>
    <col hidden="1" width="13" customWidth="1" style="97" min="7453" max="7473"/>
    <col width="9.1796875" customWidth="1" style="97" min="7474" max="7679"/>
    <col width="28.6328125" customWidth="1" style="97" min="7680" max="7680"/>
    <col width="9" bestFit="1" customWidth="1" style="97" min="7681" max="7681"/>
    <col width="5.36328125" customWidth="1" style="97" min="7682" max="7682"/>
    <col width="9" bestFit="1" customWidth="1" style="97" min="7683" max="7683"/>
    <col width="5.36328125" customWidth="1" style="97" min="7684" max="7684"/>
    <col width="9" bestFit="1" customWidth="1" style="97" min="7685" max="7685"/>
    <col width="5" customWidth="1" style="97" min="7686" max="7686"/>
    <col width="9" bestFit="1" customWidth="1" style="97" min="7687" max="7687"/>
    <col width="5.1796875" customWidth="1" style="97" min="7688" max="7688"/>
    <col width="9.1796875" customWidth="1" style="97" min="7689" max="7689"/>
    <col width="6" customWidth="1" style="97" min="7690" max="7690"/>
    <col width="9.1796875" customWidth="1" style="97" min="7691" max="7691"/>
    <col width="6" customWidth="1" style="97" min="7692" max="7692"/>
    <col width="10.1796875" customWidth="1" style="97" min="7693" max="7694"/>
    <col width="10" customWidth="1" style="97" min="7695" max="7695"/>
    <col width="10.36328125" customWidth="1" style="97" min="7696" max="7696"/>
    <col width="9.1796875" customWidth="1" style="97" min="7697" max="7707"/>
    <col width="11.36328125" customWidth="1" style="97" min="7708" max="7708"/>
    <col hidden="1" width="13" customWidth="1" style="97" min="7709" max="7729"/>
    <col width="9.1796875" customWidth="1" style="97" min="7730" max="7935"/>
    <col width="28.6328125" customWidth="1" style="97" min="7936" max="7936"/>
    <col width="9" bestFit="1" customWidth="1" style="97" min="7937" max="7937"/>
    <col width="5.36328125" customWidth="1" style="97" min="7938" max="7938"/>
    <col width="9" bestFit="1" customWidth="1" style="97" min="7939" max="7939"/>
    <col width="5.36328125" customWidth="1" style="97" min="7940" max="7940"/>
    <col width="9" bestFit="1" customWidth="1" style="97" min="7941" max="7941"/>
    <col width="5" customWidth="1" style="97" min="7942" max="7942"/>
    <col width="9" bestFit="1" customWidth="1" style="97" min="7943" max="7943"/>
    <col width="5.1796875" customWidth="1" style="97" min="7944" max="7944"/>
    <col width="9.1796875" customWidth="1" style="97" min="7945" max="7945"/>
    <col width="6" customWidth="1" style="97" min="7946" max="7946"/>
    <col width="9.1796875" customWidth="1" style="97" min="7947" max="7947"/>
    <col width="6" customWidth="1" style="97" min="7948" max="7948"/>
    <col width="10.1796875" customWidth="1" style="97" min="7949" max="7950"/>
    <col width="10" customWidth="1" style="97" min="7951" max="7951"/>
    <col width="10.36328125" customWidth="1" style="97" min="7952" max="7952"/>
    <col width="9.1796875" customWidth="1" style="97" min="7953" max="7963"/>
    <col width="11.36328125" customWidth="1" style="97" min="7964" max="7964"/>
    <col hidden="1" width="13" customWidth="1" style="97" min="7965" max="7985"/>
    <col width="9.1796875" customWidth="1" style="97" min="7986" max="8191"/>
    <col width="28.6328125" customWidth="1" style="97" min="8192" max="8192"/>
    <col width="9" bestFit="1" customWidth="1" style="97" min="8193" max="8193"/>
    <col width="5.36328125" customWidth="1" style="97" min="8194" max="8194"/>
    <col width="9" bestFit="1" customWidth="1" style="97" min="8195" max="8195"/>
    <col width="5.36328125" customWidth="1" style="97" min="8196" max="8196"/>
    <col width="9" bestFit="1" customWidth="1" style="97" min="8197" max="8197"/>
    <col width="5" customWidth="1" style="97" min="8198" max="8198"/>
    <col width="9" bestFit="1" customWidth="1" style="97" min="8199" max="8199"/>
    <col width="5.1796875" customWidth="1" style="97" min="8200" max="8200"/>
    <col width="9.1796875" customWidth="1" style="97" min="8201" max="8201"/>
    <col width="6" customWidth="1" style="97" min="8202" max="8202"/>
    <col width="9.1796875" customWidth="1" style="97" min="8203" max="8203"/>
    <col width="6" customWidth="1" style="97" min="8204" max="8204"/>
    <col width="10.1796875" customWidth="1" style="97" min="8205" max="8206"/>
    <col width="10" customWidth="1" style="97" min="8207" max="8207"/>
    <col width="10.36328125" customWidth="1" style="97" min="8208" max="8208"/>
    <col width="9.1796875" customWidth="1" style="97" min="8209" max="8219"/>
    <col width="11.36328125" customWidth="1" style="97" min="8220" max="8220"/>
    <col hidden="1" width="13" customWidth="1" style="97" min="8221" max="8241"/>
    <col width="9.1796875" customWidth="1" style="97" min="8242" max="8447"/>
    <col width="28.6328125" customWidth="1" style="97" min="8448" max="8448"/>
    <col width="9" bestFit="1" customWidth="1" style="97" min="8449" max="8449"/>
    <col width="5.36328125" customWidth="1" style="97" min="8450" max="8450"/>
    <col width="9" bestFit="1" customWidth="1" style="97" min="8451" max="8451"/>
    <col width="5.36328125" customWidth="1" style="97" min="8452" max="8452"/>
    <col width="9" bestFit="1" customWidth="1" style="97" min="8453" max="8453"/>
    <col width="5" customWidth="1" style="97" min="8454" max="8454"/>
    <col width="9" bestFit="1" customWidth="1" style="97" min="8455" max="8455"/>
    <col width="5.1796875" customWidth="1" style="97" min="8456" max="8456"/>
    <col width="9.1796875" customWidth="1" style="97" min="8457" max="8457"/>
    <col width="6" customWidth="1" style="97" min="8458" max="8458"/>
    <col width="9.1796875" customWidth="1" style="97" min="8459" max="8459"/>
    <col width="6" customWidth="1" style="97" min="8460" max="8460"/>
    <col width="10.1796875" customWidth="1" style="97" min="8461" max="8462"/>
    <col width="10" customWidth="1" style="97" min="8463" max="8463"/>
    <col width="10.36328125" customWidth="1" style="97" min="8464" max="8464"/>
    <col width="9.1796875" customWidth="1" style="97" min="8465" max="8475"/>
    <col width="11.36328125" customWidth="1" style="97" min="8476" max="8476"/>
    <col hidden="1" width="13" customWidth="1" style="97" min="8477" max="8497"/>
    <col width="9.1796875" customWidth="1" style="97" min="8498" max="8703"/>
    <col width="28.6328125" customWidth="1" style="97" min="8704" max="8704"/>
    <col width="9" bestFit="1" customWidth="1" style="97" min="8705" max="8705"/>
    <col width="5.36328125" customWidth="1" style="97" min="8706" max="8706"/>
    <col width="9" bestFit="1" customWidth="1" style="97" min="8707" max="8707"/>
    <col width="5.36328125" customWidth="1" style="97" min="8708" max="8708"/>
    <col width="9" bestFit="1" customWidth="1" style="97" min="8709" max="8709"/>
    <col width="5" customWidth="1" style="97" min="8710" max="8710"/>
    <col width="9" bestFit="1" customWidth="1" style="97" min="8711" max="8711"/>
    <col width="5.1796875" customWidth="1" style="97" min="8712" max="8712"/>
    <col width="9.1796875" customWidth="1" style="97" min="8713" max="8713"/>
    <col width="6" customWidth="1" style="97" min="8714" max="8714"/>
    <col width="9.1796875" customWidth="1" style="97" min="8715" max="8715"/>
    <col width="6" customWidth="1" style="97" min="8716" max="8716"/>
    <col width="10.1796875" customWidth="1" style="97" min="8717" max="8718"/>
    <col width="10" customWidth="1" style="97" min="8719" max="8719"/>
    <col width="10.36328125" customWidth="1" style="97" min="8720" max="8720"/>
    <col width="9.1796875" customWidth="1" style="97" min="8721" max="8731"/>
    <col width="11.36328125" customWidth="1" style="97" min="8732" max="8732"/>
    <col hidden="1" width="13" customWidth="1" style="97" min="8733" max="8753"/>
    <col width="9.1796875" customWidth="1" style="97" min="8754" max="8959"/>
    <col width="28.6328125" customWidth="1" style="97" min="8960" max="8960"/>
    <col width="9" bestFit="1" customWidth="1" style="97" min="8961" max="8961"/>
    <col width="5.36328125" customWidth="1" style="97" min="8962" max="8962"/>
    <col width="9" bestFit="1" customWidth="1" style="97" min="8963" max="8963"/>
    <col width="5.36328125" customWidth="1" style="97" min="8964" max="8964"/>
    <col width="9" bestFit="1" customWidth="1" style="97" min="8965" max="8965"/>
    <col width="5" customWidth="1" style="97" min="8966" max="8966"/>
    <col width="9" bestFit="1" customWidth="1" style="97" min="8967" max="8967"/>
    <col width="5.1796875" customWidth="1" style="97" min="8968" max="8968"/>
    <col width="9.1796875" customWidth="1" style="97" min="8969" max="8969"/>
    <col width="6" customWidth="1" style="97" min="8970" max="8970"/>
    <col width="9.1796875" customWidth="1" style="97" min="8971" max="8971"/>
    <col width="6" customWidth="1" style="97" min="8972" max="8972"/>
    <col width="10.1796875" customWidth="1" style="97" min="8973" max="8974"/>
    <col width="10" customWidth="1" style="97" min="8975" max="8975"/>
    <col width="10.36328125" customWidth="1" style="97" min="8976" max="8976"/>
    <col width="9.1796875" customWidth="1" style="97" min="8977" max="8987"/>
    <col width="11.36328125" customWidth="1" style="97" min="8988" max="8988"/>
    <col hidden="1" width="13" customWidth="1" style="97" min="8989" max="9009"/>
    <col width="9.1796875" customWidth="1" style="97" min="9010" max="9215"/>
    <col width="28.6328125" customWidth="1" style="97" min="9216" max="9216"/>
    <col width="9" bestFit="1" customWidth="1" style="97" min="9217" max="9217"/>
    <col width="5.36328125" customWidth="1" style="97" min="9218" max="9218"/>
    <col width="9" bestFit="1" customWidth="1" style="97" min="9219" max="9219"/>
    <col width="5.36328125" customWidth="1" style="97" min="9220" max="9220"/>
    <col width="9" bestFit="1" customWidth="1" style="97" min="9221" max="9221"/>
    <col width="5" customWidth="1" style="97" min="9222" max="9222"/>
    <col width="9" bestFit="1" customWidth="1" style="97" min="9223" max="9223"/>
    <col width="5.1796875" customWidth="1" style="97" min="9224" max="9224"/>
    <col width="9.1796875" customWidth="1" style="97" min="9225" max="9225"/>
    <col width="6" customWidth="1" style="97" min="9226" max="9226"/>
    <col width="9.1796875" customWidth="1" style="97" min="9227" max="9227"/>
    <col width="6" customWidth="1" style="97" min="9228" max="9228"/>
    <col width="10.1796875" customWidth="1" style="97" min="9229" max="9230"/>
    <col width="10" customWidth="1" style="97" min="9231" max="9231"/>
    <col width="10.36328125" customWidth="1" style="97" min="9232" max="9232"/>
    <col width="9.1796875" customWidth="1" style="97" min="9233" max="9243"/>
    <col width="11.36328125" customWidth="1" style="97" min="9244" max="9244"/>
    <col hidden="1" width="13" customWidth="1" style="97" min="9245" max="9265"/>
    <col width="9.1796875" customWidth="1" style="97" min="9266" max="9471"/>
    <col width="28.6328125" customWidth="1" style="97" min="9472" max="9472"/>
    <col width="9" bestFit="1" customWidth="1" style="97" min="9473" max="9473"/>
    <col width="5.36328125" customWidth="1" style="97" min="9474" max="9474"/>
    <col width="9" bestFit="1" customWidth="1" style="97" min="9475" max="9475"/>
    <col width="5.36328125" customWidth="1" style="97" min="9476" max="9476"/>
    <col width="9" bestFit="1" customWidth="1" style="97" min="9477" max="9477"/>
    <col width="5" customWidth="1" style="97" min="9478" max="9478"/>
    <col width="9" bestFit="1" customWidth="1" style="97" min="9479" max="9479"/>
    <col width="5.1796875" customWidth="1" style="97" min="9480" max="9480"/>
    <col width="9.1796875" customWidth="1" style="97" min="9481" max="9481"/>
    <col width="6" customWidth="1" style="97" min="9482" max="9482"/>
    <col width="9.1796875" customWidth="1" style="97" min="9483" max="9483"/>
    <col width="6" customWidth="1" style="97" min="9484" max="9484"/>
    <col width="10.1796875" customWidth="1" style="97" min="9485" max="9486"/>
    <col width="10" customWidth="1" style="97" min="9487" max="9487"/>
    <col width="10.36328125" customWidth="1" style="97" min="9488" max="9488"/>
    <col width="9.1796875" customWidth="1" style="97" min="9489" max="9499"/>
    <col width="11.36328125" customWidth="1" style="97" min="9500" max="9500"/>
    <col hidden="1" width="13" customWidth="1" style="97" min="9501" max="9521"/>
    <col width="9.1796875" customWidth="1" style="97" min="9522" max="9727"/>
    <col width="28.6328125" customWidth="1" style="97" min="9728" max="9728"/>
    <col width="9" bestFit="1" customWidth="1" style="97" min="9729" max="9729"/>
    <col width="5.36328125" customWidth="1" style="97" min="9730" max="9730"/>
    <col width="9" bestFit="1" customWidth="1" style="97" min="9731" max="9731"/>
    <col width="5.36328125" customWidth="1" style="97" min="9732" max="9732"/>
    <col width="9" bestFit="1" customWidth="1" style="97" min="9733" max="9733"/>
    <col width="5" customWidth="1" style="97" min="9734" max="9734"/>
    <col width="9" bestFit="1" customWidth="1" style="97" min="9735" max="9735"/>
    <col width="5.1796875" customWidth="1" style="97" min="9736" max="9736"/>
    <col width="9.1796875" customWidth="1" style="97" min="9737" max="9737"/>
    <col width="6" customWidth="1" style="97" min="9738" max="9738"/>
    <col width="9.1796875" customWidth="1" style="97" min="9739" max="9739"/>
    <col width="6" customWidth="1" style="97" min="9740" max="9740"/>
    <col width="10.1796875" customWidth="1" style="97" min="9741" max="9742"/>
    <col width="10" customWidth="1" style="97" min="9743" max="9743"/>
    <col width="10.36328125" customWidth="1" style="97" min="9744" max="9744"/>
    <col width="9.1796875" customWidth="1" style="97" min="9745" max="9755"/>
    <col width="11.36328125" customWidth="1" style="97" min="9756" max="9756"/>
    <col hidden="1" width="13" customWidth="1" style="97" min="9757" max="9777"/>
    <col width="9.1796875" customWidth="1" style="97" min="9778" max="9983"/>
    <col width="28.6328125" customWidth="1" style="97" min="9984" max="9984"/>
    <col width="9" bestFit="1" customWidth="1" style="97" min="9985" max="9985"/>
    <col width="5.36328125" customWidth="1" style="97" min="9986" max="9986"/>
    <col width="9" bestFit="1" customWidth="1" style="97" min="9987" max="9987"/>
    <col width="5.36328125" customWidth="1" style="97" min="9988" max="9988"/>
    <col width="9" bestFit="1" customWidth="1" style="97" min="9989" max="9989"/>
    <col width="5" customWidth="1" style="97" min="9990" max="9990"/>
    <col width="9" bestFit="1" customWidth="1" style="97" min="9991" max="9991"/>
    <col width="5.1796875" customWidth="1" style="97" min="9992" max="9992"/>
    <col width="9.1796875" customWidth="1" style="97" min="9993" max="9993"/>
    <col width="6" customWidth="1" style="97" min="9994" max="9994"/>
    <col width="9.1796875" customWidth="1" style="97" min="9995" max="9995"/>
    <col width="6" customWidth="1" style="97" min="9996" max="9996"/>
    <col width="10.1796875" customWidth="1" style="97" min="9997" max="9998"/>
    <col width="10" customWidth="1" style="97" min="9999" max="9999"/>
    <col width="10.36328125" customWidth="1" style="97" min="10000" max="10000"/>
    <col width="9.1796875" customWidth="1" style="97" min="10001" max="10011"/>
    <col width="11.36328125" customWidth="1" style="97" min="10012" max="10012"/>
    <col hidden="1" width="13" customWidth="1" style="97" min="10013" max="10033"/>
    <col width="9.1796875" customWidth="1" style="97" min="10034" max="10239"/>
    <col width="28.6328125" customWidth="1" style="97" min="10240" max="10240"/>
    <col width="9" bestFit="1" customWidth="1" style="97" min="10241" max="10241"/>
    <col width="5.36328125" customWidth="1" style="97" min="10242" max="10242"/>
    <col width="9" bestFit="1" customWidth="1" style="97" min="10243" max="10243"/>
    <col width="5.36328125" customWidth="1" style="97" min="10244" max="10244"/>
    <col width="9" bestFit="1" customWidth="1" style="97" min="10245" max="10245"/>
    <col width="5" customWidth="1" style="97" min="10246" max="10246"/>
    <col width="9" bestFit="1" customWidth="1" style="97" min="10247" max="10247"/>
    <col width="5.1796875" customWidth="1" style="97" min="10248" max="10248"/>
    <col width="9.1796875" customWidth="1" style="97" min="10249" max="10249"/>
    <col width="6" customWidth="1" style="97" min="10250" max="10250"/>
    <col width="9.1796875" customWidth="1" style="97" min="10251" max="10251"/>
    <col width="6" customWidth="1" style="97" min="10252" max="10252"/>
    <col width="10.1796875" customWidth="1" style="97" min="10253" max="10254"/>
    <col width="10" customWidth="1" style="97" min="10255" max="10255"/>
    <col width="10.36328125" customWidth="1" style="97" min="10256" max="10256"/>
    <col width="9.1796875" customWidth="1" style="97" min="10257" max="10267"/>
    <col width="11.36328125" customWidth="1" style="97" min="10268" max="10268"/>
    <col hidden="1" width="13" customWidth="1" style="97" min="10269" max="10289"/>
    <col width="9.1796875" customWidth="1" style="97" min="10290" max="10495"/>
    <col width="28.6328125" customWidth="1" style="97" min="10496" max="10496"/>
    <col width="9" bestFit="1" customWidth="1" style="97" min="10497" max="10497"/>
    <col width="5.36328125" customWidth="1" style="97" min="10498" max="10498"/>
    <col width="9" bestFit="1" customWidth="1" style="97" min="10499" max="10499"/>
    <col width="5.36328125" customWidth="1" style="97" min="10500" max="10500"/>
    <col width="9" bestFit="1" customWidth="1" style="97" min="10501" max="10501"/>
    <col width="5" customWidth="1" style="97" min="10502" max="10502"/>
    <col width="9" bestFit="1" customWidth="1" style="97" min="10503" max="10503"/>
    <col width="5.1796875" customWidth="1" style="97" min="10504" max="10504"/>
    <col width="9.1796875" customWidth="1" style="97" min="10505" max="10505"/>
    <col width="6" customWidth="1" style="97" min="10506" max="10506"/>
    <col width="9.1796875" customWidth="1" style="97" min="10507" max="10507"/>
    <col width="6" customWidth="1" style="97" min="10508" max="10508"/>
    <col width="10.1796875" customWidth="1" style="97" min="10509" max="10510"/>
    <col width="10" customWidth="1" style="97" min="10511" max="10511"/>
    <col width="10.36328125" customWidth="1" style="97" min="10512" max="10512"/>
    <col width="9.1796875" customWidth="1" style="97" min="10513" max="10523"/>
    <col width="11.36328125" customWidth="1" style="97" min="10524" max="10524"/>
    <col hidden="1" width="13" customWidth="1" style="97" min="10525" max="10545"/>
    <col width="9.1796875" customWidth="1" style="97" min="10546" max="10751"/>
    <col width="28.6328125" customWidth="1" style="97" min="10752" max="10752"/>
    <col width="9" bestFit="1" customWidth="1" style="97" min="10753" max="10753"/>
    <col width="5.36328125" customWidth="1" style="97" min="10754" max="10754"/>
    <col width="9" bestFit="1" customWidth="1" style="97" min="10755" max="10755"/>
    <col width="5.36328125" customWidth="1" style="97" min="10756" max="10756"/>
    <col width="9" bestFit="1" customWidth="1" style="97" min="10757" max="10757"/>
    <col width="5" customWidth="1" style="97" min="10758" max="10758"/>
    <col width="9" bestFit="1" customWidth="1" style="97" min="10759" max="10759"/>
    <col width="5.1796875" customWidth="1" style="97" min="10760" max="10760"/>
    <col width="9.1796875" customWidth="1" style="97" min="10761" max="10761"/>
    <col width="6" customWidth="1" style="97" min="10762" max="10762"/>
    <col width="9.1796875" customWidth="1" style="97" min="10763" max="10763"/>
    <col width="6" customWidth="1" style="97" min="10764" max="10764"/>
    <col width="10.1796875" customWidth="1" style="97" min="10765" max="10766"/>
    <col width="10" customWidth="1" style="97" min="10767" max="10767"/>
    <col width="10.36328125" customWidth="1" style="97" min="10768" max="10768"/>
    <col width="9.1796875" customWidth="1" style="97" min="10769" max="10779"/>
    <col width="11.36328125" customWidth="1" style="97" min="10780" max="10780"/>
    <col hidden="1" width="13" customWidth="1" style="97" min="10781" max="10801"/>
    <col width="9.1796875" customWidth="1" style="97" min="10802" max="11007"/>
    <col width="28.6328125" customWidth="1" style="97" min="11008" max="11008"/>
    <col width="9" bestFit="1" customWidth="1" style="97" min="11009" max="11009"/>
    <col width="5.36328125" customWidth="1" style="97" min="11010" max="11010"/>
    <col width="9" bestFit="1" customWidth="1" style="97" min="11011" max="11011"/>
    <col width="5.36328125" customWidth="1" style="97" min="11012" max="11012"/>
    <col width="9" bestFit="1" customWidth="1" style="97" min="11013" max="11013"/>
    <col width="5" customWidth="1" style="97" min="11014" max="11014"/>
    <col width="9" bestFit="1" customWidth="1" style="97" min="11015" max="11015"/>
    <col width="5.1796875" customWidth="1" style="97" min="11016" max="11016"/>
    <col width="9.1796875" customWidth="1" style="97" min="11017" max="11017"/>
    <col width="6" customWidth="1" style="97" min="11018" max="11018"/>
    <col width="9.1796875" customWidth="1" style="97" min="11019" max="11019"/>
    <col width="6" customWidth="1" style="97" min="11020" max="11020"/>
    <col width="10.1796875" customWidth="1" style="97" min="11021" max="11022"/>
    <col width="10" customWidth="1" style="97" min="11023" max="11023"/>
    <col width="10.36328125" customWidth="1" style="97" min="11024" max="11024"/>
    <col width="9.1796875" customWidth="1" style="97" min="11025" max="11035"/>
    <col width="11.36328125" customWidth="1" style="97" min="11036" max="11036"/>
    <col hidden="1" width="13" customWidth="1" style="97" min="11037" max="11057"/>
    <col width="9.1796875" customWidth="1" style="97" min="11058" max="11263"/>
    <col width="28.6328125" customWidth="1" style="97" min="11264" max="11264"/>
    <col width="9" bestFit="1" customWidth="1" style="97" min="11265" max="11265"/>
    <col width="5.36328125" customWidth="1" style="97" min="11266" max="11266"/>
    <col width="9" bestFit="1" customWidth="1" style="97" min="11267" max="11267"/>
    <col width="5.36328125" customWidth="1" style="97" min="11268" max="11268"/>
    <col width="9" bestFit="1" customWidth="1" style="97" min="11269" max="11269"/>
    <col width="5" customWidth="1" style="97" min="11270" max="11270"/>
    <col width="9" bestFit="1" customWidth="1" style="97" min="11271" max="11271"/>
    <col width="5.1796875" customWidth="1" style="97" min="11272" max="11272"/>
    <col width="9.1796875" customWidth="1" style="97" min="11273" max="11273"/>
    <col width="6" customWidth="1" style="97" min="11274" max="11274"/>
    <col width="9.1796875" customWidth="1" style="97" min="11275" max="11275"/>
    <col width="6" customWidth="1" style="97" min="11276" max="11276"/>
    <col width="10.1796875" customWidth="1" style="97" min="11277" max="11278"/>
    <col width="10" customWidth="1" style="97" min="11279" max="11279"/>
    <col width="10.36328125" customWidth="1" style="97" min="11280" max="11280"/>
    <col width="9.1796875" customWidth="1" style="97" min="11281" max="11291"/>
    <col width="11.36328125" customWidth="1" style="97" min="11292" max="11292"/>
    <col hidden="1" width="13" customWidth="1" style="97" min="11293" max="11313"/>
    <col width="9.1796875" customWidth="1" style="97" min="11314" max="11519"/>
    <col width="28.6328125" customWidth="1" style="97" min="11520" max="11520"/>
    <col width="9" bestFit="1" customWidth="1" style="97" min="11521" max="11521"/>
    <col width="5.36328125" customWidth="1" style="97" min="11522" max="11522"/>
    <col width="9" bestFit="1" customWidth="1" style="97" min="11523" max="11523"/>
    <col width="5.36328125" customWidth="1" style="97" min="11524" max="11524"/>
    <col width="9" bestFit="1" customWidth="1" style="97" min="11525" max="11525"/>
    <col width="5" customWidth="1" style="97" min="11526" max="11526"/>
    <col width="9" bestFit="1" customWidth="1" style="97" min="11527" max="11527"/>
    <col width="5.1796875" customWidth="1" style="97" min="11528" max="11528"/>
    <col width="9.1796875" customWidth="1" style="97" min="11529" max="11529"/>
    <col width="6" customWidth="1" style="97" min="11530" max="11530"/>
    <col width="9.1796875" customWidth="1" style="97" min="11531" max="11531"/>
    <col width="6" customWidth="1" style="97" min="11532" max="11532"/>
    <col width="10.1796875" customWidth="1" style="97" min="11533" max="11534"/>
    <col width="10" customWidth="1" style="97" min="11535" max="11535"/>
    <col width="10.36328125" customWidth="1" style="97" min="11536" max="11536"/>
    <col width="9.1796875" customWidth="1" style="97" min="11537" max="11547"/>
    <col width="11.36328125" customWidth="1" style="97" min="11548" max="11548"/>
    <col hidden="1" width="13" customWidth="1" style="97" min="11549" max="11569"/>
    <col width="9.1796875" customWidth="1" style="97" min="11570" max="11775"/>
    <col width="28.6328125" customWidth="1" style="97" min="11776" max="11776"/>
    <col width="9" bestFit="1" customWidth="1" style="97" min="11777" max="11777"/>
    <col width="5.36328125" customWidth="1" style="97" min="11778" max="11778"/>
    <col width="9" bestFit="1" customWidth="1" style="97" min="11779" max="11779"/>
    <col width="5.36328125" customWidth="1" style="97" min="11780" max="11780"/>
    <col width="9" bestFit="1" customWidth="1" style="97" min="11781" max="11781"/>
    <col width="5" customWidth="1" style="97" min="11782" max="11782"/>
    <col width="9" bestFit="1" customWidth="1" style="97" min="11783" max="11783"/>
    <col width="5.1796875" customWidth="1" style="97" min="11784" max="11784"/>
    <col width="9.1796875" customWidth="1" style="97" min="11785" max="11785"/>
    <col width="6" customWidth="1" style="97" min="11786" max="11786"/>
    <col width="9.1796875" customWidth="1" style="97" min="11787" max="11787"/>
    <col width="6" customWidth="1" style="97" min="11788" max="11788"/>
    <col width="10.1796875" customWidth="1" style="97" min="11789" max="11790"/>
    <col width="10" customWidth="1" style="97" min="11791" max="11791"/>
    <col width="10.36328125" customWidth="1" style="97" min="11792" max="11792"/>
    <col width="9.1796875" customWidth="1" style="97" min="11793" max="11803"/>
    <col width="11.36328125" customWidth="1" style="97" min="11804" max="11804"/>
    <col hidden="1" width="13" customWidth="1" style="97" min="11805" max="11825"/>
    <col width="9.1796875" customWidth="1" style="97" min="11826" max="12031"/>
    <col width="28.6328125" customWidth="1" style="97" min="12032" max="12032"/>
    <col width="9" bestFit="1" customWidth="1" style="97" min="12033" max="12033"/>
    <col width="5.36328125" customWidth="1" style="97" min="12034" max="12034"/>
    <col width="9" bestFit="1" customWidth="1" style="97" min="12035" max="12035"/>
    <col width="5.36328125" customWidth="1" style="97" min="12036" max="12036"/>
    <col width="9" bestFit="1" customWidth="1" style="97" min="12037" max="12037"/>
    <col width="5" customWidth="1" style="97" min="12038" max="12038"/>
    <col width="9" bestFit="1" customWidth="1" style="97" min="12039" max="12039"/>
    <col width="5.1796875" customWidth="1" style="97" min="12040" max="12040"/>
    <col width="9.1796875" customWidth="1" style="97" min="12041" max="12041"/>
    <col width="6" customWidth="1" style="97" min="12042" max="12042"/>
    <col width="9.1796875" customWidth="1" style="97" min="12043" max="12043"/>
    <col width="6" customWidth="1" style="97" min="12044" max="12044"/>
    <col width="10.1796875" customWidth="1" style="97" min="12045" max="12046"/>
    <col width="10" customWidth="1" style="97" min="12047" max="12047"/>
    <col width="10.36328125" customWidth="1" style="97" min="12048" max="12048"/>
    <col width="9.1796875" customWidth="1" style="97" min="12049" max="12059"/>
    <col width="11.36328125" customWidth="1" style="97" min="12060" max="12060"/>
    <col hidden="1" width="13" customWidth="1" style="97" min="12061" max="12081"/>
    <col width="9.1796875" customWidth="1" style="97" min="12082" max="12287"/>
    <col width="28.6328125" customWidth="1" style="97" min="12288" max="12288"/>
    <col width="9" bestFit="1" customWidth="1" style="97" min="12289" max="12289"/>
    <col width="5.36328125" customWidth="1" style="97" min="12290" max="12290"/>
    <col width="9" bestFit="1" customWidth="1" style="97" min="12291" max="12291"/>
    <col width="5.36328125" customWidth="1" style="97" min="12292" max="12292"/>
    <col width="9" bestFit="1" customWidth="1" style="97" min="12293" max="12293"/>
    <col width="5" customWidth="1" style="97" min="12294" max="12294"/>
    <col width="9" bestFit="1" customWidth="1" style="97" min="12295" max="12295"/>
    <col width="5.1796875" customWidth="1" style="97" min="12296" max="12296"/>
    <col width="9.1796875" customWidth="1" style="97" min="12297" max="12297"/>
    <col width="6" customWidth="1" style="97" min="12298" max="12298"/>
    <col width="9.1796875" customWidth="1" style="97" min="12299" max="12299"/>
    <col width="6" customWidth="1" style="97" min="12300" max="12300"/>
    <col width="10.1796875" customWidth="1" style="97" min="12301" max="12302"/>
    <col width="10" customWidth="1" style="97" min="12303" max="12303"/>
    <col width="10.36328125" customWidth="1" style="97" min="12304" max="12304"/>
    <col width="9.1796875" customWidth="1" style="97" min="12305" max="12315"/>
    <col width="11.36328125" customWidth="1" style="97" min="12316" max="12316"/>
    <col hidden="1" width="13" customWidth="1" style="97" min="12317" max="12337"/>
    <col width="9.1796875" customWidth="1" style="97" min="12338" max="12543"/>
    <col width="28.6328125" customWidth="1" style="97" min="12544" max="12544"/>
    <col width="9" bestFit="1" customWidth="1" style="97" min="12545" max="12545"/>
    <col width="5.36328125" customWidth="1" style="97" min="12546" max="12546"/>
    <col width="9" bestFit="1" customWidth="1" style="97" min="12547" max="12547"/>
    <col width="5.36328125" customWidth="1" style="97" min="12548" max="12548"/>
    <col width="9" bestFit="1" customWidth="1" style="97" min="12549" max="12549"/>
    <col width="5" customWidth="1" style="97" min="12550" max="12550"/>
    <col width="9" bestFit="1" customWidth="1" style="97" min="12551" max="12551"/>
    <col width="5.1796875" customWidth="1" style="97" min="12552" max="12552"/>
    <col width="9.1796875" customWidth="1" style="97" min="12553" max="12553"/>
    <col width="6" customWidth="1" style="97" min="12554" max="12554"/>
    <col width="9.1796875" customWidth="1" style="97" min="12555" max="12555"/>
    <col width="6" customWidth="1" style="97" min="12556" max="12556"/>
    <col width="10.1796875" customWidth="1" style="97" min="12557" max="12558"/>
    <col width="10" customWidth="1" style="97" min="12559" max="12559"/>
    <col width="10.36328125" customWidth="1" style="97" min="12560" max="12560"/>
    <col width="9.1796875" customWidth="1" style="97" min="12561" max="12571"/>
    <col width="11.36328125" customWidth="1" style="97" min="12572" max="12572"/>
    <col hidden="1" width="13" customWidth="1" style="97" min="12573" max="12593"/>
    <col width="9.1796875" customWidth="1" style="97" min="12594" max="12799"/>
    <col width="28.6328125" customWidth="1" style="97" min="12800" max="12800"/>
    <col width="9" bestFit="1" customWidth="1" style="97" min="12801" max="12801"/>
    <col width="5.36328125" customWidth="1" style="97" min="12802" max="12802"/>
    <col width="9" bestFit="1" customWidth="1" style="97" min="12803" max="12803"/>
    <col width="5.36328125" customWidth="1" style="97" min="12804" max="12804"/>
    <col width="9" bestFit="1" customWidth="1" style="97" min="12805" max="12805"/>
    <col width="5" customWidth="1" style="97" min="12806" max="12806"/>
    <col width="9" bestFit="1" customWidth="1" style="97" min="12807" max="12807"/>
    <col width="5.1796875" customWidth="1" style="97" min="12808" max="12808"/>
    <col width="9.1796875" customWidth="1" style="97" min="12809" max="12809"/>
    <col width="6" customWidth="1" style="97" min="12810" max="12810"/>
    <col width="9.1796875" customWidth="1" style="97" min="12811" max="12811"/>
    <col width="6" customWidth="1" style="97" min="12812" max="12812"/>
    <col width="10.1796875" customWidth="1" style="97" min="12813" max="12814"/>
    <col width="10" customWidth="1" style="97" min="12815" max="12815"/>
    <col width="10.36328125" customWidth="1" style="97" min="12816" max="12816"/>
    <col width="9.1796875" customWidth="1" style="97" min="12817" max="12827"/>
    <col width="11.36328125" customWidth="1" style="97" min="12828" max="12828"/>
    <col hidden="1" width="13" customWidth="1" style="97" min="12829" max="12849"/>
    <col width="9.1796875" customWidth="1" style="97" min="12850" max="13055"/>
    <col width="28.6328125" customWidth="1" style="97" min="13056" max="13056"/>
    <col width="9" bestFit="1" customWidth="1" style="97" min="13057" max="13057"/>
    <col width="5.36328125" customWidth="1" style="97" min="13058" max="13058"/>
    <col width="9" bestFit="1" customWidth="1" style="97" min="13059" max="13059"/>
    <col width="5.36328125" customWidth="1" style="97" min="13060" max="13060"/>
    <col width="9" bestFit="1" customWidth="1" style="97" min="13061" max="13061"/>
    <col width="5" customWidth="1" style="97" min="13062" max="13062"/>
    <col width="9" bestFit="1" customWidth="1" style="97" min="13063" max="13063"/>
    <col width="5.1796875" customWidth="1" style="97" min="13064" max="13064"/>
    <col width="9.1796875" customWidth="1" style="97" min="13065" max="13065"/>
    <col width="6" customWidth="1" style="97" min="13066" max="13066"/>
    <col width="9.1796875" customWidth="1" style="97" min="13067" max="13067"/>
    <col width="6" customWidth="1" style="97" min="13068" max="13068"/>
    <col width="10.1796875" customWidth="1" style="97" min="13069" max="13070"/>
    <col width="10" customWidth="1" style="97" min="13071" max="13071"/>
    <col width="10.36328125" customWidth="1" style="97" min="13072" max="13072"/>
    <col width="9.1796875" customWidth="1" style="97" min="13073" max="13083"/>
    <col width="11.36328125" customWidth="1" style="97" min="13084" max="13084"/>
    <col hidden="1" width="13" customWidth="1" style="97" min="13085" max="13105"/>
    <col width="9.1796875" customWidth="1" style="97" min="13106" max="13311"/>
    <col width="28.6328125" customWidth="1" style="97" min="13312" max="13312"/>
    <col width="9" bestFit="1" customWidth="1" style="97" min="13313" max="13313"/>
    <col width="5.36328125" customWidth="1" style="97" min="13314" max="13314"/>
    <col width="9" bestFit="1" customWidth="1" style="97" min="13315" max="13315"/>
    <col width="5.36328125" customWidth="1" style="97" min="13316" max="13316"/>
    <col width="9" bestFit="1" customWidth="1" style="97" min="13317" max="13317"/>
    <col width="5" customWidth="1" style="97" min="13318" max="13318"/>
    <col width="9" bestFit="1" customWidth="1" style="97" min="13319" max="13319"/>
    <col width="5.1796875" customWidth="1" style="97" min="13320" max="13320"/>
    <col width="9.1796875" customWidth="1" style="97" min="13321" max="13321"/>
    <col width="6" customWidth="1" style="97" min="13322" max="13322"/>
    <col width="9.1796875" customWidth="1" style="97" min="13323" max="13323"/>
    <col width="6" customWidth="1" style="97" min="13324" max="13324"/>
    <col width="10.1796875" customWidth="1" style="97" min="13325" max="13326"/>
    <col width="10" customWidth="1" style="97" min="13327" max="13327"/>
    <col width="10.36328125" customWidth="1" style="97" min="13328" max="13328"/>
    <col width="9.1796875" customWidth="1" style="97" min="13329" max="13339"/>
    <col width="11.36328125" customWidth="1" style="97" min="13340" max="13340"/>
    <col hidden="1" width="13" customWidth="1" style="97" min="13341" max="13361"/>
    <col width="9.1796875" customWidth="1" style="97" min="13362" max="13567"/>
    <col width="28.6328125" customWidth="1" style="97" min="13568" max="13568"/>
    <col width="9" bestFit="1" customWidth="1" style="97" min="13569" max="13569"/>
    <col width="5.36328125" customWidth="1" style="97" min="13570" max="13570"/>
    <col width="9" bestFit="1" customWidth="1" style="97" min="13571" max="13571"/>
    <col width="5.36328125" customWidth="1" style="97" min="13572" max="13572"/>
    <col width="9" bestFit="1" customWidth="1" style="97" min="13573" max="13573"/>
    <col width="5" customWidth="1" style="97" min="13574" max="13574"/>
    <col width="9" bestFit="1" customWidth="1" style="97" min="13575" max="13575"/>
    <col width="5.1796875" customWidth="1" style="97" min="13576" max="13576"/>
    <col width="9.1796875" customWidth="1" style="97" min="13577" max="13577"/>
    <col width="6" customWidth="1" style="97" min="13578" max="13578"/>
    <col width="9.1796875" customWidth="1" style="97" min="13579" max="13579"/>
    <col width="6" customWidth="1" style="97" min="13580" max="13580"/>
    <col width="10.1796875" customWidth="1" style="97" min="13581" max="13582"/>
    <col width="10" customWidth="1" style="97" min="13583" max="13583"/>
    <col width="10.36328125" customWidth="1" style="97" min="13584" max="13584"/>
    <col width="9.1796875" customWidth="1" style="97" min="13585" max="13595"/>
    <col width="11.36328125" customWidth="1" style="97" min="13596" max="13596"/>
    <col hidden="1" width="13" customWidth="1" style="97" min="13597" max="13617"/>
    <col width="9.1796875" customWidth="1" style="97" min="13618" max="13823"/>
    <col width="28.6328125" customWidth="1" style="97" min="13824" max="13824"/>
    <col width="9" bestFit="1" customWidth="1" style="97" min="13825" max="13825"/>
    <col width="5.36328125" customWidth="1" style="97" min="13826" max="13826"/>
    <col width="9" bestFit="1" customWidth="1" style="97" min="13827" max="13827"/>
    <col width="5.36328125" customWidth="1" style="97" min="13828" max="13828"/>
    <col width="9" bestFit="1" customWidth="1" style="97" min="13829" max="13829"/>
    <col width="5" customWidth="1" style="97" min="13830" max="13830"/>
    <col width="9" bestFit="1" customWidth="1" style="97" min="13831" max="13831"/>
    <col width="5.1796875" customWidth="1" style="97" min="13832" max="13832"/>
    <col width="9.1796875" customWidth="1" style="97" min="13833" max="13833"/>
    <col width="6" customWidth="1" style="97" min="13834" max="13834"/>
    <col width="9.1796875" customWidth="1" style="97" min="13835" max="13835"/>
    <col width="6" customWidth="1" style="97" min="13836" max="13836"/>
    <col width="10.1796875" customWidth="1" style="97" min="13837" max="13838"/>
    <col width="10" customWidth="1" style="97" min="13839" max="13839"/>
    <col width="10.36328125" customWidth="1" style="97" min="13840" max="13840"/>
    <col width="9.1796875" customWidth="1" style="97" min="13841" max="13851"/>
    <col width="11.36328125" customWidth="1" style="97" min="13852" max="13852"/>
    <col hidden="1" width="13" customWidth="1" style="97" min="13853" max="13873"/>
    <col width="9.1796875" customWidth="1" style="97" min="13874" max="14079"/>
    <col width="28.6328125" customWidth="1" style="97" min="14080" max="14080"/>
    <col width="9" bestFit="1" customWidth="1" style="97" min="14081" max="14081"/>
    <col width="5.36328125" customWidth="1" style="97" min="14082" max="14082"/>
    <col width="9" bestFit="1" customWidth="1" style="97" min="14083" max="14083"/>
    <col width="5.36328125" customWidth="1" style="97" min="14084" max="14084"/>
    <col width="9" bestFit="1" customWidth="1" style="97" min="14085" max="14085"/>
    <col width="5" customWidth="1" style="97" min="14086" max="14086"/>
    <col width="9" bestFit="1" customWidth="1" style="97" min="14087" max="14087"/>
    <col width="5.1796875" customWidth="1" style="97" min="14088" max="14088"/>
    <col width="9.1796875" customWidth="1" style="97" min="14089" max="14089"/>
    <col width="6" customWidth="1" style="97" min="14090" max="14090"/>
    <col width="9.1796875" customWidth="1" style="97" min="14091" max="14091"/>
    <col width="6" customWidth="1" style="97" min="14092" max="14092"/>
    <col width="10.1796875" customWidth="1" style="97" min="14093" max="14094"/>
    <col width="10" customWidth="1" style="97" min="14095" max="14095"/>
    <col width="10.36328125" customWidth="1" style="97" min="14096" max="14096"/>
    <col width="9.1796875" customWidth="1" style="97" min="14097" max="14107"/>
    <col width="11.36328125" customWidth="1" style="97" min="14108" max="14108"/>
    <col hidden="1" width="13" customWidth="1" style="97" min="14109" max="14129"/>
    <col width="9.1796875" customWidth="1" style="97" min="14130" max="14335"/>
    <col width="28.6328125" customWidth="1" style="97" min="14336" max="14336"/>
    <col width="9" bestFit="1" customWidth="1" style="97" min="14337" max="14337"/>
    <col width="5.36328125" customWidth="1" style="97" min="14338" max="14338"/>
    <col width="9" bestFit="1" customWidth="1" style="97" min="14339" max="14339"/>
    <col width="5.36328125" customWidth="1" style="97" min="14340" max="14340"/>
    <col width="9" bestFit="1" customWidth="1" style="97" min="14341" max="14341"/>
    <col width="5" customWidth="1" style="97" min="14342" max="14342"/>
    <col width="9" bestFit="1" customWidth="1" style="97" min="14343" max="14343"/>
    <col width="5.1796875" customWidth="1" style="97" min="14344" max="14344"/>
    <col width="9.1796875" customWidth="1" style="97" min="14345" max="14345"/>
    <col width="6" customWidth="1" style="97" min="14346" max="14346"/>
    <col width="9.1796875" customWidth="1" style="97" min="14347" max="14347"/>
    <col width="6" customWidth="1" style="97" min="14348" max="14348"/>
    <col width="10.1796875" customWidth="1" style="97" min="14349" max="14350"/>
    <col width="10" customWidth="1" style="97" min="14351" max="14351"/>
    <col width="10.36328125" customWidth="1" style="97" min="14352" max="14352"/>
    <col width="9.1796875" customWidth="1" style="97" min="14353" max="14363"/>
    <col width="11.36328125" customWidth="1" style="97" min="14364" max="14364"/>
    <col hidden="1" width="13" customWidth="1" style="97" min="14365" max="14385"/>
    <col width="9.1796875" customWidth="1" style="97" min="14386" max="14591"/>
    <col width="28.6328125" customWidth="1" style="97" min="14592" max="14592"/>
    <col width="9" bestFit="1" customWidth="1" style="97" min="14593" max="14593"/>
    <col width="5.36328125" customWidth="1" style="97" min="14594" max="14594"/>
    <col width="9" bestFit="1" customWidth="1" style="97" min="14595" max="14595"/>
    <col width="5.36328125" customWidth="1" style="97" min="14596" max="14596"/>
    <col width="9" bestFit="1" customWidth="1" style="97" min="14597" max="14597"/>
    <col width="5" customWidth="1" style="97" min="14598" max="14598"/>
    <col width="9" bestFit="1" customWidth="1" style="97" min="14599" max="14599"/>
    <col width="5.1796875" customWidth="1" style="97" min="14600" max="14600"/>
    <col width="9.1796875" customWidth="1" style="97" min="14601" max="14601"/>
    <col width="6" customWidth="1" style="97" min="14602" max="14602"/>
    <col width="9.1796875" customWidth="1" style="97" min="14603" max="14603"/>
    <col width="6" customWidth="1" style="97" min="14604" max="14604"/>
    <col width="10.1796875" customWidth="1" style="97" min="14605" max="14606"/>
    <col width="10" customWidth="1" style="97" min="14607" max="14607"/>
    <col width="10.36328125" customWidth="1" style="97" min="14608" max="14608"/>
    <col width="9.1796875" customWidth="1" style="97" min="14609" max="14619"/>
    <col width="11.36328125" customWidth="1" style="97" min="14620" max="14620"/>
    <col hidden="1" width="13" customWidth="1" style="97" min="14621" max="14641"/>
    <col width="9.1796875" customWidth="1" style="97" min="14642" max="14847"/>
    <col width="28.6328125" customWidth="1" style="97" min="14848" max="14848"/>
    <col width="9" bestFit="1" customWidth="1" style="97" min="14849" max="14849"/>
    <col width="5.36328125" customWidth="1" style="97" min="14850" max="14850"/>
    <col width="9" bestFit="1" customWidth="1" style="97" min="14851" max="14851"/>
    <col width="5.36328125" customWidth="1" style="97" min="14852" max="14852"/>
    <col width="9" bestFit="1" customWidth="1" style="97" min="14853" max="14853"/>
    <col width="5" customWidth="1" style="97" min="14854" max="14854"/>
    <col width="9" bestFit="1" customWidth="1" style="97" min="14855" max="14855"/>
    <col width="5.1796875" customWidth="1" style="97" min="14856" max="14856"/>
    <col width="9.1796875" customWidth="1" style="97" min="14857" max="14857"/>
    <col width="6" customWidth="1" style="97" min="14858" max="14858"/>
    <col width="9.1796875" customWidth="1" style="97" min="14859" max="14859"/>
    <col width="6" customWidth="1" style="97" min="14860" max="14860"/>
    <col width="10.1796875" customWidth="1" style="97" min="14861" max="14862"/>
    <col width="10" customWidth="1" style="97" min="14863" max="14863"/>
    <col width="10.36328125" customWidth="1" style="97" min="14864" max="14864"/>
    <col width="9.1796875" customWidth="1" style="97" min="14865" max="14875"/>
    <col width="11.36328125" customWidth="1" style="97" min="14876" max="14876"/>
    <col hidden="1" width="13" customWidth="1" style="97" min="14877" max="14897"/>
    <col width="9.1796875" customWidth="1" style="97" min="14898" max="15103"/>
    <col width="28.6328125" customWidth="1" style="97" min="15104" max="15104"/>
    <col width="9" bestFit="1" customWidth="1" style="97" min="15105" max="15105"/>
    <col width="5.36328125" customWidth="1" style="97" min="15106" max="15106"/>
    <col width="9" bestFit="1" customWidth="1" style="97" min="15107" max="15107"/>
    <col width="5.36328125" customWidth="1" style="97" min="15108" max="15108"/>
    <col width="9" bestFit="1" customWidth="1" style="97" min="15109" max="15109"/>
    <col width="5" customWidth="1" style="97" min="15110" max="15110"/>
    <col width="9" bestFit="1" customWidth="1" style="97" min="15111" max="15111"/>
    <col width="5.1796875" customWidth="1" style="97" min="15112" max="15112"/>
    <col width="9.1796875" customWidth="1" style="97" min="15113" max="15113"/>
    <col width="6" customWidth="1" style="97" min="15114" max="15114"/>
    <col width="9.1796875" customWidth="1" style="97" min="15115" max="15115"/>
    <col width="6" customWidth="1" style="97" min="15116" max="15116"/>
    <col width="10.1796875" customWidth="1" style="97" min="15117" max="15118"/>
    <col width="10" customWidth="1" style="97" min="15119" max="15119"/>
    <col width="10.36328125" customWidth="1" style="97" min="15120" max="15120"/>
    <col width="9.1796875" customWidth="1" style="97" min="15121" max="15131"/>
    <col width="11.36328125" customWidth="1" style="97" min="15132" max="15132"/>
    <col hidden="1" width="13" customWidth="1" style="97" min="15133" max="15153"/>
    <col width="9.1796875" customWidth="1" style="97" min="15154" max="15359"/>
    <col width="28.6328125" customWidth="1" style="97" min="15360" max="15360"/>
    <col width="9" bestFit="1" customWidth="1" style="97" min="15361" max="15361"/>
    <col width="5.36328125" customWidth="1" style="97" min="15362" max="15362"/>
    <col width="9" bestFit="1" customWidth="1" style="97" min="15363" max="15363"/>
    <col width="5.36328125" customWidth="1" style="97" min="15364" max="15364"/>
    <col width="9" bestFit="1" customWidth="1" style="97" min="15365" max="15365"/>
    <col width="5" customWidth="1" style="97" min="15366" max="15366"/>
    <col width="9" bestFit="1" customWidth="1" style="97" min="15367" max="15367"/>
    <col width="5.1796875" customWidth="1" style="97" min="15368" max="15368"/>
    <col width="9.1796875" customWidth="1" style="97" min="15369" max="15369"/>
    <col width="6" customWidth="1" style="97" min="15370" max="15370"/>
    <col width="9.1796875" customWidth="1" style="97" min="15371" max="15371"/>
    <col width="6" customWidth="1" style="97" min="15372" max="15372"/>
    <col width="10.1796875" customWidth="1" style="97" min="15373" max="15374"/>
    <col width="10" customWidth="1" style="97" min="15375" max="15375"/>
    <col width="10.36328125" customWidth="1" style="97" min="15376" max="15376"/>
    <col width="9.1796875" customWidth="1" style="97" min="15377" max="15387"/>
    <col width="11.36328125" customWidth="1" style="97" min="15388" max="15388"/>
    <col hidden="1" width="13" customWidth="1" style="97" min="15389" max="15409"/>
    <col width="9.1796875" customWidth="1" style="97" min="15410" max="15615"/>
    <col width="28.6328125" customWidth="1" style="97" min="15616" max="15616"/>
    <col width="9" bestFit="1" customWidth="1" style="97" min="15617" max="15617"/>
    <col width="5.36328125" customWidth="1" style="97" min="15618" max="15618"/>
    <col width="9" bestFit="1" customWidth="1" style="97" min="15619" max="15619"/>
    <col width="5.36328125" customWidth="1" style="97" min="15620" max="15620"/>
    <col width="9" bestFit="1" customWidth="1" style="97" min="15621" max="15621"/>
    <col width="5" customWidth="1" style="97" min="15622" max="15622"/>
    <col width="9" bestFit="1" customWidth="1" style="97" min="15623" max="15623"/>
    <col width="5.1796875" customWidth="1" style="97" min="15624" max="15624"/>
    <col width="9.1796875" customWidth="1" style="97" min="15625" max="15625"/>
    <col width="6" customWidth="1" style="97" min="15626" max="15626"/>
    <col width="9.1796875" customWidth="1" style="97" min="15627" max="15627"/>
    <col width="6" customWidth="1" style="97" min="15628" max="15628"/>
    <col width="10.1796875" customWidth="1" style="97" min="15629" max="15630"/>
    <col width="10" customWidth="1" style="97" min="15631" max="15631"/>
    <col width="10.36328125" customWidth="1" style="97" min="15632" max="15632"/>
    <col width="9.1796875" customWidth="1" style="97" min="15633" max="15643"/>
    <col width="11.36328125" customWidth="1" style="97" min="15644" max="15644"/>
    <col hidden="1" width="13" customWidth="1" style="97" min="15645" max="15665"/>
    <col width="9.1796875" customWidth="1" style="97" min="15666" max="15871"/>
    <col width="28.6328125" customWidth="1" style="97" min="15872" max="15872"/>
    <col width="9" bestFit="1" customWidth="1" style="97" min="15873" max="15873"/>
    <col width="5.36328125" customWidth="1" style="97" min="15874" max="15874"/>
    <col width="9" bestFit="1" customWidth="1" style="97" min="15875" max="15875"/>
    <col width="5.36328125" customWidth="1" style="97" min="15876" max="15876"/>
    <col width="9" bestFit="1" customWidth="1" style="97" min="15877" max="15877"/>
    <col width="5" customWidth="1" style="97" min="15878" max="15878"/>
    <col width="9" bestFit="1" customWidth="1" style="97" min="15879" max="15879"/>
    <col width="5.1796875" customWidth="1" style="97" min="15880" max="15880"/>
    <col width="9.1796875" customWidth="1" style="97" min="15881" max="15881"/>
    <col width="6" customWidth="1" style="97" min="15882" max="15882"/>
    <col width="9.1796875" customWidth="1" style="97" min="15883" max="15883"/>
    <col width="6" customWidth="1" style="97" min="15884" max="15884"/>
    <col width="10.1796875" customWidth="1" style="97" min="15885" max="15886"/>
    <col width="10" customWidth="1" style="97" min="15887" max="15887"/>
    <col width="10.36328125" customWidth="1" style="97" min="15888" max="15888"/>
    <col width="9.1796875" customWidth="1" style="97" min="15889" max="15899"/>
    <col width="11.36328125" customWidth="1" style="97" min="15900" max="15900"/>
    <col hidden="1" width="13" customWidth="1" style="97" min="15901" max="15921"/>
    <col width="9.1796875" customWidth="1" style="97" min="15922" max="16127"/>
    <col width="28.6328125" customWidth="1" style="97" min="16128" max="16128"/>
    <col width="9" bestFit="1" customWidth="1" style="97" min="16129" max="16129"/>
    <col width="5.36328125" customWidth="1" style="97" min="16130" max="16130"/>
    <col width="9" bestFit="1" customWidth="1" style="97" min="16131" max="16131"/>
    <col width="5.36328125" customWidth="1" style="97" min="16132" max="16132"/>
    <col width="9" bestFit="1" customWidth="1" style="97" min="16133" max="16133"/>
    <col width="5" customWidth="1" style="97" min="16134" max="16134"/>
    <col width="9" bestFit="1" customWidth="1" style="97" min="16135" max="16135"/>
    <col width="5.1796875" customWidth="1" style="97" min="16136" max="16136"/>
    <col width="9.1796875" customWidth="1" style="97" min="16137" max="16137"/>
    <col width="6" customWidth="1" style="97" min="16138" max="16138"/>
    <col width="9.1796875" customWidth="1" style="97" min="16139" max="16139"/>
    <col width="6" customWidth="1" style="97" min="16140" max="16140"/>
    <col width="10.1796875" customWidth="1" style="97" min="16141" max="16142"/>
    <col width="10" customWidth="1" style="97" min="16143" max="16143"/>
    <col width="10.36328125" customWidth="1" style="97" min="16144" max="16144"/>
    <col width="9.1796875" customWidth="1" style="97" min="16145" max="16155"/>
    <col width="11.36328125" customWidth="1" style="97" min="16156" max="16156"/>
    <col hidden="1" width="13" customWidth="1" style="97" min="16157" max="16177"/>
    <col width="9.1796875" customWidth="1" style="97" min="16178" max="16384"/>
  </cols>
  <sheetData>
    <row r="1">
      <c r="AW1" s="33" t="inlineStr">
        <is>
          <t>Add column</t>
        </is>
      </c>
      <c r="AX1" s="118" t="inlineStr">
        <is>
          <t>To modify</t>
        </is>
      </c>
    </row>
    <row r="2">
      <c r="B2" s="12" t="n"/>
    </row>
    <row r="3" ht="16" customHeight="1"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T3" s="8" t="n"/>
      <c r="AU3" s="8" t="n"/>
      <c r="AV3" s="8" t="n"/>
      <c r="AY3" s="119" t="inlineStr">
        <is>
          <t>Average</t>
        </is>
      </c>
      <c r="AZ3" s="104" t="n"/>
    </row>
    <row r="4">
      <c r="B4" s="116"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26" t="n">
        <v>44805</v>
      </c>
      <c r="AU4" s="26" t="n">
        <v>44835</v>
      </c>
      <c r="AV4" s="26" t="n">
        <v>44866</v>
      </c>
      <c r="AW4" s="11" t="n"/>
      <c r="AX4" s="120" t="inlineStr">
        <is>
          <t>mom</t>
        </is>
      </c>
      <c r="AY4" s="120" t="inlineStr">
        <is>
          <t>3 months</t>
        </is>
      </c>
      <c r="AZ4" s="120" t="inlineStr">
        <is>
          <t>6 months</t>
        </is>
      </c>
    </row>
    <row r="5" ht="16" customHeight="1" thickBot="1">
      <c r="B5" s="117"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27" t="n"/>
      <c r="AU5" s="27" t="n"/>
      <c r="AV5" s="27" t="n"/>
      <c r="AW5" s="11" t="n"/>
      <c r="AX5" s="121" t="n"/>
      <c r="AY5" s="121" t="n"/>
      <c r="AZ5" s="121"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20">
        <f>VLOOKUP(AT$4,'DB Manufacturing ISM'!$A:$S,MATCH($B6,'DB Manufacturing ISM'!$A$1:$S$1,0),0)</f>
        <v/>
      </c>
      <c r="AU6" s="20">
        <f>VLOOKUP(AU$4,'DB Manufacturing ISM'!$A:$S,MATCH($B6,'DB Manufacturing ISM'!$A$1:$S$1,0),0)</f>
        <v/>
      </c>
      <c r="AV6" s="20">
        <f>VLOOKUP(AV$4,'DB Manufacturing ISM'!$A:$S,MATCH($B6,'DB Manufacturing ISM'!$A$1:$S$1,0),0)</f>
        <v/>
      </c>
      <c r="AW6" s="13" t="n"/>
      <c r="AX6" s="20">
        <f>AV6-AU6</f>
        <v/>
      </c>
      <c r="AY6" s="23">
        <f>AVERAGE(AT6:AV6)</f>
        <v/>
      </c>
      <c r="AZ6" s="23">
        <f>AVERAGE(AQ6:AV6)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20">
        <f>VLOOKUP(AT$4,'DB Manufacturing ISM'!$A:$S,MATCH($B7,'DB Manufacturing ISM'!$A$1:$S$1,0),0)</f>
        <v/>
      </c>
      <c r="AU7" s="20">
        <f>VLOOKUP(AU$4,'DB Manufacturing ISM'!$A:$S,MATCH($B7,'DB Manufacturing ISM'!$A$1:$S$1,0),0)</f>
        <v/>
      </c>
      <c r="AV7" s="20">
        <f>VLOOKUP(AV$4,'DB Manufacturing ISM'!$A:$S,MATCH($B7,'DB Manufacturing ISM'!$A$1:$S$1,0),0)</f>
        <v/>
      </c>
      <c r="AW7" s="13" t="n"/>
      <c r="AX7" s="20">
        <f>AV7-AU7</f>
        <v/>
      </c>
      <c r="AY7" s="23">
        <f>AVERAGE(AT7:AV7)</f>
        <v/>
      </c>
      <c r="AZ7" s="23">
        <f>AVERAGE(AQ7:AV7)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20">
        <f>VLOOKUP(AT$4,'DB Manufacturing ISM'!$A:$S,MATCH($B8,'DB Manufacturing ISM'!$A$1:$S$1,0),0)</f>
        <v/>
      </c>
      <c r="AU8" s="20">
        <f>VLOOKUP(AU$4,'DB Manufacturing ISM'!$A:$S,MATCH($B8,'DB Manufacturing ISM'!$A$1:$S$1,0),0)</f>
        <v/>
      </c>
      <c r="AV8" s="20">
        <f>VLOOKUP(AV$4,'DB Manufacturing ISM'!$A:$S,MATCH($B8,'DB Manufacturing ISM'!$A$1:$S$1,0),0)</f>
        <v/>
      </c>
      <c r="AW8" s="13" t="n"/>
      <c r="AX8" s="20">
        <f>AV8-AU8</f>
        <v/>
      </c>
      <c r="AY8" s="23">
        <f>AVERAGE(AT8:AV8)</f>
        <v/>
      </c>
      <c r="AZ8" s="23">
        <f>AVERAGE(AQ8:AV8)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20">
        <f>VLOOKUP(AT$4,'DB Manufacturing ISM'!$A:$S,MATCH($B9,'DB Manufacturing ISM'!$A$1:$S$1,0),0)</f>
        <v/>
      </c>
      <c r="AU9" s="20">
        <f>VLOOKUP(AU$4,'DB Manufacturing ISM'!$A:$S,MATCH($B9,'DB Manufacturing ISM'!$A$1:$S$1,0),0)</f>
        <v/>
      </c>
      <c r="AV9" s="20">
        <f>VLOOKUP(AV$4,'DB Manufacturing ISM'!$A:$S,MATCH($B9,'DB Manufacturing ISM'!$A$1:$S$1,0),0)</f>
        <v/>
      </c>
      <c r="AW9" s="13" t="n"/>
      <c r="AX9" s="20">
        <f>AV9-AU9</f>
        <v/>
      </c>
      <c r="AY9" s="23">
        <f>AVERAGE(AT9:AV9)</f>
        <v/>
      </c>
      <c r="AZ9" s="23">
        <f>AVERAGE(AQ9:AV9)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20">
        <f>VLOOKUP(AT$4,'DB Manufacturing ISM'!$A:$S,MATCH($B10,'DB Manufacturing ISM'!$A$1:$S$1,0),0)</f>
        <v/>
      </c>
      <c r="AU10" s="20">
        <f>VLOOKUP(AU$4,'DB Manufacturing ISM'!$A:$S,MATCH($B10,'DB Manufacturing ISM'!$A$1:$S$1,0),0)</f>
        <v/>
      </c>
      <c r="AV10" s="20">
        <f>VLOOKUP(AV$4,'DB Manufacturing ISM'!$A:$S,MATCH($B10,'DB Manufacturing ISM'!$A$1:$S$1,0),0)</f>
        <v/>
      </c>
      <c r="AW10" s="13" t="n"/>
      <c r="AX10" s="20">
        <f>AV10-AU10</f>
        <v/>
      </c>
      <c r="AY10" s="23">
        <f>AVERAGE(AT10:AV10)</f>
        <v/>
      </c>
      <c r="AZ10" s="23">
        <f>AVERAGE(AQ10:AV10)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20">
        <f>VLOOKUP(AT$4,'DB Manufacturing ISM'!$A:$S,MATCH($B11,'DB Manufacturing ISM'!$A$1:$S$1,0),0)</f>
        <v/>
      </c>
      <c r="AU11" s="20">
        <f>VLOOKUP(AU$4,'DB Manufacturing ISM'!$A:$S,MATCH($B11,'DB Manufacturing ISM'!$A$1:$S$1,0),0)</f>
        <v/>
      </c>
      <c r="AV11" s="20">
        <f>VLOOKUP(AV$4,'DB Manufacturing ISM'!$A:$S,MATCH($B11,'DB Manufacturing ISM'!$A$1:$S$1,0),0)</f>
        <v/>
      </c>
      <c r="AW11" s="13" t="n"/>
      <c r="AX11" s="20">
        <f>AV11-AU11</f>
        <v/>
      </c>
      <c r="AY11" s="23">
        <f>AVERAGE(AT11:AV11)</f>
        <v/>
      </c>
      <c r="AZ11" s="23">
        <f>AVERAGE(AQ11:AV11)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20">
        <f>VLOOKUP(AT$4,'DB Manufacturing ISM'!$A:$S,MATCH($B12,'DB Manufacturing ISM'!$A$1:$S$1,0),0)</f>
        <v/>
      </c>
      <c r="AU12" s="20">
        <f>VLOOKUP(AU$4,'DB Manufacturing ISM'!$A:$S,MATCH($B12,'DB Manufacturing ISM'!$A$1:$S$1,0),0)</f>
        <v/>
      </c>
      <c r="AV12" s="20">
        <f>VLOOKUP(AV$4,'DB Manufacturing ISM'!$A:$S,MATCH($B12,'DB Manufacturing ISM'!$A$1:$S$1,0),0)</f>
        <v/>
      </c>
      <c r="AW12" s="13" t="n"/>
      <c r="AX12" s="20">
        <f>AV12-AU12</f>
        <v/>
      </c>
      <c r="AY12" s="23">
        <f>AVERAGE(AT12:AV12)</f>
        <v/>
      </c>
      <c r="AZ12" s="23">
        <f>AVERAGE(AQ12:AV12)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20">
        <f>VLOOKUP(AT$4,'DB Manufacturing ISM'!$A:$S,MATCH($B13,'DB Manufacturing ISM'!$A$1:$S$1,0),0)</f>
        <v/>
      </c>
      <c r="AU13" s="20">
        <f>VLOOKUP(AU$4,'DB Manufacturing ISM'!$A:$S,MATCH($B13,'DB Manufacturing ISM'!$A$1:$S$1,0),0)</f>
        <v/>
      </c>
      <c r="AV13" s="20">
        <f>VLOOKUP(AV$4,'DB Manufacturing ISM'!$A:$S,MATCH($B13,'DB Manufacturing ISM'!$A$1:$S$1,0),0)</f>
        <v/>
      </c>
      <c r="AW13" s="13" t="n"/>
      <c r="AX13" s="20">
        <f>AV13-AU13</f>
        <v/>
      </c>
      <c r="AY13" s="23">
        <f>AVERAGE(AT13:AV13)</f>
        <v/>
      </c>
      <c r="AZ13" s="23">
        <f>AVERAGE(AQ13:AV13)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20">
        <f>VLOOKUP(AT$4,'DB Manufacturing ISM'!$A:$S,MATCH($B14,'DB Manufacturing ISM'!$A$1:$S$1,0),0)</f>
        <v/>
      </c>
      <c r="AU14" s="20">
        <f>VLOOKUP(AU$4,'DB Manufacturing ISM'!$A:$S,MATCH($B14,'DB Manufacturing ISM'!$A$1:$S$1,0),0)</f>
        <v/>
      </c>
      <c r="AV14" s="20">
        <f>VLOOKUP(AV$4,'DB Manufacturing ISM'!$A:$S,MATCH($B14,'DB Manufacturing ISM'!$A$1:$S$1,0),0)</f>
        <v/>
      </c>
      <c r="AW14" s="13" t="n"/>
      <c r="AX14" s="20">
        <f>AV14-AU14</f>
        <v/>
      </c>
      <c r="AY14" s="23">
        <f>AVERAGE(AT14:AV14)</f>
        <v/>
      </c>
      <c r="AZ14" s="23">
        <f>AVERAGE(AQ14:AV14)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20">
        <f>VLOOKUP(AT$4,'DB Manufacturing ISM'!$A:$S,MATCH($B15,'DB Manufacturing ISM'!$A$1:$S$1,0),0)</f>
        <v/>
      </c>
      <c r="AU15" s="20">
        <f>VLOOKUP(AU$4,'DB Manufacturing ISM'!$A:$S,MATCH($B15,'DB Manufacturing ISM'!$A$1:$S$1,0),0)</f>
        <v/>
      </c>
      <c r="AV15" s="20">
        <f>VLOOKUP(AV$4,'DB Manufacturing ISM'!$A:$S,MATCH($B15,'DB Manufacturing ISM'!$A$1:$S$1,0),0)</f>
        <v/>
      </c>
      <c r="AW15" s="13" t="n"/>
      <c r="AX15" s="20">
        <f>AV15-AU15</f>
        <v/>
      </c>
      <c r="AY15" s="23">
        <f>AVERAGE(AT15:AV15)</f>
        <v/>
      </c>
      <c r="AZ15" s="23">
        <f>AVERAGE(AQ15:AV15)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20">
        <f>VLOOKUP(AT$4,'DB Manufacturing ISM'!$A:$S,MATCH($B16,'DB Manufacturing ISM'!$A$1:$S$1,0),0)</f>
        <v/>
      </c>
      <c r="AU16" s="20">
        <f>VLOOKUP(AU$4,'DB Manufacturing ISM'!$A:$S,MATCH($B16,'DB Manufacturing ISM'!$A$1:$S$1,0),0)</f>
        <v/>
      </c>
      <c r="AV16" s="20">
        <f>VLOOKUP(AV$4,'DB Manufacturing ISM'!$A:$S,MATCH($B16,'DB Manufacturing ISM'!$A$1:$S$1,0),0)</f>
        <v/>
      </c>
      <c r="AW16" s="13" t="n"/>
      <c r="AX16" s="20">
        <f>AV16-AU16</f>
        <v/>
      </c>
      <c r="AY16" s="23">
        <f>AVERAGE(AT16:AV16)</f>
        <v/>
      </c>
      <c r="AZ16" s="23">
        <f>AVERAGE(AQ16:AV16)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20">
        <f>VLOOKUP(AT$4,'DB Manufacturing ISM'!$A:$S,MATCH($B17,'DB Manufacturing ISM'!$A$1:$S$1,0),0)</f>
        <v/>
      </c>
      <c r="AU17" s="20">
        <f>VLOOKUP(AU$4,'DB Manufacturing ISM'!$A:$S,MATCH($B17,'DB Manufacturing ISM'!$A$1:$S$1,0),0)</f>
        <v/>
      </c>
      <c r="AV17" s="20">
        <f>VLOOKUP(AV$4,'DB Manufacturing ISM'!$A:$S,MATCH($B17,'DB Manufacturing ISM'!$A$1:$S$1,0),0)</f>
        <v/>
      </c>
      <c r="AW17" s="13" t="n"/>
      <c r="AX17" s="20">
        <f>AV17-AU17</f>
        <v/>
      </c>
      <c r="AY17" s="23">
        <f>AVERAGE(AT17:AV17)</f>
        <v/>
      </c>
      <c r="AZ17" s="23">
        <f>AVERAGE(AQ17:AV17)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20">
        <f>VLOOKUP(AT$4,'DB Manufacturing ISM'!$A:$S,MATCH($B18,'DB Manufacturing ISM'!$A$1:$S$1,0),0)</f>
        <v/>
      </c>
      <c r="AU18" s="20">
        <f>VLOOKUP(AU$4,'DB Manufacturing ISM'!$A:$S,MATCH($B18,'DB Manufacturing ISM'!$A$1:$S$1,0),0)</f>
        <v/>
      </c>
      <c r="AV18" s="20">
        <f>VLOOKUP(AV$4,'DB Manufacturing ISM'!$A:$S,MATCH($B18,'DB Manufacturing ISM'!$A$1:$S$1,0),0)</f>
        <v/>
      </c>
      <c r="AW18" s="13" t="n"/>
      <c r="AX18" s="20">
        <f>AV18-AU18</f>
        <v/>
      </c>
      <c r="AY18" s="23">
        <f>AVERAGE(AT18:AV18)</f>
        <v/>
      </c>
      <c r="AZ18" s="23">
        <f>AVERAGE(AQ18:AV18)</f>
        <v/>
      </c>
      <c r="BC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20">
        <f>VLOOKUP(AT$4,'DB Manufacturing ISM'!$A:$S,MATCH($B19,'DB Manufacturing ISM'!$A$1:$S$1,0),0)</f>
        <v/>
      </c>
      <c r="AU19" s="20">
        <f>VLOOKUP(AU$4,'DB Manufacturing ISM'!$A:$S,MATCH($B19,'DB Manufacturing ISM'!$A$1:$S$1,0),0)</f>
        <v/>
      </c>
      <c r="AV19" s="20">
        <f>VLOOKUP(AV$4,'DB Manufacturing ISM'!$A:$S,MATCH($B19,'DB Manufacturing ISM'!$A$1:$S$1,0),0)</f>
        <v/>
      </c>
      <c r="AW19" s="13" t="n"/>
      <c r="AX19" s="20">
        <f>AV19-AU19</f>
        <v/>
      </c>
      <c r="AY19" s="23">
        <f>AVERAGE(AT19:AV19)</f>
        <v/>
      </c>
      <c r="AZ19" s="23">
        <f>AVERAGE(AQ19:AV19)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20">
        <f>VLOOKUP(AT$4,'DB Manufacturing ISM'!$A:$S,MATCH($B20,'DB Manufacturing ISM'!$A$1:$S$1,0),0)</f>
        <v/>
      </c>
      <c r="AU20" s="20">
        <f>VLOOKUP(AU$4,'DB Manufacturing ISM'!$A:$S,MATCH($B20,'DB Manufacturing ISM'!$A$1:$S$1,0),0)</f>
        <v/>
      </c>
      <c r="AV20" s="20">
        <f>VLOOKUP(AV$4,'DB Manufacturing ISM'!$A:$S,MATCH($B20,'DB Manufacturing ISM'!$A$1:$S$1,0),0)</f>
        <v/>
      </c>
      <c r="AW20" s="13" t="n"/>
      <c r="AX20" s="20">
        <f>AV20-AU20</f>
        <v/>
      </c>
      <c r="AY20" s="23">
        <f>AVERAGE(AT20:AV20)</f>
        <v/>
      </c>
      <c r="AZ20" s="23">
        <f>AVERAGE(AQ20:AV20)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20">
        <f>VLOOKUP(AT$4,'DB Manufacturing ISM'!$A:$S,MATCH($B21,'DB Manufacturing ISM'!$A$1:$S$1,0),0)</f>
        <v/>
      </c>
      <c r="AU21" s="20">
        <f>VLOOKUP(AU$4,'DB Manufacturing ISM'!$A:$S,MATCH($B21,'DB Manufacturing ISM'!$A$1:$S$1,0),0)</f>
        <v/>
      </c>
      <c r="AV21" s="20">
        <f>VLOOKUP(AV$4,'DB Manufacturing ISM'!$A:$S,MATCH($B21,'DB Manufacturing ISM'!$A$1:$S$1,0),0)</f>
        <v/>
      </c>
      <c r="AW21" s="13" t="n"/>
      <c r="AX21" s="20">
        <f>AV21-AU21</f>
        <v/>
      </c>
      <c r="AY21" s="23">
        <f>AVERAGE(AT21:AV21)</f>
        <v/>
      </c>
      <c r="AZ21" s="23">
        <f>AVERAGE(AQ21:AV21)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20">
        <f>VLOOKUP(AT$4,'DB Manufacturing ISM'!$A:$S,MATCH($B22,'DB Manufacturing ISM'!$A$1:$S$1,0),0)</f>
        <v/>
      </c>
      <c r="AU22" s="20">
        <f>VLOOKUP(AU$4,'DB Manufacturing ISM'!$A:$S,MATCH($B22,'DB Manufacturing ISM'!$A$1:$S$1,0),0)</f>
        <v/>
      </c>
      <c r="AV22" s="20">
        <f>VLOOKUP(AV$4,'DB Manufacturing ISM'!$A:$S,MATCH($B22,'DB Manufacturing ISM'!$A$1:$S$1,0),0)</f>
        <v/>
      </c>
      <c r="AW22" s="13" t="n"/>
      <c r="AX22" s="20">
        <f>AV22-AU22</f>
        <v/>
      </c>
      <c r="AY22" s="23">
        <f>AVERAGE(AT22:AV22)</f>
        <v/>
      </c>
      <c r="AZ22" s="23">
        <f>AVERAGE(AQ22:AV22)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20">
        <f>VLOOKUP(AT$4,'DB Manufacturing ISM'!$A:$S,MATCH($B23,'DB Manufacturing ISM'!$A$1:$S$1,0),0)</f>
        <v/>
      </c>
      <c r="AU23" s="20">
        <f>VLOOKUP(AU$4,'DB Manufacturing ISM'!$A:$S,MATCH($B23,'DB Manufacturing ISM'!$A$1:$S$1,0),0)</f>
        <v/>
      </c>
      <c r="AV23" s="20">
        <f>VLOOKUP(AV$4,'DB Manufacturing ISM'!$A:$S,MATCH($B23,'DB Manufacturing ISM'!$A$1:$S$1,0),0)</f>
        <v/>
      </c>
      <c r="AW23" s="13" t="n"/>
      <c r="AX23" s="20">
        <f>AV23-AU23</f>
        <v/>
      </c>
      <c r="AY23" s="23">
        <f>AVERAGE(AT23:AV23)</f>
        <v/>
      </c>
      <c r="AZ23" s="23">
        <f>AVERAGE(AQ23:AV23)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21" t="n">
        <v>45</v>
      </c>
      <c r="AU24" s="21" t="n">
        <v>46</v>
      </c>
      <c r="AV24" s="21" t="n">
        <v>47</v>
      </c>
      <c r="AW24" s="13" t="n"/>
      <c r="AX24" s="13" t="n"/>
      <c r="AY24" s="13" t="n"/>
      <c r="AZ24" s="13" t="n"/>
    </row>
    <row r="25" ht="16" customHeight="1"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c r="AT25" s="22" t="n"/>
      <c r="AU25" s="22" t="n"/>
      <c r="AV25" s="22" t="n"/>
    </row>
    <row r="26">
      <c r="B26" s="116"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26" t="n">
        <v>44805</v>
      </c>
      <c r="AU26" s="26" t="n">
        <v>44835</v>
      </c>
      <c r="AV26" s="26" t="n">
        <v>44866</v>
      </c>
      <c r="AW26" s="11" t="n"/>
      <c r="AX26" s="120" t="inlineStr">
        <is>
          <t>mom</t>
        </is>
      </c>
      <c r="AY26" s="120" t="inlineStr">
        <is>
          <t>3 months</t>
        </is>
      </c>
      <c r="AZ26" s="120" t="inlineStr">
        <is>
          <t>6 months</t>
        </is>
      </c>
    </row>
    <row r="27" ht="16" customHeight="1" thickBot="1">
      <c r="B27" s="117"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27" t="n"/>
      <c r="AU27" s="27" t="n"/>
      <c r="AV27" s="27" t="n"/>
      <c r="AW27" s="11" t="n"/>
      <c r="AX27" s="121" t="n"/>
      <c r="AY27" s="121" t="n"/>
      <c r="AZ27" s="121"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T28" s="20">
        <f>VLOOKUP(AT$26,'DB New Orders'!$A:$S,MATCH($B28,'DB New Orders'!$A$1:$S$1,0),0)</f>
        <v/>
      </c>
      <c r="AU28" s="20">
        <f>VLOOKUP(AU$26,'DB New Orders'!$A:$S,MATCH($B28,'DB New Orders'!$A$1:$S$1,0),0)</f>
        <v/>
      </c>
      <c r="AV28" s="20">
        <f>VLOOKUP(AV$26,'DB New Orders'!$A:$S,MATCH($B28,'DB New Orders'!$A$1:$S$1,0),0)</f>
        <v/>
      </c>
      <c r="AX28" s="20">
        <f>AV28-AU28</f>
        <v/>
      </c>
      <c r="AY28" s="23">
        <f>AVERAGE(AT28:AV28)</f>
        <v/>
      </c>
      <c r="AZ28" s="23">
        <f>AVERAGE(AQ28:AV28)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T29" s="20">
        <f>VLOOKUP(AT$26,'DB New Orders'!$A:$S,MATCH($B29,'DB New Orders'!$A$1:$S$1,0),0)</f>
        <v/>
      </c>
      <c r="AU29" s="20">
        <f>VLOOKUP(AU$26,'DB New Orders'!$A:$S,MATCH($B29,'DB New Orders'!$A$1:$S$1,0),0)</f>
        <v/>
      </c>
      <c r="AV29" s="20">
        <f>VLOOKUP(AV$26,'DB New Orders'!$A:$S,MATCH($B29,'DB New Orders'!$A$1:$S$1,0),0)</f>
        <v/>
      </c>
      <c r="AX29" s="20">
        <f>AV29-AU29</f>
        <v/>
      </c>
      <c r="AY29" s="23">
        <f>AVERAGE(AT29:AV29)</f>
        <v/>
      </c>
      <c r="AZ29" s="23">
        <f>AVERAGE(AQ29:AV29)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T30" s="20">
        <f>VLOOKUP(AT$26,'DB New Orders'!$A:$S,MATCH($B30,'DB New Orders'!$A$1:$S$1,0),0)</f>
        <v/>
      </c>
      <c r="AU30" s="20">
        <f>VLOOKUP(AU$26,'DB New Orders'!$A:$S,MATCH($B30,'DB New Orders'!$A$1:$S$1,0),0)</f>
        <v/>
      </c>
      <c r="AV30" s="20">
        <f>VLOOKUP(AV$26,'DB New Orders'!$A:$S,MATCH($B30,'DB New Orders'!$A$1:$S$1,0),0)</f>
        <v/>
      </c>
      <c r="AX30" s="20">
        <f>AV30-AU30</f>
        <v/>
      </c>
      <c r="AY30" s="23">
        <f>AVERAGE(AT30:AV30)</f>
        <v/>
      </c>
      <c r="AZ30" s="23">
        <f>AVERAGE(AQ30:AV30)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T31" s="20">
        <f>VLOOKUP(AT$26,'DB New Orders'!$A:$S,MATCH($B31,'DB New Orders'!$A$1:$S$1,0),0)</f>
        <v/>
      </c>
      <c r="AU31" s="20">
        <f>VLOOKUP(AU$26,'DB New Orders'!$A:$S,MATCH($B31,'DB New Orders'!$A$1:$S$1,0),0)</f>
        <v/>
      </c>
      <c r="AV31" s="20">
        <f>VLOOKUP(AV$26,'DB New Orders'!$A:$S,MATCH($B31,'DB New Orders'!$A$1:$S$1,0),0)</f>
        <v/>
      </c>
      <c r="AX31" s="20">
        <f>AV31-AU31</f>
        <v/>
      </c>
      <c r="AY31" s="23">
        <f>AVERAGE(AT31:AV31)</f>
        <v/>
      </c>
      <c r="AZ31" s="23">
        <f>AVERAGE(AQ31:AV31)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T32" s="20">
        <f>VLOOKUP(AT$26,'DB New Orders'!$A:$S,MATCH($B32,'DB New Orders'!$A$1:$S$1,0),0)</f>
        <v/>
      </c>
      <c r="AU32" s="20">
        <f>VLOOKUP(AU$26,'DB New Orders'!$A:$S,MATCH($B32,'DB New Orders'!$A$1:$S$1,0),0)</f>
        <v/>
      </c>
      <c r="AV32" s="20">
        <f>VLOOKUP(AV$26,'DB New Orders'!$A:$S,MATCH($B32,'DB New Orders'!$A$1:$S$1,0),0)</f>
        <v/>
      </c>
      <c r="AX32" s="20">
        <f>AV32-AU32</f>
        <v/>
      </c>
      <c r="AY32" s="23">
        <f>AVERAGE(AT32:AV32)</f>
        <v/>
      </c>
      <c r="AZ32" s="23">
        <f>AVERAGE(AQ32:AV32)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T33" s="20">
        <f>VLOOKUP(AT$26,'DB New Orders'!$A:$S,MATCH($B33,'DB New Orders'!$A$1:$S$1,0),0)</f>
        <v/>
      </c>
      <c r="AU33" s="20">
        <f>VLOOKUP(AU$26,'DB New Orders'!$A:$S,MATCH($B33,'DB New Orders'!$A$1:$S$1,0),0)</f>
        <v/>
      </c>
      <c r="AV33" s="20">
        <f>VLOOKUP(AV$26,'DB New Orders'!$A:$S,MATCH($B33,'DB New Orders'!$A$1:$S$1,0),0)</f>
        <v/>
      </c>
      <c r="AX33" s="20">
        <f>AV33-AU33</f>
        <v/>
      </c>
      <c r="AY33" s="23">
        <f>AVERAGE(AT33:AV33)</f>
        <v/>
      </c>
      <c r="AZ33" s="23">
        <f>AVERAGE(AQ33:AV33)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T34" s="20">
        <f>VLOOKUP(AT$26,'DB New Orders'!$A:$S,MATCH($B34,'DB New Orders'!$A$1:$S$1,0),0)</f>
        <v/>
      </c>
      <c r="AU34" s="20">
        <f>VLOOKUP(AU$26,'DB New Orders'!$A:$S,MATCH($B34,'DB New Orders'!$A$1:$S$1,0),0)</f>
        <v/>
      </c>
      <c r="AV34" s="20">
        <f>VLOOKUP(AV$26,'DB New Orders'!$A:$S,MATCH($B34,'DB New Orders'!$A$1:$S$1,0),0)</f>
        <v/>
      </c>
      <c r="AX34" s="20">
        <f>AV34-AU34</f>
        <v/>
      </c>
      <c r="AY34" s="23">
        <f>AVERAGE(AT34:AV34)</f>
        <v/>
      </c>
      <c r="AZ34" s="23">
        <f>AVERAGE(AQ34:AV34)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T35" s="20">
        <f>VLOOKUP(AT$26,'DB New Orders'!$A:$S,MATCH($B35,'DB New Orders'!$A$1:$S$1,0),0)</f>
        <v/>
      </c>
      <c r="AU35" s="20">
        <f>VLOOKUP(AU$26,'DB New Orders'!$A:$S,MATCH($B35,'DB New Orders'!$A$1:$S$1,0),0)</f>
        <v/>
      </c>
      <c r="AV35" s="20">
        <f>VLOOKUP(AV$26,'DB New Orders'!$A:$S,MATCH($B35,'DB New Orders'!$A$1:$S$1,0),0)</f>
        <v/>
      </c>
      <c r="AX35" s="20">
        <f>AV35-AU35</f>
        <v/>
      </c>
      <c r="AY35" s="23">
        <f>AVERAGE(AT35:AV35)</f>
        <v/>
      </c>
      <c r="AZ35" s="23">
        <f>AVERAGE(AQ35:AV35)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T36" s="20">
        <f>VLOOKUP(AT$26,'DB New Orders'!$A:$S,MATCH($B36,'DB New Orders'!$A$1:$S$1,0),0)</f>
        <v/>
      </c>
      <c r="AU36" s="20">
        <f>VLOOKUP(AU$26,'DB New Orders'!$A:$S,MATCH($B36,'DB New Orders'!$A$1:$S$1,0),0)</f>
        <v/>
      </c>
      <c r="AV36" s="20">
        <f>VLOOKUP(AV$26,'DB New Orders'!$A:$S,MATCH($B36,'DB New Orders'!$A$1:$S$1,0),0)</f>
        <v/>
      </c>
      <c r="AX36" s="20">
        <f>AV36-AU36</f>
        <v/>
      </c>
      <c r="AY36" s="23">
        <f>AVERAGE(AT36:AV36)</f>
        <v/>
      </c>
      <c r="AZ36" s="23">
        <f>AVERAGE(AQ36:AV36)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T37" s="20">
        <f>VLOOKUP(AT$26,'DB New Orders'!$A:$S,MATCH($B37,'DB New Orders'!$A$1:$S$1,0),0)</f>
        <v/>
      </c>
      <c r="AU37" s="20">
        <f>VLOOKUP(AU$26,'DB New Orders'!$A:$S,MATCH($B37,'DB New Orders'!$A$1:$S$1,0),0)</f>
        <v/>
      </c>
      <c r="AV37" s="20">
        <f>VLOOKUP(AV$26,'DB New Orders'!$A:$S,MATCH($B37,'DB New Orders'!$A$1:$S$1,0),0)</f>
        <v/>
      </c>
      <c r="AX37" s="20">
        <f>AV37-AU37</f>
        <v/>
      </c>
      <c r="AY37" s="23">
        <f>AVERAGE(AT37:AV37)</f>
        <v/>
      </c>
      <c r="AZ37" s="23">
        <f>AVERAGE(AQ37:AV37)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T38" s="20">
        <f>VLOOKUP(AT$26,'DB New Orders'!$A:$S,MATCH($B38,'DB New Orders'!$A$1:$S$1,0),0)</f>
        <v/>
      </c>
      <c r="AU38" s="20">
        <f>VLOOKUP(AU$26,'DB New Orders'!$A:$S,MATCH($B38,'DB New Orders'!$A$1:$S$1,0),0)</f>
        <v/>
      </c>
      <c r="AV38" s="20">
        <f>VLOOKUP(AV$26,'DB New Orders'!$A:$S,MATCH($B38,'DB New Orders'!$A$1:$S$1,0),0)</f>
        <v/>
      </c>
      <c r="AX38" s="20">
        <f>AV38-AU38</f>
        <v/>
      </c>
      <c r="AY38" s="23">
        <f>AVERAGE(AT38:AV38)</f>
        <v/>
      </c>
      <c r="AZ38" s="23">
        <f>AVERAGE(AQ38:AV38)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T39" s="20">
        <f>VLOOKUP(AT$26,'DB New Orders'!$A:$S,MATCH($B39,'DB New Orders'!$A$1:$S$1,0),0)</f>
        <v/>
      </c>
      <c r="AU39" s="20">
        <f>VLOOKUP(AU$26,'DB New Orders'!$A:$S,MATCH($B39,'DB New Orders'!$A$1:$S$1,0),0)</f>
        <v/>
      </c>
      <c r="AV39" s="20">
        <f>VLOOKUP(AV$26,'DB New Orders'!$A:$S,MATCH($B39,'DB New Orders'!$A$1:$S$1,0),0)</f>
        <v/>
      </c>
      <c r="AX39" s="20">
        <f>AV39-AU39</f>
        <v/>
      </c>
      <c r="AY39" s="23">
        <f>AVERAGE(AT39:AV39)</f>
        <v/>
      </c>
      <c r="AZ39" s="23">
        <f>AVERAGE(AQ39:AV39)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T40" s="20">
        <f>VLOOKUP(AT$26,'DB New Orders'!$A:$S,MATCH($B40,'DB New Orders'!$A$1:$S$1,0),0)</f>
        <v/>
      </c>
      <c r="AU40" s="20">
        <f>VLOOKUP(AU$26,'DB New Orders'!$A:$S,MATCH($B40,'DB New Orders'!$A$1:$S$1,0),0)</f>
        <v/>
      </c>
      <c r="AV40" s="20">
        <f>VLOOKUP(AV$26,'DB New Orders'!$A:$S,MATCH($B40,'DB New Orders'!$A$1:$S$1,0),0)</f>
        <v/>
      </c>
      <c r="AX40" s="20">
        <f>AV40-AU40</f>
        <v/>
      </c>
      <c r="AY40" s="23">
        <f>AVERAGE(AT40:AV40)</f>
        <v/>
      </c>
      <c r="AZ40" s="23">
        <f>AVERAGE(AQ40:AV40)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T41" s="20">
        <f>VLOOKUP(AT$26,'DB New Orders'!$A:$S,MATCH($B41,'DB New Orders'!$A$1:$S$1,0),0)</f>
        <v/>
      </c>
      <c r="AU41" s="20">
        <f>VLOOKUP(AU$26,'DB New Orders'!$A:$S,MATCH($B41,'DB New Orders'!$A$1:$S$1,0),0)</f>
        <v/>
      </c>
      <c r="AV41" s="20">
        <f>VLOOKUP(AV$26,'DB New Orders'!$A:$S,MATCH($B41,'DB New Orders'!$A$1:$S$1,0),0)</f>
        <v/>
      </c>
      <c r="AX41" s="20">
        <f>AV41-AU41</f>
        <v/>
      </c>
      <c r="AY41" s="23">
        <f>AVERAGE(AT41:AV41)</f>
        <v/>
      </c>
      <c r="AZ41" s="23">
        <f>AVERAGE(AQ41:AV41)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T42" s="20">
        <f>VLOOKUP(AT$26,'DB New Orders'!$A:$S,MATCH($B42,'DB New Orders'!$A$1:$S$1,0),0)</f>
        <v/>
      </c>
      <c r="AU42" s="20">
        <f>VLOOKUP(AU$26,'DB New Orders'!$A:$S,MATCH($B42,'DB New Orders'!$A$1:$S$1,0),0)</f>
        <v/>
      </c>
      <c r="AV42" s="20">
        <f>VLOOKUP(AV$26,'DB New Orders'!$A:$S,MATCH($B42,'DB New Orders'!$A$1:$S$1,0),0)</f>
        <v/>
      </c>
      <c r="AX42" s="20">
        <f>AV42-AU42</f>
        <v/>
      </c>
      <c r="AY42" s="23">
        <f>AVERAGE(AT42:AV42)</f>
        <v/>
      </c>
      <c r="AZ42" s="23">
        <f>AVERAGE(AQ42:AV42)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T43" s="20">
        <f>VLOOKUP(AT$26,'DB New Orders'!$A:$S,MATCH($B43,'DB New Orders'!$A$1:$S$1,0),0)</f>
        <v/>
      </c>
      <c r="AU43" s="20">
        <f>VLOOKUP(AU$26,'DB New Orders'!$A:$S,MATCH($B43,'DB New Orders'!$A$1:$S$1,0),0)</f>
        <v/>
      </c>
      <c r="AV43" s="20">
        <f>VLOOKUP(AV$26,'DB New Orders'!$A:$S,MATCH($B43,'DB New Orders'!$A$1:$S$1,0),0)</f>
        <v/>
      </c>
      <c r="AX43" s="20">
        <f>AV43-AU43</f>
        <v/>
      </c>
      <c r="AY43" s="23">
        <f>AVERAGE(AT43:AV43)</f>
        <v/>
      </c>
      <c r="AZ43" s="23">
        <f>AVERAGE(AQ43:AV43)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T44" s="20">
        <f>VLOOKUP(AT$26,'DB New Orders'!$A:$S,MATCH($B44,'DB New Orders'!$A$1:$S$1,0),0)</f>
        <v/>
      </c>
      <c r="AU44" s="20">
        <f>VLOOKUP(AU$26,'DB New Orders'!$A:$S,MATCH($B44,'DB New Orders'!$A$1:$S$1,0),0)</f>
        <v/>
      </c>
      <c r="AV44" s="20">
        <f>VLOOKUP(AV$26,'DB New Orders'!$A:$S,MATCH($B44,'DB New Orders'!$A$1:$S$1,0),0)</f>
        <v/>
      </c>
      <c r="AX44" s="20">
        <f>AV44-AU44</f>
        <v/>
      </c>
      <c r="AY44" s="23">
        <f>AVERAGE(AT44:AV44)</f>
        <v/>
      </c>
      <c r="AZ44" s="23">
        <f>AVERAGE(AQ44:AV44)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T45" s="20">
        <f>VLOOKUP(AT$26,'DB New Orders'!$A:$S,MATCH($B45,'DB New Orders'!$A$1:$S$1,0),0)</f>
        <v/>
      </c>
      <c r="AU45" s="20">
        <f>VLOOKUP(AU$26,'DB New Orders'!$A:$S,MATCH($B45,'DB New Orders'!$A$1:$S$1,0),0)</f>
        <v/>
      </c>
      <c r="AV45" s="20">
        <f>VLOOKUP(AV$26,'DB New Orders'!$A:$S,MATCH($B45,'DB New Orders'!$A$1:$S$1,0),0)</f>
        <v/>
      </c>
      <c r="AX45" s="20">
        <f>AV45-AU45</f>
        <v/>
      </c>
      <c r="AY45" s="23">
        <f>AVERAGE(AT45:AV45)</f>
        <v/>
      </c>
      <c r="AZ45" s="23">
        <f>AVERAGE(AQ45:AV45)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c r="AT46" s="22" t="n"/>
      <c r="AU46" s="22" t="n"/>
      <c r="AV46" s="22" t="n"/>
    </row>
    <row r="47" ht="16" customHeight="1"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c r="AT47" s="22" t="n"/>
      <c r="AU47" s="22" t="n"/>
      <c r="AV47" s="22" t="n"/>
    </row>
    <row r="48">
      <c r="B48" s="116"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26" t="n">
        <v>44805</v>
      </c>
      <c r="AU48" s="26" t="n">
        <v>44835</v>
      </c>
      <c r="AV48" s="26" t="n">
        <v>44866</v>
      </c>
      <c r="AW48" s="11" t="n"/>
      <c r="AX48" s="120" t="inlineStr">
        <is>
          <t>mom</t>
        </is>
      </c>
      <c r="AY48" s="120" t="inlineStr">
        <is>
          <t>3 months</t>
        </is>
      </c>
      <c r="AZ48" s="120" t="inlineStr">
        <is>
          <t>6 months</t>
        </is>
      </c>
    </row>
    <row r="49" ht="16" customHeight="1" thickBot="1">
      <c r="B49" s="117"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27" t="n"/>
      <c r="AU49" s="27" t="n"/>
      <c r="AV49" s="27" t="n"/>
      <c r="AW49" s="11" t="n"/>
      <c r="AX49" s="121" t="n"/>
      <c r="AY49" s="121" t="n"/>
      <c r="AZ49" s="121"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T50" s="20">
        <f>VLOOKUP(AT$48,'DB Production'!$A:$S,MATCH($B50,'DB Production'!$A$1:$S$1,0),0)</f>
        <v/>
      </c>
      <c r="AU50" s="20">
        <f>VLOOKUP(AU$48,'DB Production'!$A:$S,MATCH($B50,'DB Production'!$A$1:$S$1,0),0)</f>
        <v/>
      </c>
      <c r="AV50" s="20">
        <f>VLOOKUP(AV$48,'DB Production'!$A:$S,MATCH($B50,'DB Production'!$A$1:$S$1,0),0)</f>
        <v/>
      </c>
      <c r="AX50" s="20">
        <f>AV50-AU50</f>
        <v/>
      </c>
      <c r="AY50" s="23">
        <f>AVERAGE(AT50:AV50)</f>
        <v/>
      </c>
      <c r="AZ50" s="23">
        <f>AVERAGE(AQ50:AV50)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T51" s="20">
        <f>VLOOKUP(AT$48,'DB Production'!$A:$S,MATCH($B51,'DB Production'!$A$1:$S$1,0),0)</f>
        <v/>
      </c>
      <c r="AU51" s="20">
        <f>VLOOKUP(AU$48,'DB Production'!$A:$S,MATCH($B51,'DB Production'!$A$1:$S$1,0),0)</f>
        <v/>
      </c>
      <c r="AV51" s="20">
        <f>VLOOKUP(AV$48,'DB Production'!$A:$S,MATCH($B51,'DB Production'!$A$1:$S$1,0),0)</f>
        <v/>
      </c>
      <c r="AX51" s="20">
        <f>AV51-AU51</f>
        <v/>
      </c>
      <c r="AY51" s="23">
        <f>AVERAGE(AT51:AV51)</f>
        <v/>
      </c>
      <c r="AZ51" s="23">
        <f>AVERAGE(AQ51:AV51)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T52" s="20">
        <f>VLOOKUP(AT$48,'DB Production'!$A:$S,MATCH($B52,'DB Production'!$A$1:$S$1,0),0)</f>
        <v/>
      </c>
      <c r="AU52" s="20">
        <f>VLOOKUP(AU$48,'DB Production'!$A:$S,MATCH($B52,'DB Production'!$A$1:$S$1,0),0)</f>
        <v/>
      </c>
      <c r="AV52" s="20">
        <f>VLOOKUP(AV$48,'DB Production'!$A:$S,MATCH($B52,'DB Production'!$A$1:$S$1,0),0)</f>
        <v/>
      </c>
      <c r="AX52" s="20">
        <f>AV52-AU52</f>
        <v/>
      </c>
      <c r="AY52" s="23">
        <f>AVERAGE(AT52:AV52)</f>
        <v/>
      </c>
      <c r="AZ52" s="23">
        <f>AVERAGE(AQ52:AV52)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T53" s="20">
        <f>VLOOKUP(AT$48,'DB Production'!$A:$S,MATCH($B53,'DB Production'!$A$1:$S$1,0),0)</f>
        <v/>
      </c>
      <c r="AU53" s="20">
        <f>VLOOKUP(AU$48,'DB Production'!$A:$S,MATCH($B53,'DB Production'!$A$1:$S$1,0),0)</f>
        <v/>
      </c>
      <c r="AV53" s="20">
        <f>VLOOKUP(AV$48,'DB Production'!$A:$S,MATCH($B53,'DB Production'!$A$1:$S$1,0),0)</f>
        <v/>
      </c>
      <c r="AX53" s="20">
        <f>AV53-AU53</f>
        <v/>
      </c>
      <c r="AY53" s="23">
        <f>AVERAGE(AT53:AV53)</f>
        <v/>
      </c>
      <c r="AZ53" s="23">
        <f>AVERAGE(AQ53:AV53)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T54" s="20">
        <f>VLOOKUP(AT$48,'DB Production'!$A:$S,MATCH($B54,'DB Production'!$A$1:$S$1,0),0)</f>
        <v/>
      </c>
      <c r="AU54" s="20">
        <f>VLOOKUP(AU$48,'DB Production'!$A:$S,MATCH($B54,'DB Production'!$A$1:$S$1,0),0)</f>
        <v/>
      </c>
      <c r="AV54" s="20">
        <f>VLOOKUP(AV$48,'DB Production'!$A:$S,MATCH($B54,'DB Production'!$A$1:$S$1,0),0)</f>
        <v/>
      </c>
      <c r="AX54" s="20">
        <f>AV54-AU54</f>
        <v/>
      </c>
      <c r="AY54" s="23">
        <f>AVERAGE(AT54:AV54)</f>
        <v/>
      </c>
      <c r="AZ54" s="23">
        <f>AVERAGE(AQ54:AV54)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T55" s="20">
        <f>VLOOKUP(AT$48,'DB Production'!$A:$S,MATCH($B55,'DB Production'!$A$1:$S$1,0),0)</f>
        <v/>
      </c>
      <c r="AU55" s="20">
        <f>VLOOKUP(AU$48,'DB Production'!$A:$S,MATCH($B55,'DB Production'!$A$1:$S$1,0),0)</f>
        <v/>
      </c>
      <c r="AV55" s="20">
        <f>VLOOKUP(AV$48,'DB Production'!$A:$S,MATCH($B55,'DB Production'!$A$1:$S$1,0),0)</f>
        <v/>
      </c>
      <c r="AX55" s="20">
        <f>AV55-AU55</f>
        <v/>
      </c>
      <c r="AY55" s="23">
        <f>AVERAGE(AT55:AV55)</f>
        <v/>
      </c>
      <c r="AZ55" s="23">
        <f>AVERAGE(AQ55:AV55)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T56" s="20">
        <f>VLOOKUP(AT$48,'DB Production'!$A:$S,MATCH($B56,'DB Production'!$A$1:$S$1,0),0)</f>
        <v/>
      </c>
      <c r="AU56" s="20">
        <f>VLOOKUP(AU$48,'DB Production'!$A:$S,MATCH($B56,'DB Production'!$A$1:$S$1,0),0)</f>
        <v/>
      </c>
      <c r="AV56" s="20">
        <f>VLOOKUP(AV$48,'DB Production'!$A:$S,MATCH($B56,'DB Production'!$A$1:$S$1,0),0)</f>
        <v/>
      </c>
      <c r="AX56" s="20">
        <f>AV56-AU56</f>
        <v/>
      </c>
      <c r="AY56" s="23">
        <f>AVERAGE(AT56:AV56)</f>
        <v/>
      </c>
      <c r="AZ56" s="23">
        <f>AVERAGE(AQ56:AV56)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T57" s="20">
        <f>VLOOKUP(AT$48,'DB Production'!$A:$S,MATCH($B57,'DB Production'!$A$1:$S$1,0),0)</f>
        <v/>
      </c>
      <c r="AU57" s="20">
        <f>VLOOKUP(AU$48,'DB Production'!$A:$S,MATCH($B57,'DB Production'!$A$1:$S$1,0),0)</f>
        <v/>
      </c>
      <c r="AV57" s="20">
        <f>VLOOKUP(AV$48,'DB Production'!$A:$S,MATCH($B57,'DB Production'!$A$1:$S$1,0),0)</f>
        <v/>
      </c>
      <c r="AX57" s="20">
        <f>AV57-AU57</f>
        <v/>
      </c>
      <c r="AY57" s="23">
        <f>AVERAGE(AT57:AV57)</f>
        <v/>
      </c>
      <c r="AZ57" s="23">
        <f>AVERAGE(AQ57:AV57)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T58" s="20">
        <f>VLOOKUP(AT$48,'DB Production'!$A:$S,MATCH($B58,'DB Production'!$A$1:$S$1,0),0)</f>
        <v/>
      </c>
      <c r="AU58" s="20">
        <f>VLOOKUP(AU$48,'DB Production'!$A:$S,MATCH($B58,'DB Production'!$A$1:$S$1,0),0)</f>
        <v/>
      </c>
      <c r="AV58" s="20">
        <f>VLOOKUP(AV$48,'DB Production'!$A:$S,MATCH($B58,'DB Production'!$A$1:$S$1,0),0)</f>
        <v/>
      </c>
      <c r="AX58" s="20">
        <f>AV58-AU58</f>
        <v/>
      </c>
      <c r="AY58" s="23">
        <f>AVERAGE(AT58:AV58)</f>
        <v/>
      </c>
      <c r="AZ58" s="23">
        <f>AVERAGE(AQ58:AV58)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T59" s="20">
        <f>VLOOKUP(AT$48,'DB Production'!$A:$S,MATCH($B59,'DB Production'!$A$1:$S$1,0),0)</f>
        <v/>
      </c>
      <c r="AU59" s="20">
        <f>VLOOKUP(AU$48,'DB Production'!$A:$S,MATCH($B59,'DB Production'!$A$1:$S$1,0),0)</f>
        <v/>
      </c>
      <c r="AV59" s="20">
        <f>VLOOKUP(AV$48,'DB Production'!$A:$S,MATCH($B59,'DB Production'!$A$1:$S$1,0),0)</f>
        <v/>
      </c>
      <c r="AX59" s="20">
        <f>AV59-AU59</f>
        <v/>
      </c>
      <c r="AY59" s="23">
        <f>AVERAGE(AT59:AV59)</f>
        <v/>
      </c>
      <c r="AZ59" s="23">
        <f>AVERAGE(AQ59:AV59)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T60" s="20">
        <f>VLOOKUP(AT$48,'DB Production'!$A:$S,MATCH($B60,'DB Production'!$A$1:$S$1,0),0)</f>
        <v/>
      </c>
      <c r="AU60" s="20">
        <f>VLOOKUP(AU$48,'DB Production'!$A:$S,MATCH($B60,'DB Production'!$A$1:$S$1,0),0)</f>
        <v/>
      </c>
      <c r="AV60" s="20">
        <f>VLOOKUP(AV$48,'DB Production'!$A:$S,MATCH($B60,'DB Production'!$A$1:$S$1,0),0)</f>
        <v/>
      </c>
      <c r="AX60" s="20">
        <f>AV60-AU60</f>
        <v/>
      </c>
      <c r="AY60" s="23">
        <f>AVERAGE(AT60:AV60)</f>
        <v/>
      </c>
      <c r="AZ60" s="23">
        <f>AVERAGE(AQ60:AV60)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T61" s="20">
        <f>VLOOKUP(AT$48,'DB Production'!$A:$S,MATCH($B61,'DB Production'!$A$1:$S$1,0),0)</f>
        <v/>
      </c>
      <c r="AU61" s="20">
        <f>VLOOKUP(AU$48,'DB Production'!$A:$S,MATCH($B61,'DB Production'!$A$1:$S$1,0),0)</f>
        <v/>
      </c>
      <c r="AV61" s="20">
        <f>VLOOKUP(AV$48,'DB Production'!$A:$S,MATCH($B61,'DB Production'!$A$1:$S$1,0),0)</f>
        <v/>
      </c>
      <c r="AX61" s="20">
        <f>AV61-AU61</f>
        <v/>
      </c>
      <c r="AY61" s="23">
        <f>AVERAGE(AT61:AV61)</f>
        <v/>
      </c>
      <c r="AZ61" s="23">
        <f>AVERAGE(AQ61:AV61)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T62" s="20">
        <f>VLOOKUP(AT$48,'DB Production'!$A:$S,MATCH($B62,'DB Production'!$A$1:$S$1,0),0)</f>
        <v/>
      </c>
      <c r="AU62" s="20">
        <f>VLOOKUP(AU$48,'DB Production'!$A:$S,MATCH($B62,'DB Production'!$A$1:$S$1,0),0)</f>
        <v/>
      </c>
      <c r="AV62" s="20">
        <f>VLOOKUP(AV$48,'DB Production'!$A:$S,MATCH($B62,'DB Production'!$A$1:$S$1,0),0)</f>
        <v/>
      </c>
      <c r="AX62" s="20">
        <f>AV62-AU62</f>
        <v/>
      </c>
      <c r="AY62" s="23">
        <f>AVERAGE(AT62:AV62)</f>
        <v/>
      </c>
      <c r="AZ62" s="23">
        <f>AVERAGE(AQ62:AV62)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T63" s="20">
        <f>VLOOKUP(AT$48,'DB Production'!$A:$S,MATCH($B63,'DB Production'!$A$1:$S$1,0),0)</f>
        <v/>
      </c>
      <c r="AU63" s="20">
        <f>VLOOKUP(AU$48,'DB Production'!$A:$S,MATCH($B63,'DB Production'!$A$1:$S$1,0),0)</f>
        <v/>
      </c>
      <c r="AV63" s="20">
        <f>VLOOKUP(AV$48,'DB Production'!$A:$S,MATCH($B63,'DB Production'!$A$1:$S$1,0),0)</f>
        <v/>
      </c>
      <c r="AX63" s="20">
        <f>AV63-AU63</f>
        <v/>
      </c>
      <c r="AY63" s="23">
        <f>AVERAGE(AT63:AV63)</f>
        <v/>
      </c>
      <c r="AZ63" s="23">
        <f>AVERAGE(AQ63:AV63)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T64" s="20">
        <f>VLOOKUP(AT$48,'DB Production'!$A:$S,MATCH($B64,'DB Production'!$A$1:$S$1,0),0)</f>
        <v/>
      </c>
      <c r="AU64" s="20">
        <f>VLOOKUP(AU$48,'DB Production'!$A:$S,MATCH($B64,'DB Production'!$A$1:$S$1,0),0)</f>
        <v/>
      </c>
      <c r="AV64" s="20">
        <f>VLOOKUP(AV$48,'DB Production'!$A:$S,MATCH($B64,'DB Production'!$A$1:$S$1,0),0)</f>
        <v/>
      </c>
      <c r="AX64" s="20">
        <f>AV64-AU64</f>
        <v/>
      </c>
      <c r="AY64" s="23">
        <f>AVERAGE(AT64:AV64)</f>
        <v/>
      </c>
      <c r="AZ64" s="23">
        <f>AVERAGE(AQ64:AV64)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T65" s="20">
        <f>VLOOKUP(AT$48,'DB Production'!$A:$S,MATCH($B65,'DB Production'!$A$1:$S$1,0),0)</f>
        <v/>
      </c>
      <c r="AU65" s="20">
        <f>VLOOKUP(AU$48,'DB Production'!$A:$S,MATCH($B65,'DB Production'!$A$1:$S$1,0),0)</f>
        <v/>
      </c>
      <c r="AV65" s="20">
        <f>VLOOKUP(AV$48,'DB Production'!$A:$S,MATCH($B65,'DB Production'!$A$1:$S$1,0),0)</f>
        <v/>
      </c>
      <c r="AX65" s="20">
        <f>AV65-AU65</f>
        <v/>
      </c>
      <c r="AY65" s="23">
        <f>AVERAGE(AT65:AV65)</f>
        <v/>
      </c>
      <c r="AZ65" s="23">
        <f>AVERAGE(AQ65:AV65)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T66" s="20">
        <f>VLOOKUP(AT$48,'DB Production'!$A:$S,MATCH($B66,'DB Production'!$A$1:$S$1,0),0)</f>
        <v/>
      </c>
      <c r="AU66" s="20">
        <f>VLOOKUP(AU$48,'DB Production'!$A:$S,MATCH($B66,'DB Production'!$A$1:$S$1,0),0)</f>
        <v/>
      </c>
      <c r="AV66" s="20">
        <f>VLOOKUP(AV$48,'DB Production'!$A:$S,MATCH($B66,'DB Production'!$A$1:$S$1,0),0)</f>
        <v/>
      </c>
      <c r="AX66" s="20">
        <f>AV66-AU66</f>
        <v/>
      </c>
      <c r="AY66" s="23">
        <f>AVERAGE(AT66:AV66)</f>
        <v/>
      </c>
      <c r="AZ66" s="23">
        <f>AVERAGE(AQ66:AV66)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T67" s="20">
        <f>VLOOKUP(AT$48,'DB Production'!$A:$S,MATCH($B67,'DB Production'!$A$1:$S$1,0),0)</f>
        <v/>
      </c>
      <c r="AU67" s="20">
        <f>VLOOKUP(AU$48,'DB Production'!$A:$S,MATCH($B67,'DB Production'!$A$1:$S$1,0),0)</f>
        <v/>
      </c>
      <c r="AV67" s="20">
        <f>VLOOKUP(AV$48,'DB Production'!$A:$S,MATCH($B67,'DB Production'!$A$1:$S$1,0),0)</f>
        <v/>
      </c>
      <c r="AX67" s="20">
        <f>AV67-AU67</f>
        <v/>
      </c>
      <c r="AY67" s="23">
        <f>AVERAGE(AT67:AV67)</f>
        <v/>
      </c>
      <c r="AZ67" s="23">
        <f>AVERAGE(AQ67:AV67)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c r="AT68" s="22" t="n"/>
      <c r="AU68" s="22" t="n"/>
      <c r="AV68" s="22" t="n"/>
    </row>
  </sheetData>
  <mergeCells count="14">
    <mergeCell ref="B4:B5"/>
    <mergeCell ref="B48:B49"/>
    <mergeCell ref="B26:B27"/>
    <mergeCell ref="AX1:AZ1"/>
    <mergeCell ref="AY3:AZ3"/>
    <mergeCell ref="AY4:AY5"/>
    <mergeCell ref="AY26:AY27"/>
    <mergeCell ref="AY48:AY49"/>
    <mergeCell ref="AZ4:AZ5"/>
    <mergeCell ref="AZ26:AZ27"/>
    <mergeCell ref="AZ48:AZ49"/>
    <mergeCell ref="AX4:AX5"/>
    <mergeCell ref="AX48:AX49"/>
    <mergeCell ref="AX26:AX27"/>
  </mergeCells>
  <conditionalFormatting sqref="AX6:AX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Y6:AY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Z6:AZ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V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V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V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X28:AX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Y28:AY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Z28:AZ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X50:AX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Y50:AY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Z50:AZ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V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V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4"/>
  <sheetViews>
    <sheetView zoomScaleNormal="100" workbookViewId="0">
      <pane ySplit="5" topLeftCell="A859" activePane="bottomLeft" state="frozen"/>
      <selection pane="bottomLeft" activeCell="Q891" sqref="Q891"/>
    </sheetView>
  </sheetViews>
  <sheetFormatPr baseColWidth="8" defaultColWidth="9.1796875" defaultRowHeight="14.5"/>
  <cols>
    <col width="12" customWidth="1" style="97" min="1" max="1"/>
    <col width="11.36328125" customWidth="1" style="97" min="2" max="9"/>
    <col width="12.1796875" customWidth="1" style="97" min="10" max="10"/>
    <col width="11.36328125" customWidth="1" style="97" min="11" max="11"/>
    <col width="9.1796875" customWidth="1" style="97" min="12" max="48"/>
    <col width="9.1796875" customWidth="1" style="97" min="49" max="16384"/>
  </cols>
  <sheetData>
    <row r="1">
      <c r="A1" s="113" t="n"/>
      <c r="B1" s="113" t="n"/>
      <c r="J1" s="110" t="n"/>
    </row>
    <row r="2">
      <c r="C2" s="110" t="n"/>
      <c r="D2" s="110" t="n"/>
    </row>
    <row r="3">
      <c r="C3" s="110" t="n"/>
      <c r="D3" s="110" t="n"/>
    </row>
    <row r="4" ht="16" customHeight="1" thickBot="1">
      <c r="C4" s="110" t="n"/>
      <c r="D4" s="110" t="n"/>
    </row>
    <row r="5" ht="39" customHeight="1"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19" t="n"/>
      <c r="H7" s="88">
        <f>VLOOKUP(Table91213[[#This Row],[Date]],'DB Details'!$A:$L,8)</f>
        <v/>
      </c>
      <c r="I7" s="88">
        <f>VLOOKUP(Table91213[[#This Row],[Date]],'DB Details'!$A:$L,9)</f>
        <v/>
      </c>
      <c r="J7" s="88">
        <f>VLOOKUP(Table91213[[#This Row],[Date]],'DB Details'!$A:$L,10)</f>
        <v/>
      </c>
      <c r="K7" s="119"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19" t="n"/>
      <c r="H8" s="88">
        <f>VLOOKUP(Table91213[[#This Row],[Date]],'DB Details'!$A:$L,8)</f>
        <v/>
      </c>
      <c r="I8" s="88">
        <f>VLOOKUP(Table91213[[#This Row],[Date]],'DB Details'!$A:$L,9)</f>
        <v/>
      </c>
      <c r="J8" s="88">
        <f>VLOOKUP(Table91213[[#This Row],[Date]],'DB Details'!$A:$L,10)</f>
        <v/>
      </c>
      <c r="K8" s="119"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19" t="n"/>
      <c r="H9" s="88">
        <f>VLOOKUP(Table91213[[#This Row],[Date]],'DB Details'!$A:$L,8)</f>
        <v/>
      </c>
      <c r="I9" s="88">
        <f>VLOOKUP(Table91213[[#This Row],[Date]],'DB Details'!$A:$L,9)</f>
        <v/>
      </c>
      <c r="J9" s="88">
        <f>VLOOKUP(Table91213[[#This Row],[Date]],'DB Details'!$A:$L,10)</f>
        <v/>
      </c>
      <c r="K9" s="119"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19" t="n"/>
      <c r="H10" s="88">
        <f>VLOOKUP(Table91213[[#This Row],[Date]],'DB Details'!$A:$L,8)</f>
        <v/>
      </c>
      <c r="I10" s="88">
        <f>VLOOKUP(Table91213[[#This Row],[Date]],'DB Details'!$A:$L,9)</f>
        <v/>
      </c>
      <c r="J10" s="88">
        <f>VLOOKUP(Table91213[[#This Row],[Date]],'DB Details'!$A:$L,10)</f>
        <v/>
      </c>
      <c r="K10" s="119"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19" t="n"/>
      <c r="H11" s="88">
        <f>VLOOKUP(Table91213[[#This Row],[Date]],'DB Details'!$A:$L,8)</f>
        <v/>
      </c>
      <c r="I11" s="88">
        <f>VLOOKUP(Table91213[[#This Row],[Date]],'DB Details'!$A:$L,9)</f>
        <v/>
      </c>
      <c r="J11" s="88">
        <f>VLOOKUP(Table91213[[#This Row],[Date]],'DB Details'!$A:$L,10)</f>
        <v/>
      </c>
      <c r="K11" s="119"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19" t="n"/>
      <c r="H12" s="88">
        <f>VLOOKUP(Table91213[[#This Row],[Date]],'DB Details'!$A:$L,8)</f>
        <v/>
      </c>
      <c r="I12" s="88">
        <f>VLOOKUP(Table91213[[#This Row],[Date]],'DB Details'!$A:$L,9)</f>
        <v/>
      </c>
      <c r="J12" s="88">
        <f>VLOOKUP(Table91213[[#This Row],[Date]],'DB Details'!$A:$L,10)</f>
        <v/>
      </c>
      <c r="K12" s="119"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19" t="n"/>
      <c r="H13" s="88">
        <f>VLOOKUP(Table91213[[#This Row],[Date]],'DB Details'!$A:$L,8)</f>
        <v/>
      </c>
      <c r="I13" s="88">
        <f>VLOOKUP(Table91213[[#This Row],[Date]],'DB Details'!$A:$L,9)</f>
        <v/>
      </c>
      <c r="J13" s="88">
        <f>VLOOKUP(Table91213[[#This Row],[Date]],'DB Details'!$A:$L,10)</f>
        <v/>
      </c>
      <c r="K13" s="119"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19" t="n"/>
      <c r="H14" s="88">
        <f>VLOOKUP(Table91213[[#This Row],[Date]],'DB Details'!$A:$L,8)</f>
        <v/>
      </c>
      <c r="I14" s="88">
        <f>VLOOKUP(Table91213[[#This Row],[Date]],'DB Details'!$A:$L,9)</f>
        <v/>
      </c>
      <c r="J14" s="88">
        <f>VLOOKUP(Table91213[[#This Row],[Date]],'DB Details'!$A:$L,10)</f>
        <v/>
      </c>
      <c r="K14" s="119"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19" t="n"/>
      <c r="H15" s="88">
        <f>VLOOKUP(Table91213[[#This Row],[Date]],'DB Details'!$A:$L,8)</f>
        <v/>
      </c>
      <c r="I15" s="88">
        <f>VLOOKUP(Table91213[[#This Row],[Date]],'DB Details'!$A:$L,9)</f>
        <v/>
      </c>
      <c r="J15" s="88">
        <f>VLOOKUP(Table91213[[#This Row],[Date]],'DB Details'!$A:$L,10)</f>
        <v/>
      </c>
      <c r="K15" s="119"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19" t="n"/>
      <c r="H16" s="88">
        <f>VLOOKUP(Table91213[[#This Row],[Date]],'DB Details'!$A:$L,8)</f>
        <v/>
      </c>
      <c r="I16" s="88">
        <f>VLOOKUP(Table91213[[#This Row],[Date]],'DB Details'!$A:$L,9)</f>
        <v/>
      </c>
      <c r="J16" s="88">
        <f>VLOOKUP(Table91213[[#This Row],[Date]],'DB Details'!$A:$L,10)</f>
        <v/>
      </c>
      <c r="K16" s="119"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19" t="n"/>
      <c r="H17" s="88">
        <f>VLOOKUP(Table91213[[#This Row],[Date]],'DB Details'!$A:$L,8)</f>
        <v/>
      </c>
      <c r="I17" s="88">
        <f>VLOOKUP(Table91213[[#This Row],[Date]],'DB Details'!$A:$L,9)</f>
        <v/>
      </c>
      <c r="J17" s="88">
        <f>VLOOKUP(Table91213[[#This Row],[Date]],'DB Details'!$A:$L,10)</f>
        <v/>
      </c>
      <c r="K17" s="119"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19" t="n"/>
      <c r="H18" s="88">
        <f>VLOOKUP(Table91213[[#This Row],[Date]],'DB Details'!$A:$L,8)</f>
        <v/>
      </c>
      <c r="I18" s="88">
        <f>VLOOKUP(Table91213[[#This Row],[Date]],'DB Details'!$A:$L,9)</f>
        <v/>
      </c>
      <c r="J18" s="88">
        <f>VLOOKUP(Table91213[[#This Row],[Date]],'DB Details'!$A:$L,10)</f>
        <v/>
      </c>
      <c r="K18" s="119"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19" t="n"/>
      <c r="H19" s="88">
        <f>VLOOKUP(Table91213[[#This Row],[Date]],'DB Details'!$A:$L,8)</f>
        <v/>
      </c>
      <c r="I19" s="88">
        <f>VLOOKUP(Table91213[[#This Row],[Date]],'DB Details'!$A:$L,9)</f>
        <v/>
      </c>
      <c r="J19" s="88">
        <f>VLOOKUP(Table91213[[#This Row],[Date]],'DB Details'!$A:$L,10)</f>
        <v/>
      </c>
      <c r="K19" s="119"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19" t="n"/>
      <c r="H20" s="88">
        <f>VLOOKUP(Table91213[[#This Row],[Date]],'DB Details'!$A:$L,8)</f>
        <v/>
      </c>
      <c r="I20" s="88">
        <f>VLOOKUP(Table91213[[#This Row],[Date]],'DB Details'!$A:$L,9)</f>
        <v/>
      </c>
      <c r="J20" s="88">
        <f>VLOOKUP(Table91213[[#This Row],[Date]],'DB Details'!$A:$L,10)</f>
        <v/>
      </c>
      <c r="K20" s="119"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19" t="n"/>
      <c r="H21" s="88">
        <f>VLOOKUP(Table91213[[#This Row],[Date]],'DB Details'!$A:$L,8)</f>
        <v/>
      </c>
      <c r="I21" s="88">
        <f>VLOOKUP(Table91213[[#This Row],[Date]],'DB Details'!$A:$L,9)</f>
        <v/>
      </c>
      <c r="J21" s="88">
        <f>VLOOKUP(Table91213[[#This Row],[Date]],'DB Details'!$A:$L,10)</f>
        <v/>
      </c>
      <c r="K21" s="119"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19" t="n"/>
      <c r="H22" s="88">
        <f>VLOOKUP(Table91213[[#This Row],[Date]],'DB Details'!$A:$L,8)</f>
        <v/>
      </c>
      <c r="I22" s="88">
        <f>VLOOKUP(Table91213[[#This Row],[Date]],'DB Details'!$A:$L,9)</f>
        <v/>
      </c>
      <c r="J22" s="88">
        <f>VLOOKUP(Table91213[[#This Row],[Date]],'DB Details'!$A:$L,10)</f>
        <v/>
      </c>
      <c r="K22" s="119"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19" t="n"/>
      <c r="H23" s="88">
        <f>VLOOKUP(Table91213[[#This Row],[Date]],'DB Details'!$A:$L,8)</f>
        <v/>
      </c>
      <c r="I23" s="88">
        <f>VLOOKUP(Table91213[[#This Row],[Date]],'DB Details'!$A:$L,9)</f>
        <v/>
      </c>
      <c r="J23" s="88">
        <f>VLOOKUP(Table91213[[#This Row],[Date]],'DB Details'!$A:$L,10)</f>
        <v/>
      </c>
      <c r="K23" s="119"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19" t="n"/>
      <c r="H24" s="88">
        <f>VLOOKUP(Table91213[[#This Row],[Date]],'DB Details'!$A:$L,8)</f>
        <v/>
      </c>
      <c r="I24" s="88">
        <f>VLOOKUP(Table91213[[#This Row],[Date]],'DB Details'!$A:$L,9)</f>
        <v/>
      </c>
      <c r="J24" s="88">
        <f>VLOOKUP(Table91213[[#This Row],[Date]],'DB Details'!$A:$L,10)</f>
        <v/>
      </c>
      <c r="K24" s="119"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19" t="n"/>
      <c r="H25" s="88">
        <f>VLOOKUP(Table91213[[#This Row],[Date]],'DB Details'!$A:$L,8)</f>
        <v/>
      </c>
      <c r="I25" s="88">
        <f>VLOOKUP(Table91213[[#This Row],[Date]],'DB Details'!$A:$L,9)</f>
        <v/>
      </c>
      <c r="J25" s="88">
        <f>VLOOKUP(Table91213[[#This Row],[Date]],'DB Details'!$A:$L,10)</f>
        <v/>
      </c>
      <c r="K25" s="119"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19" t="n"/>
      <c r="H26" s="88">
        <f>VLOOKUP(Table91213[[#This Row],[Date]],'DB Details'!$A:$L,8)</f>
        <v/>
      </c>
      <c r="I26" s="88">
        <f>VLOOKUP(Table91213[[#This Row],[Date]],'DB Details'!$A:$L,9)</f>
        <v/>
      </c>
      <c r="J26" s="88">
        <f>VLOOKUP(Table91213[[#This Row],[Date]],'DB Details'!$A:$L,10)</f>
        <v/>
      </c>
      <c r="K26" s="119"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19" t="n"/>
      <c r="H27" s="88">
        <f>VLOOKUP(Table91213[[#This Row],[Date]],'DB Details'!$A:$L,8)</f>
        <v/>
      </c>
      <c r="I27" s="88">
        <f>VLOOKUP(Table91213[[#This Row],[Date]],'DB Details'!$A:$L,9)</f>
        <v/>
      </c>
      <c r="J27" s="88">
        <f>VLOOKUP(Table91213[[#This Row],[Date]],'DB Details'!$A:$L,10)</f>
        <v/>
      </c>
      <c r="K27" s="119"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19" t="n"/>
      <c r="H28" s="88">
        <f>VLOOKUP(Table91213[[#This Row],[Date]],'DB Details'!$A:$L,8)</f>
        <v/>
      </c>
      <c r="I28" s="88">
        <f>VLOOKUP(Table91213[[#This Row],[Date]],'DB Details'!$A:$L,9)</f>
        <v/>
      </c>
      <c r="J28" s="88">
        <f>VLOOKUP(Table91213[[#This Row],[Date]],'DB Details'!$A:$L,10)</f>
        <v/>
      </c>
      <c r="K28" s="119"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19" t="n"/>
      <c r="H29" s="88">
        <f>VLOOKUP(Table91213[[#This Row],[Date]],'DB Details'!$A:$L,8)</f>
        <v/>
      </c>
      <c r="I29" s="88">
        <f>VLOOKUP(Table91213[[#This Row],[Date]],'DB Details'!$A:$L,9)</f>
        <v/>
      </c>
      <c r="J29" s="88">
        <f>VLOOKUP(Table91213[[#This Row],[Date]],'DB Details'!$A:$L,10)</f>
        <v/>
      </c>
      <c r="K29" s="119"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19" t="n"/>
      <c r="H30" s="88">
        <f>VLOOKUP(Table91213[[#This Row],[Date]],'DB Details'!$A:$L,8)</f>
        <v/>
      </c>
      <c r="I30" s="88">
        <f>VLOOKUP(Table91213[[#This Row],[Date]],'DB Details'!$A:$L,9)</f>
        <v/>
      </c>
      <c r="J30" s="88">
        <f>VLOOKUP(Table91213[[#This Row],[Date]],'DB Details'!$A:$L,10)</f>
        <v/>
      </c>
      <c r="K30" s="119"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19" t="n"/>
      <c r="H31" s="88">
        <f>VLOOKUP(Table91213[[#This Row],[Date]],'DB Details'!$A:$L,8)</f>
        <v/>
      </c>
      <c r="I31" s="88">
        <f>VLOOKUP(Table91213[[#This Row],[Date]],'DB Details'!$A:$L,9)</f>
        <v/>
      </c>
      <c r="J31" s="88">
        <f>VLOOKUP(Table91213[[#This Row],[Date]],'DB Details'!$A:$L,10)</f>
        <v/>
      </c>
      <c r="K31" s="119"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19" t="n"/>
      <c r="H32" s="88">
        <f>VLOOKUP(Table91213[[#This Row],[Date]],'DB Details'!$A:$L,8)</f>
        <v/>
      </c>
      <c r="I32" s="88">
        <f>VLOOKUP(Table91213[[#This Row],[Date]],'DB Details'!$A:$L,9)</f>
        <v/>
      </c>
      <c r="J32" s="88">
        <f>VLOOKUP(Table91213[[#This Row],[Date]],'DB Details'!$A:$L,10)</f>
        <v/>
      </c>
      <c r="K32" s="119"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19" t="n"/>
      <c r="H33" s="88">
        <f>VLOOKUP(Table91213[[#This Row],[Date]],'DB Details'!$A:$L,8)</f>
        <v/>
      </c>
      <c r="I33" s="88">
        <f>VLOOKUP(Table91213[[#This Row],[Date]],'DB Details'!$A:$L,9)</f>
        <v/>
      </c>
      <c r="J33" s="88">
        <f>VLOOKUP(Table91213[[#This Row],[Date]],'DB Details'!$A:$L,10)</f>
        <v/>
      </c>
      <c r="K33" s="119"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19" t="n"/>
      <c r="H34" s="88">
        <f>VLOOKUP(Table91213[[#This Row],[Date]],'DB Details'!$A:$L,8)</f>
        <v/>
      </c>
      <c r="I34" s="88">
        <f>VLOOKUP(Table91213[[#This Row],[Date]],'DB Details'!$A:$L,9)</f>
        <v/>
      </c>
      <c r="J34" s="88">
        <f>VLOOKUP(Table91213[[#This Row],[Date]],'DB Details'!$A:$L,10)</f>
        <v/>
      </c>
      <c r="K34" s="119"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19" t="n"/>
      <c r="H35" s="88">
        <f>VLOOKUP(Table91213[[#This Row],[Date]],'DB Details'!$A:$L,8)</f>
        <v/>
      </c>
      <c r="I35" s="88">
        <f>VLOOKUP(Table91213[[#This Row],[Date]],'DB Details'!$A:$L,9)</f>
        <v/>
      </c>
      <c r="J35" s="88">
        <f>VLOOKUP(Table91213[[#This Row],[Date]],'DB Details'!$A:$L,10)</f>
        <v/>
      </c>
      <c r="K35" s="119"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19" t="n"/>
      <c r="H36" s="88">
        <f>VLOOKUP(Table91213[[#This Row],[Date]],'DB Details'!$A:$L,8)</f>
        <v/>
      </c>
      <c r="I36" s="88">
        <f>VLOOKUP(Table91213[[#This Row],[Date]],'DB Details'!$A:$L,9)</f>
        <v/>
      </c>
      <c r="J36" s="88">
        <f>VLOOKUP(Table91213[[#This Row],[Date]],'DB Details'!$A:$L,10)</f>
        <v/>
      </c>
      <c r="K36" s="119"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19" t="n"/>
      <c r="H37" s="88">
        <f>VLOOKUP(Table91213[[#This Row],[Date]],'DB Details'!$A:$L,8)</f>
        <v/>
      </c>
      <c r="I37" s="88">
        <f>VLOOKUP(Table91213[[#This Row],[Date]],'DB Details'!$A:$L,9)</f>
        <v/>
      </c>
      <c r="J37" s="88">
        <f>VLOOKUP(Table91213[[#This Row],[Date]],'DB Details'!$A:$L,10)</f>
        <v/>
      </c>
      <c r="K37" s="119"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19" t="n"/>
      <c r="H38" s="88">
        <f>VLOOKUP(Table91213[[#This Row],[Date]],'DB Details'!$A:$L,8)</f>
        <v/>
      </c>
      <c r="I38" s="88">
        <f>VLOOKUP(Table91213[[#This Row],[Date]],'DB Details'!$A:$L,9)</f>
        <v/>
      </c>
      <c r="J38" s="88">
        <f>VLOOKUP(Table91213[[#This Row],[Date]],'DB Details'!$A:$L,10)</f>
        <v/>
      </c>
      <c r="K38" s="119"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19" t="n"/>
      <c r="H39" s="88">
        <f>VLOOKUP(Table91213[[#This Row],[Date]],'DB Details'!$A:$L,8)</f>
        <v/>
      </c>
      <c r="I39" s="88">
        <f>VLOOKUP(Table91213[[#This Row],[Date]],'DB Details'!$A:$L,9)</f>
        <v/>
      </c>
      <c r="J39" s="88">
        <f>VLOOKUP(Table91213[[#This Row],[Date]],'DB Details'!$A:$L,10)</f>
        <v/>
      </c>
      <c r="K39" s="119"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19" t="n"/>
      <c r="H40" s="88">
        <f>VLOOKUP(Table91213[[#This Row],[Date]],'DB Details'!$A:$L,8)</f>
        <v/>
      </c>
      <c r="I40" s="88">
        <f>VLOOKUP(Table91213[[#This Row],[Date]],'DB Details'!$A:$L,9)</f>
        <v/>
      </c>
      <c r="J40" s="88">
        <f>VLOOKUP(Table91213[[#This Row],[Date]],'DB Details'!$A:$L,10)</f>
        <v/>
      </c>
      <c r="K40" s="119"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19" t="n"/>
      <c r="H41" s="88">
        <f>VLOOKUP(Table91213[[#This Row],[Date]],'DB Details'!$A:$L,8)</f>
        <v/>
      </c>
      <c r="I41" s="88">
        <f>VLOOKUP(Table91213[[#This Row],[Date]],'DB Details'!$A:$L,9)</f>
        <v/>
      </c>
      <c r="J41" s="88">
        <f>VLOOKUP(Table91213[[#This Row],[Date]],'DB Details'!$A:$L,10)</f>
        <v/>
      </c>
      <c r="K41" s="119"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19" t="n"/>
      <c r="H42" s="88">
        <f>VLOOKUP(Table91213[[#This Row],[Date]],'DB Details'!$A:$L,8)</f>
        <v/>
      </c>
      <c r="I42" s="88">
        <f>VLOOKUP(Table91213[[#This Row],[Date]],'DB Details'!$A:$L,9)</f>
        <v/>
      </c>
      <c r="J42" s="88">
        <f>VLOOKUP(Table91213[[#This Row],[Date]],'DB Details'!$A:$L,10)</f>
        <v/>
      </c>
      <c r="K42" s="119"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19" t="n"/>
      <c r="H43" s="88">
        <f>VLOOKUP(Table91213[[#This Row],[Date]],'DB Details'!$A:$L,8)</f>
        <v/>
      </c>
      <c r="I43" s="88">
        <f>VLOOKUP(Table91213[[#This Row],[Date]],'DB Details'!$A:$L,9)</f>
        <v/>
      </c>
      <c r="J43" s="88">
        <f>VLOOKUP(Table91213[[#This Row],[Date]],'DB Details'!$A:$L,10)</f>
        <v/>
      </c>
      <c r="K43" s="119"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19" t="n"/>
      <c r="H44" s="88">
        <f>VLOOKUP(Table91213[[#This Row],[Date]],'DB Details'!$A:$L,8)</f>
        <v/>
      </c>
      <c r="I44" s="88">
        <f>VLOOKUP(Table91213[[#This Row],[Date]],'DB Details'!$A:$L,9)</f>
        <v/>
      </c>
      <c r="J44" s="88">
        <f>VLOOKUP(Table91213[[#This Row],[Date]],'DB Details'!$A:$L,10)</f>
        <v/>
      </c>
      <c r="K44" s="119"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19" t="n"/>
      <c r="H45" s="88">
        <f>VLOOKUP(Table91213[[#This Row],[Date]],'DB Details'!$A:$L,8)</f>
        <v/>
      </c>
      <c r="I45" s="88">
        <f>VLOOKUP(Table91213[[#This Row],[Date]],'DB Details'!$A:$L,9)</f>
        <v/>
      </c>
      <c r="J45" s="88">
        <f>VLOOKUP(Table91213[[#This Row],[Date]],'DB Details'!$A:$L,10)</f>
        <v/>
      </c>
      <c r="K45" s="119"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19" t="n"/>
      <c r="H46" s="88">
        <f>VLOOKUP(Table91213[[#This Row],[Date]],'DB Details'!$A:$L,8)</f>
        <v/>
      </c>
      <c r="I46" s="88">
        <f>VLOOKUP(Table91213[[#This Row],[Date]],'DB Details'!$A:$L,9)</f>
        <v/>
      </c>
      <c r="J46" s="88">
        <f>VLOOKUP(Table91213[[#This Row],[Date]],'DB Details'!$A:$L,10)</f>
        <v/>
      </c>
      <c r="K46" s="119"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19" t="n"/>
      <c r="H47" s="88">
        <f>VLOOKUP(Table91213[[#This Row],[Date]],'DB Details'!$A:$L,8)</f>
        <v/>
      </c>
      <c r="I47" s="88">
        <f>VLOOKUP(Table91213[[#This Row],[Date]],'DB Details'!$A:$L,9)</f>
        <v/>
      </c>
      <c r="J47" s="88">
        <f>VLOOKUP(Table91213[[#This Row],[Date]],'DB Details'!$A:$L,10)</f>
        <v/>
      </c>
      <c r="K47" s="119"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19" t="n"/>
      <c r="H48" s="88">
        <f>VLOOKUP(Table91213[[#This Row],[Date]],'DB Details'!$A:$L,8)</f>
        <v/>
      </c>
      <c r="I48" s="88">
        <f>VLOOKUP(Table91213[[#This Row],[Date]],'DB Details'!$A:$L,9)</f>
        <v/>
      </c>
      <c r="J48" s="88">
        <f>VLOOKUP(Table91213[[#This Row],[Date]],'DB Details'!$A:$L,10)</f>
        <v/>
      </c>
      <c r="K48" s="119"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19" t="n"/>
      <c r="H49" s="88">
        <f>VLOOKUP(Table91213[[#This Row],[Date]],'DB Details'!$A:$L,8)</f>
        <v/>
      </c>
      <c r="I49" s="88">
        <f>VLOOKUP(Table91213[[#This Row],[Date]],'DB Details'!$A:$L,9)</f>
        <v/>
      </c>
      <c r="J49" s="88">
        <f>VLOOKUP(Table91213[[#This Row],[Date]],'DB Details'!$A:$L,10)</f>
        <v/>
      </c>
      <c r="K49" s="119"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19" t="n"/>
      <c r="H50" s="88">
        <f>VLOOKUP(Table91213[[#This Row],[Date]],'DB Details'!$A:$L,8)</f>
        <v/>
      </c>
      <c r="I50" s="88">
        <f>VLOOKUP(Table91213[[#This Row],[Date]],'DB Details'!$A:$L,9)</f>
        <v/>
      </c>
      <c r="J50" s="88">
        <f>VLOOKUP(Table91213[[#This Row],[Date]],'DB Details'!$A:$L,10)</f>
        <v/>
      </c>
      <c r="K50" s="119"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19" t="n"/>
      <c r="H51" s="88">
        <f>VLOOKUP(Table91213[[#This Row],[Date]],'DB Details'!$A:$L,8)</f>
        <v/>
      </c>
      <c r="I51" s="88">
        <f>VLOOKUP(Table91213[[#This Row],[Date]],'DB Details'!$A:$L,9)</f>
        <v/>
      </c>
      <c r="J51" s="88">
        <f>VLOOKUP(Table91213[[#This Row],[Date]],'DB Details'!$A:$L,10)</f>
        <v/>
      </c>
      <c r="K51" s="119"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19" t="n"/>
      <c r="H52" s="88">
        <f>VLOOKUP(Table91213[[#This Row],[Date]],'DB Details'!$A:$L,8)</f>
        <v/>
      </c>
      <c r="I52" s="88">
        <f>VLOOKUP(Table91213[[#This Row],[Date]],'DB Details'!$A:$L,9)</f>
        <v/>
      </c>
      <c r="J52" s="88">
        <f>VLOOKUP(Table91213[[#This Row],[Date]],'DB Details'!$A:$L,10)</f>
        <v/>
      </c>
      <c r="K52" s="119"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19" t="n"/>
      <c r="H53" s="88">
        <f>VLOOKUP(Table91213[[#This Row],[Date]],'DB Details'!$A:$L,8)</f>
        <v/>
      </c>
      <c r="I53" s="88">
        <f>VLOOKUP(Table91213[[#This Row],[Date]],'DB Details'!$A:$L,9)</f>
        <v/>
      </c>
      <c r="J53" s="88">
        <f>VLOOKUP(Table91213[[#This Row],[Date]],'DB Details'!$A:$L,10)</f>
        <v/>
      </c>
      <c r="K53" s="119"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19" t="n"/>
      <c r="H54" s="88">
        <f>VLOOKUP(Table91213[[#This Row],[Date]],'DB Details'!$A:$L,8)</f>
        <v/>
      </c>
      <c r="I54" s="88">
        <f>VLOOKUP(Table91213[[#This Row],[Date]],'DB Details'!$A:$L,9)</f>
        <v/>
      </c>
      <c r="J54" s="88">
        <f>VLOOKUP(Table91213[[#This Row],[Date]],'DB Details'!$A:$L,10)</f>
        <v/>
      </c>
      <c r="K54" s="119"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19" t="n"/>
      <c r="H55" s="88">
        <f>VLOOKUP(Table91213[[#This Row],[Date]],'DB Details'!$A:$L,8)</f>
        <v/>
      </c>
      <c r="I55" s="88">
        <f>VLOOKUP(Table91213[[#This Row],[Date]],'DB Details'!$A:$L,9)</f>
        <v/>
      </c>
      <c r="J55" s="88">
        <f>VLOOKUP(Table91213[[#This Row],[Date]],'DB Details'!$A:$L,10)</f>
        <v/>
      </c>
      <c r="K55" s="119"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19" t="n"/>
      <c r="H56" s="88">
        <f>VLOOKUP(Table91213[[#This Row],[Date]],'DB Details'!$A:$L,8)</f>
        <v/>
      </c>
      <c r="I56" s="88">
        <f>VLOOKUP(Table91213[[#This Row],[Date]],'DB Details'!$A:$L,9)</f>
        <v/>
      </c>
      <c r="J56" s="88">
        <f>VLOOKUP(Table91213[[#This Row],[Date]],'DB Details'!$A:$L,10)</f>
        <v/>
      </c>
      <c r="K56" s="119"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19" t="n"/>
      <c r="H57" s="88">
        <f>VLOOKUP(Table91213[[#This Row],[Date]],'DB Details'!$A:$L,8)</f>
        <v/>
      </c>
      <c r="I57" s="88">
        <f>VLOOKUP(Table91213[[#This Row],[Date]],'DB Details'!$A:$L,9)</f>
        <v/>
      </c>
      <c r="J57" s="88">
        <f>VLOOKUP(Table91213[[#This Row],[Date]],'DB Details'!$A:$L,10)</f>
        <v/>
      </c>
      <c r="K57" s="119"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19" t="n"/>
      <c r="H58" s="88">
        <f>VLOOKUP(Table91213[[#This Row],[Date]],'DB Details'!$A:$L,8)</f>
        <v/>
      </c>
      <c r="I58" s="88">
        <f>VLOOKUP(Table91213[[#This Row],[Date]],'DB Details'!$A:$L,9)</f>
        <v/>
      </c>
      <c r="J58" s="88">
        <f>VLOOKUP(Table91213[[#This Row],[Date]],'DB Details'!$A:$L,10)</f>
        <v/>
      </c>
      <c r="K58" s="119"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19" t="n"/>
      <c r="H59" s="88">
        <f>VLOOKUP(Table91213[[#This Row],[Date]],'DB Details'!$A:$L,8)</f>
        <v/>
      </c>
      <c r="I59" s="88">
        <f>VLOOKUP(Table91213[[#This Row],[Date]],'DB Details'!$A:$L,9)</f>
        <v/>
      </c>
      <c r="J59" s="88">
        <f>VLOOKUP(Table91213[[#This Row],[Date]],'DB Details'!$A:$L,10)</f>
        <v/>
      </c>
      <c r="K59" s="119"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19" t="n"/>
      <c r="H60" s="88">
        <f>VLOOKUP(Table91213[[#This Row],[Date]],'DB Details'!$A:$L,8)</f>
        <v/>
      </c>
      <c r="I60" s="88">
        <f>VLOOKUP(Table91213[[#This Row],[Date]],'DB Details'!$A:$L,9)</f>
        <v/>
      </c>
      <c r="J60" s="88">
        <f>VLOOKUP(Table91213[[#This Row],[Date]],'DB Details'!$A:$L,10)</f>
        <v/>
      </c>
      <c r="K60" s="119"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19" t="n"/>
      <c r="H61" s="88">
        <f>VLOOKUP(Table91213[[#This Row],[Date]],'DB Details'!$A:$L,8)</f>
        <v/>
      </c>
      <c r="I61" s="88">
        <f>VLOOKUP(Table91213[[#This Row],[Date]],'DB Details'!$A:$L,9)</f>
        <v/>
      </c>
      <c r="J61" s="88">
        <f>VLOOKUP(Table91213[[#This Row],[Date]],'DB Details'!$A:$L,10)</f>
        <v/>
      </c>
      <c r="K61" s="119"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19" t="n"/>
      <c r="H62" s="88">
        <f>VLOOKUP(Table91213[[#This Row],[Date]],'DB Details'!$A:$L,8)</f>
        <v/>
      </c>
      <c r="I62" s="88">
        <f>VLOOKUP(Table91213[[#This Row],[Date]],'DB Details'!$A:$L,9)</f>
        <v/>
      </c>
      <c r="J62" s="88">
        <f>VLOOKUP(Table91213[[#This Row],[Date]],'DB Details'!$A:$L,10)</f>
        <v/>
      </c>
      <c r="K62" s="119"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19" t="n"/>
      <c r="H63" s="88">
        <f>VLOOKUP(Table91213[[#This Row],[Date]],'DB Details'!$A:$L,8)</f>
        <v/>
      </c>
      <c r="I63" s="88">
        <f>VLOOKUP(Table91213[[#This Row],[Date]],'DB Details'!$A:$L,9)</f>
        <v/>
      </c>
      <c r="J63" s="88">
        <f>VLOOKUP(Table91213[[#This Row],[Date]],'DB Details'!$A:$L,10)</f>
        <v/>
      </c>
      <c r="K63" s="119"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19" t="n"/>
      <c r="H64" s="88">
        <f>VLOOKUP(Table91213[[#This Row],[Date]],'DB Details'!$A:$L,8)</f>
        <v/>
      </c>
      <c r="I64" s="88">
        <f>VLOOKUP(Table91213[[#This Row],[Date]],'DB Details'!$A:$L,9)</f>
        <v/>
      </c>
      <c r="J64" s="88">
        <f>VLOOKUP(Table91213[[#This Row],[Date]],'DB Details'!$A:$L,10)</f>
        <v/>
      </c>
      <c r="K64" s="119"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19" t="n"/>
      <c r="H65" s="88">
        <f>VLOOKUP(Table91213[[#This Row],[Date]],'DB Details'!$A:$L,8)</f>
        <v/>
      </c>
      <c r="I65" s="88">
        <f>VLOOKUP(Table91213[[#This Row],[Date]],'DB Details'!$A:$L,9)</f>
        <v/>
      </c>
      <c r="J65" s="88">
        <f>VLOOKUP(Table91213[[#This Row],[Date]],'DB Details'!$A:$L,10)</f>
        <v/>
      </c>
      <c r="K65" s="119"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19" t="n"/>
      <c r="H66" s="88">
        <f>VLOOKUP(Table91213[[#This Row],[Date]],'DB Details'!$A:$L,8)</f>
        <v/>
      </c>
      <c r="I66" s="88">
        <f>VLOOKUP(Table91213[[#This Row],[Date]],'DB Details'!$A:$L,9)</f>
        <v/>
      </c>
      <c r="J66" s="88">
        <f>VLOOKUP(Table91213[[#This Row],[Date]],'DB Details'!$A:$L,10)</f>
        <v/>
      </c>
      <c r="K66" s="119"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19" t="n"/>
      <c r="H67" s="88">
        <f>VLOOKUP(Table91213[[#This Row],[Date]],'DB Details'!$A:$L,8)</f>
        <v/>
      </c>
      <c r="I67" s="88">
        <f>VLOOKUP(Table91213[[#This Row],[Date]],'DB Details'!$A:$L,9)</f>
        <v/>
      </c>
      <c r="J67" s="88">
        <f>VLOOKUP(Table91213[[#This Row],[Date]],'DB Details'!$A:$L,10)</f>
        <v/>
      </c>
      <c r="K67" s="119"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19" t="n"/>
      <c r="H68" s="88">
        <f>VLOOKUP(Table91213[[#This Row],[Date]],'DB Details'!$A:$L,8)</f>
        <v/>
      </c>
      <c r="I68" s="88">
        <f>VLOOKUP(Table91213[[#This Row],[Date]],'DB Details'!$A:$L,9)</f>
        <v/>
      </c>
      <c r="J68" s="88">
        <f>VLOOKUP(Table91213[[#This Row],[Date]],'DB Details'!$A:$L,10)</f>
        <v/>
      </c>
      <c r="K68" s="119"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19" t="n"/>
      <c r="H69" s="88">
        <f>VLOOKUP(Table91213[[#This Row],[Date]],'DB Details'!$A:$L,8)</f>
        <v/>
      </c>
      <c r="I69" s="88">
        <f>VLOOKUP(Table91213[[#This Row],[Date]],'DB Details'!$A:$L,9)</f>
        <v/>
      </c>
      <c r="J69" s="88">
        <f>VLOOKUP(Table91213[[#This Row],[Date]],'DB Details'!$A:$L,10)</f>
        <v/>
      </c>
      <c r="K69" s="119"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19" t="n"/>
      <c r="H70" s="88">
        <f>VLOOKUP(Table91213[[#This Row],[Date]],'DB Details'!$A:$L,8)</f>
        <v/>
      </c>
      <c r="I70" s="88">
        <f>VLOOKUP(Table91213[[#This Row],[Date]],'DB Details'!$A:$L,9)</f>
        <v/>
      </c>
      <c r="J70" s="88">
        <f>VLOOKUP(Table91213[[#This Row],[Date]],'DB Details'!$A:$L,10)</f>
        <v/>
      </c>
      <c r="K70" s="119"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19" t="n"/>
      <c r="H71" s="88">
        <f>VLOOKUP(Table91213[[#This Row],[Date]],'DB Details'!$A:$L,8)</f>
        <v/>
      </c>
      <c r="I71" s="88">
        <f>VLOOKUP(Table91213[[#This Row],[Date]],'DB Details'!$A:$L,9)</f>
        <v/>
      </c>
      <c r="J71" s="88">
        <f>VLOOKUP(Table91213[[#This Row],[Date]],'DB Details'!$A:$L,10)</f>
        <v/>
      </c>
      <c r="K71" s="119"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19" t="n"/>
      <c r="H72" s="88">
        <f>VLOOKUP(Table91213[[#This Row],[Date]],'DB Details'!$A:$L,8)</f>
        <v/>
      </c>
      <c r="I72" s="88">
        <f>VLOOKUP(Table91213[[#This Row],[Date]],'DB Details'!$A:$L,9)</f>
        <v/>
      </c>
      <c r="J72" s="88">
        <f>VLOOKUP(Table91213[[#This Row],[Date]],'DB Details'!$A:$L,10)</f>
        <v/>
      </c>
      <c r="K72" s="119"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19" t="n"/>
      <c r="H73" s="88">
        <f>VLOOKUP(Table91213[[#This Row],[Date]],'DB Details'!$A:$L,8)</f>
        <v/>
      </c>
      <c r="I73" s="88">
        <f>VLOOKUP(Table91213[[#This Row],[Date]],'DB Details'!$A:$L,9)</f>
        <v/>
      </c>
      <c r="J73" s="88">
        <f>VLOOKUP(Table91213[[#This Row],[Date]],'DB Details'!$A:$L,10)</f>
        <v/>
      </c>
      <c r="K73" s="119"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19" t="n"/>
      <c r="H74" s="88">
        <f>VLOOKUP(Table91213[[#This Row],[Date]],'DB Details'!$A:$L,8)</f>
        <v/>
      </c>
      <c r="I74" s="88">
        <f>VLOOKUP(Table91213[[#This Row],[Date]],'DB Details'!$A:$L,9)</f>
        <v/>
      </c>
      <c r="J74" s="88">
        <f>VLOOKUP(Table91213[[#This Row],[Date]],'DB Details'!$A:$L,10)</f>
        <v/>
      </c>
      <c r="K74" s="119"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19" t="n"/>
      <c r="H75" s="88">
        <f>VLOOKUP(Table91213[[#This Row],[Date]],'DB Details'!$A:$L,8)</f>
        <v/>
      </c>
      <c r="I75" s="88">
        <f>VLOOKUP(Table91213[[#This Row],[Date]],'DB Details'!$A:$L,9)</f>
        <v/>
      </c>
      <c r="J75" s="88">
        <f>VLOOKUP(Table91213[[#This Row],[Date]],'DB Details'!$A:$L,10)</f>
        <v/>
      </c>
      <c r="K75" s="119"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19" t="n"/>
      <c r="H76" s="88">
        <f>VLOOKUP(Table91213[[#This Row],[Date]],'DB Details'!$A:$L,8)</f>
        <v/>
      </c>
      <c r="I76" s="88">
        <f>VLOOKUP(Table91213[[#This Row],[Date]],'DB Details'!$A:$L,9)</f>
        <v/>
      </c>
      <c r="J76" s="88">
        <f>VLOOKUP(Table91213[[#This Row],[Date]],'DB Details'!$A:$L,10)</f>
        <v/>
      </c>
      <c r="K76" s="119"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19" t="n"/>
      <c r="H77" s="88">
        <f>VLOOKUP(Table91213[[#This Row],[Date]],'DB Details'!$A:$L,8)</f>
        <v/>
      </c>
      <c r="I77" s="88">
        <f>VLOOKUP(Table91213[[#This Row],[Date]],'DB Details'!$A:$L,9)</f>
        <v/>
      </c>
      <c r="J77" s="88">
        <f>VLOOKUP(Table91213[[#This Row],[Date]],'DB Details'!$A:$L,10)</f>
        <v/>
      </c>
      <c r="K77" s="119"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19" t="n"/>
      <c r="H78" s="88">
        <f>VLOOKUP(Table91213[[#This Row],[Date]],'DB Details'!$A:$L,8)</f>
        <v/>
      </c>
      <c r="I78" s="88">
        <f>VLOOKUP(Table91213[[#This Row],[Date]],'DB Details'!$A:$L,9)</f>
        <v/>
      </c>
      <c r="J78" s="88">
        <f>VLOOKUP(Table91213[[#This Row],[Date]],'DB Details'!$A:$L,10)</f>
        <v/>
      </c>
      <c r="K78" s="119"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19" t="n"/>
      <c r="H79" s="88">
        <f>VLOOKUP(Table91213[[#This Row],[Date]],'DB Details'!$A:$L,8)</f>
        <v/>
      </c>
      <c r="I79" s="88">
        <f>VLOOKUP(Table91213[[#This Row],[Date]],'DB Details'!$A:$L,9)</f>
        <v/>
      </c>
      <c r="J79" s="88">
        <f>VLOOKUP(Table91213[[#This Row],[Date]],'DB Details'!$A:$L,10)</f>
        <v/>
      </c>
      <c r="K79" s="119"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19" t="n"/>
      <c r="H80" s="88">
        <f>VLOOKUP(Table91213[[#This Row],[Date]],'DB Details'!$A:$L,8)</f>
        <v/>
      </c>
      <c r="I80" s="88">
        <f>VLOOKUP(Table91213[[#This Row],[Date]],'DB Details'!$A:$L,9)</f>
        <v/>
      </c>
      <c r="J80" s="88">
        <f>VLOOKUP(Table91213[[#This Row],[Date]],'DB Details'!$A:$L,10)</f>
        <v/>
      </c>
      <c r="K80" s="119"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19" t="n"/>
      <c r="H81" s="88">
        <f>VLOOKUP(Table91213[[#This Row],[Date]],'DB Details'!$A:$L,8)</f>
        <v/>
      </c>
      <c r="I81" s="88">
        <f>VLOOKUP(Table91213[[#This Row],[Date]],'DB Details'!$A:$L,9)</f>
        <v/>
      </c>
      <c r="J81" s="88">
        <f>VLOOKUP(Table91213[[#This Row],[Date]],'DB Details'!$A:$L,10)</f>
        <v/>
      </c>
      <c r="K81" s="119"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19" t="n"/>
      <c r="H82" s="88">
        <f>VLOOKUP(Table91213[[#This Row],[Date]],'DB Details'!$A:$L,8)</f>
        <v/>
      </c>
      <c r="I82" s="88">
        <f>VLOOKUP(Table91213[[#This Row],[Date]],'DB Details'!$A:$L,9)</f>
        <v/>
      </c>
      <c r="J82" s="88">
        <f>VLOOKUP(Table91213[[#This Row],[Date]],'DB Details'!$A:$L,10)</f>
        <v/>
      </c>
      <c r="K82" s="119"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19" t="n"/>
      <c r="H83" s="88">
        <f>VLOOKUP(Table91213[[#This Row],[Date]],'DB Details'!$A:$L,8)</f>
        <v/>
      </c>
      <c r="I83" s="88">
        <f>VLOOKUP(Table91213[[#This Row],[Date]],'DB Details'!$A:$L,9)</f>
        <v/>
      </c>
      <c r="J83" s="88">
        <f>VLOOKUP(Table91213[[#This Row],[Date]],'DB Details'!$A:$L,10)</f>
        <v/>
      </c>
      <c r="K83" s="119"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19" t="n"/>
      <c r="H84" s="88">
        <f>VLOOKUP(Table91213[[#This Row],[Date]],'DB Details'!$A:$L,8)</f>
        <v/>
      </c>
      <c r="I84" s="88">
        <f>VLOOKUP(Table91213[[#This Row],[Date]],'DB Details'!$A:$L,9)</f>
        <v/>
      </c>
      <c r="J84" s="88">
        <f>VLOOKUP(Table91213[[#This Row],[Date]],'DB Details'!$A:$L,10)</f>
        <v/>
      </c>
      <c r="K84" s="119"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19" t="n"/>
      <c r="H85" s="88">
        <f>VLOOKUP(Table91213[[#This Row],[Date]],'DB Details'!$A:$L,8)</f>
        <v/>
      </c>
      <c r="I85" s="88">
        <f>VLOOKUP(Table91213[[#This Row],[Date]],'DB Details'!$A:$L,9)</f>
        <v/>
      </c>
      <c r="J85" s="88">
        <f>VLOOKUP(Table91213[[#This Row],[Date]],'DB Details'!$A:$L,10)</f>
        <v/>
      </c>
      <c r="K85" s="119"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19" t="n"/>
      <c r="H86" s="88">
        <f>VLOOKUP(Table91213[[#This Row],[Date]],'DB Details'!$A:$L,8)</f>
        <v/>
      </c>
      <c r="I86" s="88">
        <f>VLOOKUP(Table91213[[#This Row],[Date]],'DB Details'!$A:$L,9)</f>
        <v/>
      </c>
      <c r="J86" s="88">
        <f>VLOOKUP(Table91213[[#This Row],[Date]],'DB Details'!$A:$L,10)</f>
        <v/>
      </c>
      <c r="K86" s="119"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19" t="n"/>
      <c r="H87" s="88">
        <f>VLOOKUP(Table91213[[#This Row],[Date]],'DB Details'!$A:$L,8)</f>
        <v/>
      </c>
      <c r="I87" s="88">
        <f>VLOOKUP(Table91213[[#This Row],[Date]],'DB Details'!$A:$L,9)</f>
        <v/>
      </c>
      <c r="J87" s="88">
        <f>VLOOKUP(Table91213[[#This Row],[Date]],'DB Details'!$A:$L,10)</f>
        <v/>
      </c>
      <c r="K87" s="119"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19" t="n"/>
      <c r="H88" s="88">
        <f>VLOOKUP(Table91213[[#This Row],[Date]],'DB Details'!$A:$L,8)</f>
        <v/>
      </c>
      <c r="I88" s="88">
        <f>VLOOKUP(Table91213[[#This Row],[Date]],'DB Details'!$A:$L,9)</f>
        <v/>
      </c>
      <c r="J88" s="88">
        <f>VLOOKUP(Table91213[[#This Row],[Date]],'DB Details'!$A:$L,10)</f>
        <v/>
      </c>
      <c r="K88" s="119"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19" t="n"/>
      <c r="H89" s="88">
        <f>VLOOKUP(Table91213[[#This Row],[Date]],'DB Details'!$A:$L,8)</f>
        <v/>
      </c>
      <c r="I89" s="88">
        <f>VLOOKUP(Table91213[[#This Row],[Date]],'DB Details'!$A:$L,9)</f>
        <v/>
      </c>
      <c r="J89" s="88">
        <f>VLOOKUP(Table91213[[#This Row],[Date]],'DB Details'!$A:$L,10)</f>
        <v/>
      </c>
      <c r="K89" s="119"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19" t="n"/>
      <c r="H90" s="88">
        <f>VLOOKUP(Table91213[[#This Row],[Date]],'DB Details'!$A:$L,8)</f>
        <v/>
      </c>
      <c r="I90" s="88">
        <f>VLOOKUP(Table91213[[#This Row],[Date]],'DB Details'!$A:$L,9)</f>
        <v/>
      </c>
      <c r="J90" s="88">
        <f>VLOOKUP(Table91213[[#This Row],[Date]],'DB Details'!$A:$L,10)</f>
        <v/>
      </c>
      <c r="K90" s="119"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19" t="n"/>
      <c r="H91" s="88">
        <f>VLOOKUP(Table91213[[#This Row],[Date]],'DB Details'!$A:$L,8)</f>
        <v/>
      </c>
      <c r="I91" s="88">
        <f>VLOOKUP(Table91213[[#This Row],[Date]],'DB Details'!$A:$L,9)</f>
        <v/>
      </c>
      <c r="J91" s="88">
        <f>VLOOKUP(Table91213[[#This Row],[Date]],'DB Details'!$A:$L,10)</f>
        <v/>
      </c>
      <c r="K91" s="119"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19" t="n"/>
      <c r="H92" s="88">
        <f>VLOOKUP(Table91213[[#This Row],[Date]],'DB Details'!$A:$L,8)</f>
        <v/>
      </c>
      <c r="I92" s="88">
        <f>VLOOKUP(Table91213[[#This Row],[Date]],'DB Details'!$A:$L,9)</f>
        <v/>
      </c>
      <c r="J92" s="88">
        <f>VLOOKUP(Table91213[[#This Row],[Date]],'DB Details'!$A:$L,10)</f>
        <v/>
      </c>
      <c r="K92" s="119"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19" t="n"/>
      <c r="H93" s="88">
        <f>VLOOKUP(Table91213[[#This Row],[Date]],'DB Details'!$A:$L,8)</f>
        <v/>
      </c>
      <c r="I93" s="88">
        <f>VLOOKUP(Table91213[[#This Row],[Date]],'DB Details'!$A:$L,9)</f>
        <v/>
      </c>
      <c r="J93" s="88">
        <f>VLOOKUP(Table91213[[#This Row],[Date]],'DB Details'!$A:$L,10)</f>
        <v/>
      </c>
      <c r="K93" s="119"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19" t="n"/>
      <c r="H94" s="88">
        <f>VLOOKUP(Table91213[[#This Row],[Date]],'DB Details'!$A:$L,8)</f>
        <v/>
      </c>
      <c r="I94" s="88">
        <f>VLOOKUP(Table91213[[#This Row],[Date]],'DB Details'!$A:$L,9)</f>
        <v/>
      </c>
      <c r="J94" s="88">
        <f>VLOOKUP(Table91213[[#This Row],[Date]],'DB Details'!$A:$L,10)</f>
        <v/>
      </c>
      <c r="K94" s="119"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19" t="n"/>
      <c r="H95" s="88">
        <f>VLOOKUP(Table91213[[#This Row],[Date]],'DB Details'!$A:$L,8)</f>
        <v/>
      </c>
      <c r="I95" s="88">
        <f>VLOOKUP(Table91213[[#This Row],[Date]],'DB Details'!$A:$L,9)</f>
        <v/>
      </c>
      <c r="J95" s="88">
        <f>VLOOKUP(Table91213[[#This Row],[Date]],'DB Details'!$A:$L,10)</f>
        <v/>
      </c>
      <c r="K95" s="119"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19" t="n"/>
      <c r="H96" s="88">
        <f>VLOOKUP(Table91213[[#This Row],[Date]],'DB Details'!$A:$L,8)</f>
        <v/>
      </c>
      <c r="I96" s="88">
        <f>VLOOKUP(Table91213[[#This Row],[Date]],'DB Details'!$A:$L,9)</f>
        <v/>
      </c>
      <c r="J96" s="88">
        <f>VLOOKUP(Table91213[[#This Row],[Date]],'DB Details'!$A:$L,10)</f>
        <v/>
      </c>
      <c r="K96" s="119"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19" t="n"/>
      <c r="H97" s="88">
        <f>VLOOKUP(Table91213[[#This Row],[Date]],'DB Details'!$A:$L,8)</f>
        <v/>
      </c>
      <c r="I97" s="88">
        <f>VLOOKUP(Table91213[[#This Row],[Date]],'DB Details'!$A:$L,9)</f>
        <v/>
      </c>
      <c r="J97" s="88">
        <f>VLOOKUP(Table91213[[#This Row],[Date]],'DB Details'!$A:$L,10)</f>
        <v/>
      </c>
      <c r="K97" s="119"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19" t="n"/>
      <c r="H98" s="88">
        <f>VLOOKUP(Table91213[[#This Row],[Date]],'DB Details'!$A:$L,8)</f>
        <v/>
      </c>
      <c r="I98" s="88">
        <f>VLOOKUP(Table91213[[#This Row],[Date]],'DB Details'!$A:$L,9)</f>
        <v/>
      </c>
      <c r="J98" s="88">
        <f>VLOOKUP(Table91213[[#This Row],[Date]],'DB Details'!$A:$L,10)</f>
        <v/>
      </c>
      <c r="K98" s="119"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19" t="n"/>
      <c r="H99" s="88">
        <f>VLOOKUP(Table91213[[#This Row],[Date]],'DB Details'!$A:$L,8)</f>
        <v/>
      </c>
      <c r="I99" s="88">
        <f>VLOOKUP(Table91213[[#This Row],[Date]],'DB Details'!$A:$L,9)</f>
        <v/>
      </c>
      <c r="J99" s="88">
        <f>VLOOKUP(Table91213[[#This Row],[Date]],'DB Details'!$A:$L,10)</f>
        <v/>
      </c>
      <c r="K99" s="119"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19" t="n"/>
      <c r="H100" s="88">
        <f>VLOOKUP(Table91213[[#This Row],[Date]],'DB Details'!$A:$L,8)</f>
        <v/>
      </c>
      <c r="I100" s="88">
        <f>VLOOKUP(Table91213[[#This Row],[Date]],'DB Details'!$A:$L,9)</f>
        <v/>
      </c>
      <c r="J100" s="88">
        <f>VLOOKUP(Table91213[[#This Row],[Date]],'DB Details'!$A:$L,10)</f>
        <v/>
      </c>
      <c r="K100" s="119"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19" t="n"/>
      <c r="H101" s="88">
        <f>VLOOKUP(Table91213[[#This Row],[Date]],'DB Details'!$A:$L,8)</f>
        <v/>
      </c>
      <c r="I101" s="88">
        <f>VLOOKUP(Table91213[[#This Row],[Date]],'DB Details'!$A:$L,9)</f>
        <v/>
      </c>
      <c r="J101" s="88">
        <f>VLOOKUP(Table91213[[#This Row],[Date]],'DB Details'!$A:$L,10)</f>
        <v/>
      </c>
      <c r="K101" s="119"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19" t="n"/>
      <c r="H102" s="88">
        <f>VLOOKUP(Table91213[[#This Row],[Date]],'DB Details'!$A:$L,8)</f>
        <v/>
      </c>
      <c r="I102" s="88">
        <f>VLOOKUP(Table91213[[#This Row],[Date]],'DB Details'!$A:$L,9)</f>
        <v/>
      </c>
      <c r="J102" s="88">
        <f>VLOOKUP(Table91213[[#This Row],[Date]],'DB Details'!$A:$L,10)</f>
        <v/>
      </c>
      <c r="K102" s="119"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19" t="n"/>
      <c r="H103" s="88">
        <f>VLOOKUP(Table91213[[#This Row],[Date]],'DB Details'!$A:$L,8)</f>
        <v/>
      </c>
      <c r="I103" s="88">
        <f>VLOOKUP(Table91213[[#This Row],[Date]],'DB Details'!$A:$L,9)</f>
        <v/>
      </c>
      <c r="J103" s="88">
        <f>VLOOKUP(Table91213[[#This Row],[Date]],'DB Details'!$A:$L,10)</f>
        <v/>
      </c>
      <c r="K103" s="119"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19" t="n"/>
      <c r="H104" s="88">
        <f>VLOOKUP(Table91213[[#This Row],[Date]],'DB Details'!$A:$L,8)</f>
        <v/>
      </c>
      <c r="I104" s="88">
        <f>VLOOKUP(Table91213[[#This Row],[Date]],'DB Details'!$A:$L,9)</f>
        <v/>
      </c>
      <c r="J104" s="88">
        <f>VLOOKUP(Table91213[[#This Row],[Date]],'DB Details'!$A:$L,10)</f>
        <v/>
      </c>
      <c r="K104" s="119"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19" t="n"/>
      <c r="H105" s="88">
        <f>VLOOKUP(Table91213[[#This Row],[Date]],'DB Details'!$A:$L,8)</f>
        <v/>
      </c>
      <c r="I105" s="88">
        <f>VLOOKUP(Table91213[[#This Row],[Date]],'DB Details'!$A:$L,9)</f>
        <v/>
      </c>
      <c r="J105" s="88">
        <f>VLOOKUP(Table91213[[#This Row],[Date]],'DB Details'!$A:$L,10)</f>
        <v/>
      </c>
      <c r="K105" s="119"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19" t="n"/>
      <c r="H106" s="88">
        <f>VLOOKUP(Table91213[[#This Row],[Date]],'DB Details'!$A:$L,8)</f>
        <v/>
      </c>
      <c r="I106" s="88">
        <f>VLOOKUP(Table91213[[#This Row],[Date]],'DB Details'!$A:$L,9)</f>
        <v/>
      </c>
      <c r="J106" s="88">
        <f>VLOOKUP(Table91213[[#This Row],[Date]],'DB Details'!$A:$L,10)</f>
        <v/>
      </c>
      <c r="K106" s="119"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19" t="n"/>
      <c r="H107" s="88">
        <f>VLOOKUP(Table91213[[#This Row],[Date]],'DB Details'!$A:$L,8)</f>
        <v/>
      </c>
      <c r="I107" s="88">
        <f>VLOOKUP(Table91213[[#This Row],[Date]],'DB Details'!$A:$L,9)</f>
        <v/>
      </c>
      <c r="J107" s="88">
        <f>VLOOKUP(Table91213[[#This Row],[Date]],'DB Details'!$A:$L,10)</f>
        <v/>
      </c>
      <c r="K107" s="119"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19" t="n"/>
      <c r="H108" s="88">
        <f>VLOOKUP(Table91213[[#This Row],[Date]],'DB Details'!$A:$L,8)</f>
        <v/>
      </c>
      <c r="I108" s="88">
        <f>VLOOKUP(Table91213[[#This Row],[Date]],'DB Details'!$A:$L,9)</f>
        <v/>
      </c>
      <c r="J108" s="88">
        <f>VLOOKUP(Table91213[[#This Row],[Date]],'DB Details'!$A:$L,10)</f>
        <v/>
      </c>
      <c r="K108" s="119"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19" t="n"/>
      <c r="H109" s="88">
        <f>VLOOKUP(Table91213[[#This Row],[Date]],'DB Details'!$A:$L,8)</f>
        <v/>
      </c>
      <c r="I109" s="88">
        <f>VLOOKUP(Table91213[[#This Row],[Date]],'DB Details'!$A:$L,9)</f>
        <v/>
      </c>
      <c r="J109" s="88">
        <f>VLOOKUP(Table91213[[#This Row],[Date]],'DB Details'!$A:$L,10)</f>
        <v/>
      </c>
      <c r="K109" s="119"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19" t="n"/>
      <c r="H110" s="88">
        <f>VLOOKUP(Table91213[[#This Row],[Date]],'DB Details'!$A:$L,8)</f>
        <v/>
      </c>
      <c r="I110" s="88">
        <f>VLOOKUP(Table91213[[#This Row],[Date]],'DB Details'!$A:$L,9)</f>
        <v/>
      </c>
      <c r="J110" s="88">
        <f>VLOOKUP(Table91213[[#This Row],[Date]],'DB Details'!$A:$L,10)</f>
        <v/>
      </c>
      <c r="K110" s="119"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19" t="n"/>
      <c r="H111" s="88">
        <f>VLOOKUP(Table91213[[#This Row],[Date]],'DB Details'!$A:$L,8)</f>
        <v/>
      </c>
      <c r="I111" s="88">
        <f>VLOOKUP(Table91213[[#This Row],[Date]],'DB Details'!$A:$L,9)</f>
        <v/>
      </c>
      <c r="J111" s="88">
        <f>VLOOKUP(Table91213[[#This Row],[Date]],'DB Details'!$A:$L,10)</f>
        <v/>
      </c>
      <c r="K111" s="119"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19" t="n"/>
      <c r="H112" s="88">
        <f>VLOOKUP(Table91213[[#This Row],[Date]],'DB Details'!$A:$L,8)</f>
        <v/>
      </c>
      <c r="I112" s="88">
        <f>VLOOKUP(Table91213[[#This Row],[Date]],'DB Details'!$A:$L,9)</f>
        <v/>
      </c>
      <c r="J112" s="88">
        <f>VLOOKUP(Table91213[[#This Row],[Date]],'DB Details'!$A:$L,10)</f>
        <v/>
      </c>
      <c r="K112" s="119"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19" t="n"/>
      <c r="H113" s="88">
        <f>VLOOKUP(Table91213[[#This Row],[Date]],'DB Details'!$A:$L,8)</f>
        <v/>
      </c>
      <c r="I113" s="88">
        <f>VLOOKUP(Table91213[[#This Row],[Date]],'DB Details'!$A:$L,9)</f>
        <v/>
      </c>
      <c r="J113" s="88">
        <f>VLOOKUP(Table91213[[#This Row],[Date]],'DB Details'!$A:$L,10)</f>
        <v/>
      </c>
      <c r="K113" s="119"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19" t="n"/>
      <c r="H114" s="88">
        <f>VLOOKUP(Table91213[[#This Row],[Date]],'DB Details'!$A:$L,8)</f>
        <v/>
      </c>
      <c r="I114" s="88">
        <f>VLOOKUP(Table91213[[#This Row],[Date]],'DB Details'!$A:$L,9)</f>
        <v/>
      </c>
      <c r="J114" s="88">
        <f>VLOOKUP(Table91213[[#This Row],[Date]],'DB Details'!$A:$L,10)</f>
        <v/>
      </c>
      <c r="K114" s="119"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19" t="n"/>
      <c r="H115" s="88">
        <f>VLOOKUP(Table91213[[#This Row],[Date]],'DB Details'!$A:$L,8)</f>
        <v/>
      </c>
      <c r="I115" s="88">
        <f>VLOOKUP(Table91213[[#This Row],[Date]],'DB Details'!$A:$L,9)</f>
        <v/>
      </c>
      <c r="J115" s="88">
        <f>VLOOKUP(Table91213[[#This Row],[Date]],'DB Details'!$A:$L,10)</f>
        <v/>
      </c>
      <c r="K115" s="119"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19" t="n"/>
      <c r="H116" s="88">
        <f>VLOOKUP(Table91213[[#This Row],[Date]],'DB Details'!$A:$L,8)</f>
        <v/>
      </c>
      <c r="I116" s="88">
        <f>VLOOKUP(Table91213[[#This Row],[Date]],'DB Details'!$A:$L,9)</f>
        <v/>
      </c>
      <c r="J116" s="88">
        <f>VLOOKUP(Table91213[[#This Row],[Date]],'DB Details'!$A:$L,10)</f>
        <v/>
      </c>
      <c r="K116" s="119"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19" t="n"/>
      <c r="H117" s="88">
        <f>VLOOKUP(Table91213[[#This Row],[Date]],'DB Details'!$A:$L,8)</f>
        <v/>
      </c>
      <c r="I117" s="88">
        <f>VLOOKUP(Table91213[[#This Row],[Date]],'DB Details'!$A:$L,9)</f>
        <v/>
      </c>
      <c r="J117" s="88">
        <f>VLOOKUP(Table91213[[#This Row],[Date]],'DB Details'!$A:$L,10)</f>
        <v/>
      </c>
      <c r="K117" s="119"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19" t="n"/>
      <c r="H118" s="88">
        <f>VLOOKUP(Table91213[[#This Row],[Date]],'DB Details'!$A:$L,8)</f>
        <v/>
      </c>
      <c r="I118" s="88">
        <f>VLOOKUP(Table91213[[#This Row],[Date]],'DB Details'!$A:$L,9)</f>
        <v/>
      </c>
      <c r="J118" s="88">
        <f>VLOOKUP(Table91213[[#This Row],[Date]],'DB Details'!$A:$L,10)</f>
        <v/>
      </c>
      <c r="K118" s="119"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19" t="n"/>
      <c r="H119" s="88">
        <f>VLOOKUP(Table91213[[#This Row],[Date]],'DB Details'!$A:$L,8)</f>
        <v/>
      </c>
      <c r="I119" s="88">
        <f>VLOOKUP(Table91213[[#This Row],[Date]],'DB Details'!$A:$L,9)</f>
        <v/>
      </c>
      <c r="J119" s="88">
        <f>VLOOKUP(Table91213[[#This Row],[Date]],'DB Details'!$A:$L,10)</f>
        <v/>
      </c>
      <c r="K119" s="119"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19" t="n"/>
      <c r="H120" s="88">
        <f>VLOOKUP(Table91213[[#This Row],[Date]],'DB Details'!$A:$L,8)</f>
        <v/>
      </c>
      <c r="I120" s="88">
        <f>VLOOKUP(Table91213[[#This Row],[Date]],'DB Details'!$A:$L,9)</f>
        <v/>
      </c>
      <c r="J120" s="88">
        <f>VLOOKUP(Table91213[[#This Row],[Date]],'DB Details'!$A:$L,10)</f>
        <v/>
      </c>
      <c r="K120" s="119"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19" t="n"/>
      <c r="H121" s="88">
        <f>VLOOKUP(Table91213[[#This Row],[Date]],'DB Details'!$A:$L,8)</f>
        <v/>
      </c>
      <c r="I121" s="88">
        <f>VLOOKUP(Table91213[[#This Row],[Date]],'DB Details'!$A:$L,9)</f>
        <v/>
      </c>
      <c r="J121" s="88">
        <f>VLOOKUP(Table91213[[#This Row],[Date]],'DB Details'!$A:$L,10)</f>
        <v/>
      </c>
      <c r="K121" s="119"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19" t="n"/>
      <c r="H122" s="88">
        <f>VLOOKUP(Table91213[[#This Row],[Date]],'DB Details'!$A:$L,8)</f>
        <v/>
      </c>
      <c r="I122" s="88">
        <f>VLOOKUP(Table91213[[#This Row],[Date]],'DB Details'!$A:$L,9)</f>
        <v/>
      </c>
      <c r="J122" s="88">
        <f>VLOOKUP(Table91213[[#This Row],[Date]],'DB Details'!$A:$L,10)</f>
        <v/>
      </c>
      <c r="K122" s="119"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19" t="n"/>
      <c r="H123" s="88">
        <f>VLOOKUP(Table91213[[#This Row],[Date]],'DB Details'!$A:$L,8)</f>
        <v/>
      </c>
      <c r="I123" s="88">
        <f>VLOOKUP(Table91213[[#This Row],[Date]],'DB Details'!$A:$L,9)</f>
        <v/>
      </c>
      <c r="J123" s="88">
        <f>VLOOKUP(Table91213[[#This Row],[Date]],'DB Details'!$A:$L,10)</f>
        <v/>
      </c>
      <c r="K123" s="119"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19" t="n"/>
      <c r="H124" s="88">
        <f>VLOOKUP(Table91213[[#This Row],[Date]],'DB Details'!$A:$L,8)</f>
        <v/>
      </c>
      <c r="I124" s="88">
        <f>VLOOKUP(Table91213[[#This Row],[Date]],'DB Details'!$A:$L,9)</f>
        <v/>
      </c>
      <c r="J124" s="88">
        <f>VLOOKUP(Table91213[[#This Row],[Date]],'DB Details'!$A:$L,10)</f>
        <v/>
      </c>
      <c r="K124" s="119"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19" t="n"/>
      <c r="H125" s="88">
        <f>VLOOKUP(Table91213[[#This Row],[Date]],'DB Details'!$A:$L,8)</f>
        <v/>
      </c>
      <c r="I125" s="88">
        <f>VLOOKUP(Table91213[[#This Row],[Date]],'DB Details'!$A:$L,9)</f>
        <v/>
      </c>
      <c r="J125" s="88">
        <f>VLOOKUP(Table91213[[#This Row],[Date]],'DB Details'!$A:$L,10)</f>
        <v/>
      </c>
      <c r="K125" s="119"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19" t="n"/>
      <c r="H126" s="88">
        <f>VLOOKUP(Table91213[[#This Row],[Date]],'DB Details'!$A:$L,8)</f>
        <v/>
      </c>
      <c r="I126" s="88">
        <f>VLOOKUP(Table91213[[#This Row],[Date]],'DB Details'!$A:$L,9)</f>
        <v/>
      </c>
      <c r="J126" s="88">
        <f>VLOOKUP(Table91213[[#This Row],[Date]],'DB Details'!$A:$L,10)</f>
        <v/>
      </c>
      <c r="K126" s="119"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19" t="n"/>
      <c r="H127" s="88">
        <f>VLOOKUP(Table91213[[#This Row],[Date]],'DB Details'!$A:$L,8)</f>
        <v/>
      </c>
      <c r="I127" s="88">
        <f>VLOOKUP(Table91213[[#This Row],[Date]],'DB Details'!$A:$L,9)</f>
        <v/>
      </c>
      <c r="J127" s="88">
        <f>VLOOKUP(Table91213[[#This Row],[Date]],'DB Details'!$A:$L,10)</f>
        <v/>
      </c>
      <c r="K127" s="119"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19" t="n"/>
      <c r="H128" s="88">
        <f>VLOOKUP(Table91213[[#This Row],[Date]],'DB Details'!$A:$L,8)</f>
        <v/>
      </c>
      <c r="I128" s="88">
        <f>VLOOKUP(Table91213[[#This Row],[Date]],'DB Details'!$A:$L,9)</f>
        <v/>
      </c>
      <c r="J128" s="88">
        <f>VLOOKUP(Table91213[[#This Row],[Date]],'DB Details'!$A:$L,10)</f>
        <v/>
      </c>
      <c r="K128" s="119"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19" t="n"/>
      <c r="H129" s="88">
        <f>VLOOKUP(Table91213[[#This Row],[Date]],'DB Details'!$A:$L,8)</f>
        <v/>
      </c>
      <c r="I129" s="88">
        <f>VLOOKUP(Table91213[[#This Row],[Date]],'DB Details'!$A:$L,9)</f>
        <v/>
      </c>
      <c r="J129" s="88">
        <f>VLOOKUP(Table91213[[#This Row],[Date]],'DB Details'!$A:$L,10)</f>
        <v/>
      </c>
      <c r="K129" s="119"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19" t="n"/>
      <c r="H130" s="88">
        <f>VLOOKUP(Table91213[[#This Row],[Date]],'DB Details'!$A:$L,8)</f>
        <v/>
      </c>
      <c r="I130" s="88">
        <f>VLOOKUP(Table91213[[#This Row],[Date]],'DB Details'!$A:$L,9)</f>
        <v/>
      </c>
      <c r="J130" s="88">
        <f>VLOOKUP(Table91213[[#This Row],[Date]],'DB Details'!$A:$L,10)</f>
        <v/>
      </c>
      <c r="K130" s="119"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19" t="n"/>
      <c r="H131" s="88">
        <f>VLOOKUP(Table91213[[#This Row],[Date]],'DB Details'!$A:$L,8)</f>
        <v/>
      </c>
      <c r="I131" s="88">
        <f>VLOOKUP(Table91213[[#This Row],[Date]],'DB Details'!$A:$L,9)</f>
        <v/>
      </c>
      <c r="J131" s="88">
        <f>VLOOKUP(Table91213[[#This Row],[Date]],'DB Details'!$A:$L,10)</f>
        <v/>
      </c>
      <c r="K131" s="119"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19" t="n"/>
      <c r="H132" s="88">
        <f>VLOOKUP(Table91213[[#This Row],[Date]],'DB Details'!$A:$L,8)</f>
        <v/>
      </c>
      <c r="I132" s="88">
        <f>VLOOKUP(Table91213[[#This Row],[Date]],'DB Details'!$A:$L,9)</f>
        <v/>
      </c>
      <c r="J132" s="88">
        <f>VLOOKUP(Table91213[[#This Row],[Date]],'DB Details'!$A:$L,10)</f>
        <v/>
      </c>
      <c r="K132" s="119"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19" t="n"/>
      <c r="H133" s="88">
        <f>VLOOKUP(Table91213[[#This Row],[Date]],'DB Details'!$A:$L,8)</f>
        <v/>
      </c>
      <c r="I133" s="88">
        <f>VLOOKUP(Table91213[[#This Row],[Date]],'DB Details'!$A:$L,9)</f>
        <v/>
      </c>
      <c r="J133" s="88">
        <f>VLOOKUP(Table91213[[#This Row],[Date]],'DB Details'!$A:$L,10)</f>
        <v/>
      </c>
      <c r="K133" s="119"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19" t="n"/>
      <c r="H134" s="88">
        <f>VLOOKUP(Table91213[[#This Row],[Date]],'DB Details'!$A:$L,8)</f>
        <v/>
      </c>
      <c r="I134" s="88">
        <f>VLOOKUP(Table91213[[#This Row],[Date]],'DB Details'!$A:$L,9)</f>
        <v/>
      </c>
      <c r="J134" s="88">
        <f>VLOOKUP(Table91213[[#This Row],[Date]],'DB Details'!$A:$L,10)</f>
        <v/>
      </c>
      <c r="K134" s="119"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19" t="n"/>
      <c r="H135" s="88">
        <f>VLOOKUP(Table91213[[#This Row],[Date]],'DB Details'!$A:$L,8)</f>
        <v/>
      </c>
      <c r="I135" s="88">
        <f>VLOOKUP(Table91213[[#This Row],[Date]],'DB Details'!$A:$L,9)</f>
        <v/>
      </c>
      <c r="J135" s="88">
        <f>VLOOKUP(Table91213[[#This Row],[Date]],'DB Details'!$A:$L,10)</f>
        <v/>
      </c>
      <c r="K135" s="119"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19" t="n"/>
      <c r="H136" s="88">
        <f>VLOOKUP(Table91213[[#This Row],[Date]],'DB Details'!$A:$L,8)</f>
        <v/>
      </c>
      <c r="I136" s="88">
        <f>VLOOKUP(Table91213[[#This Row],[Date]],'DB Details'!$A:$L,9)</f>
        <v/>
      </c>
      <c r="J136" s="88">
        <f>VLOOKUP(Table91213[[#This Row],[Date]],'DB Details'!$A:$L,10)</f>
        <v/>
      </c>
      <c r="K136" s="119"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19" t="n"/>
      <c r="H137" s="88">
        <f>VLOOKUP(Table91213[[#This Row],[Date]],'DB Details'!$A:$L,8)</f>
        <v/>
      </c>
      <c r="I137" s="88">
        <f>VLOOKUP(Table91213[[#This Row],[Date]],'DB Details'!$A:$L,9)</f>
        <v/>
      </c>
      <c r="J137" s="88">
        <f>VLOOKUP(Table91213[[#This Row],[Date]],'DB Details'!$A:$L,10)</f>
        <v/>
      </c>
      <c r="K137" s="119"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19" t="n"/>
      <c r="H138" s="88">
        <f>VLOOKUP(Table91213[[#This Row],[Date]],'DB Details'!$A:$L,8)</f>
        <v/>
      </c>
      <c r="I138" s="88">
        <f>VLOOKUP(Table91213[[#This Row],[Date]],'DB Details'!$A:$L,9)</f>
        <v/>
      </c>
      <c r="J138" s="88">
        <f>VLOOKUP(Table91213[[#This Row],[Date]],'DB Details'!$A:$L,10)</f>
        <v/>
      </c>
      <c r="K138" s="119"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19" t="n"/>
      <c r="H139" s="88">
        <f>VLOOKUP(Table91213[[#This Row],[Date]],'DB Details'!$A:$L,8)</f>
        <v/>
      </c>
      <c r="I139" s="88">
        <f>VLOOKUP(Table91213[[#This Row],[Date]],'DB Details'!$A:$L,9)</f>
        <v/>
      </c>
      <c r="J139" s="88">
        <f>VLOOKUP(Table91213[[#This Row],[Date]],'DB Details'!$A:$L,10)</f>
        <v/>
      </c>
      <c r="K139" s="119"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19" t="n"/>
      <c r="H140" s="88">
        <f>VLOOKUP(Table91213[[#This Row],[Date]],'DB Details'!$A:$L,8)</f>
        <v/>
      </c>
      <c r="I140" s="88">
        <f>VLOOKUP(Table91213[[#This Row],[Date]],'DB Details'!$A:$L,9)</f>
        <v/>
      </c>
      <c r="J140" s="88">
        <f>VLOOKUP(Table91213[[#This Row],[Date]],'DB Details'!$A:$L,10)</f>
        <v/>
      </c>
      <c r="K140" s="119"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19" t="n"/>
      <c r="H141" s="88">
        <f>VLOOKUP(Table91213[[#This Row],[Date]],'DB Details'!$A:$L,8)</f>
        <v/>
      </c>
      <c r="I141" s="88">
        <f>VLOOKUP(Table91213[[#This Row],[Date]],'DB Details'!$A:$L,9)</f>
        <v/>
      </c>
      <c r="J141" s="88">
        <f>VLOOKUP(Table91213[[#This Row],[Date]],'DB Details'!$A:$L,10)</f>
        <v/>
      </c>
      <c r="K141" s="119"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19" t="n"/>
      <c r="H142" s="88">
        <f>VLOOKUP(Table91213[[#This Row],[Date]],'DB Details'!$A:$L,8)</f>
        <v/>
      </c>
      <c r="I142" s="88">
        <f>VLOOKUP(Table91213[[#This Row],[Date]],'DB Details'!$A:$L,9)</f>
        <v/>
      </c>
      <c r="J142" s="88">
        <f>VLOOKUP(Table91213[[#This Row],[Date]],'DB Details'!$A:$L,10)</f>
        <v/>
      </c>
      <c r="K142" s="119"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19" t="n"/>
      <c r="H143" s="88">
        <f>VLOOKUP(Table91213[[#This Row],[Date]],'DB Details'!$A:$L,8)</f>
        <v/>
      </c>
      <c r="I143" s="88">
        <f>VLOOKUP(Table91213[[#This Row],[Date]],'DB Details'!$A:$L,9)</f>
        <v/>
      </c>
      <c r="J143" s="88">
        <f>VLOOKUP(Table91213[[#This Row],[Date]],'DB Details'!$A:$L,10)</f>
        <v/>
      </c>
      <c r="K143" s="119"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19" t="n"/>
      <c r="H144" s="88">
        <f>VLOOKUP(Table91213[[#This Row],[Date]],'DB Details'!$A:$L,8)</f>
        <v/>
      </c>
      <c r="I144" s="88">
        <f>VLOOKUP(Table91213[[#This Row],[Date]],'DB Details'!$A:$L,9)</f>
        <v/>
      </c>
      <c r="J144" s="88">
        <f>VLOOKUP(Table91213[[#This Row],[Date]],'DB Details'!$A:$L,10)</f>
        <v/>
      </c>
      <c r="K144" s="119"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19" t="n"/>
      <c r="H145" s="88">
        <f>VLOOKUP(Table91213[[#This Row],[Date]],'DB Details'!$A:$L,8)</f>
        <v/>
      </c>
      <c r="I145" s="88">
        <f>VLOOKUP(Table91213[[#This Row],[Date]],'DB Details'!$A:$L,9)</f>
        <v/>
      </c>
      <c r="J145" s="88">
        <f>VLOOKUP(Table91213[[#This Row],[Date]],'DB Details'!$A:$L,10)</f>
        <v/>
      </c>
      <c r="K145" s="119"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19" t="n"/>
      <c r="H146" s="88">
        <f>VLOOKUP(Table91213[[#This Row],[Date]],'DB Details'!$A:$L,8)</f>
        <v/>
      </c>
      <c r="I146" s="88">
        <f>VLOOKUP(Table91213[[#This Row],[Date]],'DB Details'!$A:$L,9)</f>
        <v/>
      </c>
      <c r="J146" s="88">
        <f>VLOOKUP(Table91213[[#This Row],[Date]],'DB Details'!$A:$L,10)</f>
        <v/>
      </c>
      <c r="K146" s="119"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19" t="n"/>
      <c r="H147" s="88">
        <f>VLOOKUP(Table91213[[#This Row],[Date]],'DB Details'!$A:$L,8)</f>
        <v/>
      </c>
      <c r="I147" s="88">
        <f>VLOOKUP(Table91213[[#This Row],[Date]],'DB Details'!$A:$L,9)</f>
        <v/>
      </c>
      <c r="J147" s="88">
        <f>VLOOKUP(Table91213[[#This Row],[Date]],'DB Details'!$A:$L,10)</f>
        <v/>
      </c>
      <c r="K147" s="119"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19" t="n"/>
      <c r="H148" s="88">
        <f>VLOOKUP(Table91213[[#This Row],[Date]],'DB Details'!$A:$L,8)</f>
        <v/>
      </c>
      <c r="I148" s="88">
        <f>VLOOKUP(Table91213[[#This Row],[Date]],'DB Details'!$A:$L,9)</f>
        <v/>
      </c>
      <c r="J148" s="88">
        <f>VLOOKUP(Table91213[[#This Row],[Date]],'DB Details'!$A:$L,10)</f>
        <v/>
      </c>
      <c r="K148" s="119"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19" t="n"/>
      <c r="H149" s="88">
        <f>VLOOKUP(Table91213[[#This Row],[Date]],'DB Details'!$A:$L,8)</f>
        <v/>
      </c>
      <c r="I149" s="88">
        <f>VLOOKUP(Table91213[[#This Row],[Date]],'DB Details'!$A:$L,9)</f>
        <v/>
      </c>
      <c r="J149" s="88">
        <f>VLOOKUP(Table91213[[#This Row],[Date]],'DB Details'!$A:$L,10)</f>
        <v/>
      </c>
      <c r="K149" s="119"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19" t="n"/>
      <c r="H150" s="88">
        <f>VLOOKUP(Table91213[[#This Row],[Date]],'DB Details'!$A:$L,8)</f>
        <v/>
      </c>
      <c r="I150" s="88">
        <f>VLOOKUP(Table91213[[#This Row],[Date]],'DB Details'!$A:$L,9)</f>
        <v/>
      </c>
      <c r="J150" s="88">
        <f>VLOOKUP(Table91213[[#This Row],[Date]],'DB Details'!$A:$L,10)</f>
        <v/>
      </c>
      <c r="K150" s="119"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19" t="n"/>
      <c r="H151" s="88">
        <f>VLOOKUP(Table91213[[#This Row],[Date]],'DB Details'!$A:$L,8)</f>
        <v/>
      </c>
      <c r="I151" s="88">
        <f>VLOOKUP(Table91213[[#This Row],[Date]],'DB Details'!$A:$L,9)</f>
        <v/>
      </c>
      <c r="J151" s="88">
        <f>VLOOKUP(Table91213[[#This Row],[Date]],'DB Details'!$A:$L,10)</f>
        <v/>
      </c>
      <c r="K151" s="119"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19" t="n"/>
      <c r="H152" s="88">
        <f>VLOOKUP(Table91213[[#This Row],[Date]],'DB Details'!$A:$L,8)</f>
        <v/>
      </c>
      <c r="I152" s="88">
        <f>VLOOKUP(Table91213[[#This Row],[Date]],'DB Details'!$A:$L,9)</f>
        <v/>
      </c>
      <c r="J152" s="88">
        <f>VLOOKUP(Table91213[[#This Row],[Date]],'DB Details'!$A:$L,10)</f>
        <v/>
      </c>
      <c r="K152" s="119"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19" t="n"/>
      <c r="H153" s="88">
        <f>VLOOKUP(Table91213[[#This Row],[Date]],'DB Details'!$A:$L,8)</f>
        <v/>
      </c>
      <c r="I153" s="88">
        <f>VLOOKUP(Table91213[[#This Row],[Date]],'DB Details'!$A:$L,9)</f>
        <v/>
      </c>
      <c r="J153" s="88">
        <f>VLOOKUP(Table91213[[#This Row],[Date]],'DB Details'!$A:$L,10)</f>
        <v/>
      </c>
      <c r="K153" s="119"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19" t="n"/>
      <c r="H154" s="88">
        <f>VLOOKUP(Table91213[[#This Row],[Date]],'DB Details'!$A:$L,8)</f>
        <v/>
      </c>
      <c r="I154" s="88">
        <f>VLOOKUP(Table91213[[#This Row],[Date]],'DB Details'!$A:$L,9)</f>
        <v/>
      </c>
      <c r="J154" s="88">
        <f>VLOOKUP(Table91213[[#This Row],[Date]],'DB Details'!$A:$L,10)</f>
        <v/>
      </c>
      <c r="K154" s="119"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19" t="n"/>
      <c r="H155" s="88">
        <f>VLOOKUP(Table91213[[#This Row],[Date]],'DB Details'!$A:$L,8)</f>
        <v/>
      </c>
      <c r="I155" s="88">
        <f>VLOOKUP(Table91213[[#This Row],[Date]],'DB Details'!$A:$L,9)</f>
        <v/>
      </c>
      <c r="J155" s="88">
        <f>VLOOKUP(Table91213[[#This Row],[Date]],'DB Details'!$A:$L,10)</f>
        <v/>
      </c>
      <c r="K155" s="119"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19" t="n"/>
      <c r="H156" s="88">
        <f>VLOOKUP(Table91213[[#This Row],[Date]],'DB Details'!$A:$L,8)</f>
        <v/>
      </c>
      <c r="I156" s="88">
        <f>VLOOKUP(Table91213[[#This Row],[Date]],'DB Details'!$A:$L,9)</f>
        <v/>
      </c>
      <c r="J156" s="88">
        <f>VLOOKUP(Table91213[[#This Row],[Date]],'DB Details'!$A:$L,10)</f>
        <v/>
      </c>
      <c r="K156" s="119"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19" t="n"/>
      <c r="H157" s="88">
        <f>VLOOKUP(Table91213[[#This Row],[Date]],'DB Details'!$A:$L,8)</f>
        <v/>
      </c>
      <c r="I157" s="88">
        <f>VLOOKUP(Table91213[[#This Row],[Date]],'DB Details'!$A:$L,9)</f>
        <v/>
      </c>
      <c r="J157" s="88">
        <f>VLOOKUP(Table91213[[#This Row],[Date]],'DB Details'!$A:$L,10)</f>
        <v/>
      </c>
      <c r="K157" s="119"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19" t="n"/>
      <c r="H158" s="88">
        <f>VLOOKUP(Table91213[[#This Row],[Date]],'DB Details'!$A:$L,8)</f>
        <v/>
      </c>
      <c r="I158" s="88">
        <f>VLOOKUP(Table91213[[#This Row],[Date]],'DB Details'!$A:$L,9)</f>
        <v/>
      </c>
      <c r="J158" s="88">
        <f>VLOOKUP(Table91213[[#This Row],[Date]],'DB Details'!$A:$L,10)</f>
        <v/>
      </c>
      <c r="K158" s="119"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19" t="n"/>
      <c r="H159" s="88">
        <f>VLOOKUP(Table91213[[#This Row],[Date]],'DB Details'!$A:$L,8)</f>
        <v/>
      </c>
      <c r="I159" s="88">
        <f>VLOOKUP(Table91213[[#This Row],[Date]],'DB Details'!$A:$L,9)</f>
        <v/>
      </c>
      <c r="J159" s="88">
        <f>VLOOKUP(Table91213[[#This Row],[Date]],'DB Details'!$A:$L,10)</f>
        <v/>
      </c>
      <c r="K159" s="119"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19" t="n"/>
      <c r="H160" s="88">
        <f>VLOOKUP(Table91213[[#This Row],[Date]],'DB Details'!$A:$L,8)</f>
        <v/>
      </c>
      <c r="I160" s="88">
        <f>VLOOKUP(Table91213[[#This Row],[Date]],'DB Details'!$A:$L,9)</f>
        <v/>
      </c>
      <c r="J160" s="88">
        <f>VLOOKUP(Table91213[[#This Row],[Date]],'DB Details'!$A:$L,10)</f>
        <v/>
      </c>
      <c r="K160" s="119"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19" t="n"/>
      <c r="H161" s="88">
        <f>VLOOKUP(Table91213[[#This Row],[Date]],'DB Details'!$A:$L,8)</f>
        <v/>
      </c>
      <c r="I161" s="88">
        <f>VLOOKUP(Table91213[[#This Row],[Date]],'DB Details'!$A:$L,9)</f>
        <v/>
      </c>
      <c r="J161" s="88">
        <f>VLOOKUP(Table91213[[#This Row],[Date]],'DB Details'!$A:$L,10)</f>
        <v/>
      </c>
      <c r="K161" s="119"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19" t="n"/>
      <c r="H162" s="88">
        <f>VLOOKUP(Table91213[[#This Row],[Date]],'DB Details'!$A:$L,8)</f>
        <v/>
      </c>
      <c r="I162" s="88">
        <f>VLOOKUP(Table91213[[#This Row],[Date]],'DB Details'!$A:$L,9)</f>
        <v/>
      </c>
      <c r="J162" s="88">
        <f>VLOOKUP(Table91213[[#This Row],[Date]],'DB Details'!$A:$L,10)</f>
        <v/>
      </c>
      <c r="K162" s="119"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19" t="n"/>
      <c r="H163" s="88">
        <f>VLOOKUP(Table91213[[#This Row],[Date]],'DB Details'!$A:$L,8)</f>
        <v/>
      </c>
      <c r="I163" s="88">
        <f>VLOOKUP(Table91213[[#This Row],[Date]],'DB Details'!$A:$L,9)</f>
        <v/>
      </c>
      <c r="J163" s="88">
        <f>VLOOKUP(Table91213[[#This Row],[Date]],'DB Details'!$A:$L,10)</f>
        <v/>
      </c>
      <c r="K163" s="119"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19" t="n"/>
      <c r="H164" s="88">
        <f>VLOOKUP(Table91213[[#This Row],[Date]],'DB Details'!$A:$L,8)</f>
        <v/>
      </c>
      <c r="I164" s="88">
        <f>VLOOKUP(Table91213[[#This Row],[Date]],'DB Details'!$A:$L,9)</f>
        <v/>
      </c>
      <c r="J164" s="88">
        <f>VLOOKUP(Table91213[[#This Row],[Date]],'DB Details'!$A:$L,10)</f>
        <v/>
      </c>
      <c r="K164" s="119"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19" t="n"/>
      <c r="H165" s="88">
        <f>VLOOKUP(Table91213[[#This Row],[Date]],'DB Details'!$A:$L,8)</f>
        <v/>
      </c>
      <c r="I165" s="88">
        <f>VLOOKUP(Table91213[[#This Row],[Date]],'DB Details'!$A:$L,9)</f>
        <v/>
      </c>
      <c r="J165" s="88">
        <f>VLOOKUP(Table91213[[#This Row],[Date]],'DB Details'!$A:$L,10)</f>
        <v/>
      </c>
      <c r="K165" s="119"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19" t="n"/>
      <c r="H166" s="88">
        <f>VLOOKUP(Table91213[[#This Row],[Date]],'DB Details'!$A:$L,8)</f>
        <v/>
      </c>
      <c r="I166" s="88">
        <f>VLOOKUP(Table91213[[#This Row],[Date]],'DB Details'!$A:$L,9)</f>
        <v/>
      </c>
      <c r="J166" s="88">
        <f>VLOOKUP(Table91213[[#This Row],[Date]],'DB Details'!$A:$L,10)</f>
        <v/>
      </c>
      <c r="K166" s="119"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19" t="n"/>
      <c r="H167" s="88">
        <f>VLOOKUP(Table91213[[#This Row],[Date]],'DB Details'!$A:$L,8)</f>
        <v/>
      </c>
      <c r="I167" s="88">
        <f>VLOOKUP(Table91213[[#This Row],[Date]],'DB Details'!$A:$L,9)</f>
        <v/>
      </c>
      <c r="J167" s="88">
        <f>VLOOKUP(Table91213[[#This Row],[Date]],'DB Details'!$A:$L,10)</f>
        <v/>
      </c>
      <c r="K167" s="119"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19" t="n"/>
      <c r="H168" s="88">
        <f>VLOOKUP(Table91213[[#This Row],[Date]],'DB Details'!$A:$L,8)</f>
        <v/>
      </c>
      <c r="I168" s="88">
        <f>VLOOKUP(Table91213[[#This Row],[Date]],'DB Details'!$A:$L,9)</f>
        <v/>
      </c>
      <c r="J168" s="88">
        <f>VLOOKUP(Table91213[[#This Row],[Date]],'DB Details'!$A:$L,10)</f>
        <v/>
      </c>
      <c r="K168" s="119"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19" t="n"/>
      <c r="H169" s="88">
        <f>VLOOKUP(Table91213[[#This Row],[Date]],'DB Details'!$A:$L,8)</f>
        <v/>
      </c>
      <c r="I169" s="88">
        <f>VLOOKUP(Table91213[[#This Row],[Date]],'DB Details'!$A:$L,9)</f>
        <v/>
      </c>
      <c r="J169" s="88">
        <f>VLOOKUP(Table91213[[#This Row],[Date]],'DB Details'!$A:$L,10)</f>
        <v/>
      </c>
      <c r="K169" s="119"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19" t="n"/>
      <c r="H170" s="88">
        <f>VLOOKUP(Table91213[[#This Row],[Date]],'DB Details'!$A:$L,8)</f>
        <v/>
      </c>
      <c r="I170" s="88">
        <f>VLOOKUP(Table91213[[#This Row],[Date]],'DB Details'!$A:$L,9)</f>
        <v/>
      </c>
      <c r="J170" s="88">
        <f>VLOOKUP(Table91213[[#This Row],[Date]],'DB Details'!$A:$L,10)</f>
        <v/>
      </c>
      <c r="K170" s="119"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19" t="n"/>
      <c r="H171" s="88">
        <f>VLOOKUP(Table91213[[#This Row],[Date]],'DB Details'!$A:$L,8)</f>
        <v/>
      </c>
      <c r="I171" s="88">
        <f>VLOOKUP(Table91213[[#This Row],[Date]],'DB Details'!$A:$L,9)</f>
        <v/>
      </c>
      <c r="J171" s="88">
        <f>VLOOKUP(Table91213[[#This Row],[Date]],'DB Details'!$A:$L,10)</f>
        <v/>
      </c>
      <c r="K171" s="119"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19" t="n"/>
      <c r="H172" s="88">
        <f>VLOOKUP(Table91213[[#This Row],[Date]],'DB Details'!$A:$L,8)</f>
        <v/>
      </c>
      <c r="I172" s="88">
        <f>VLOOKUP(Table91213[[#This Row],[Date]],'DB Details'!$A:$L,9)</f>
        <v/>
      </c>
      <c r="J172" s="88">
        <f>VLOOKUP(Table91213[[#This Row],[Date]],'DB Details'!$A:$L,10)</f>
        <v/>
      </c>
      <c r="K172" s="119"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19" t="n"/>
      <c r="H173" s="88">
        <f>VLOOKUP(Table91213[[#This Row],[Date]],'DB Details'!$A:$L,8)</f>
        <v/>
      </c>
      <c r="I173" s="88">
        <f>VLOOKUP(Table91213[[#This Row],[Date]],'DB Details'!$A:$L,9)</f>
        <v/>
      </c>
      <c r="J173" s="88">
        <f>VLOOKUP(Table91213[[#This Row],[Date]],'DB Details'!$A:$L,10)</f>
        <v/>
      </c>
      <c r="K173" s="119"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19" t="n"/>
      <c r="H174" s="88">
        <f>VLOOKUP(Table91213[[#This Row],[Date]],'DB Details'!$A:$L,8)</f>
        <v/>
      </c>
      <c r="I174" s="88">
        <f>VLOOKUP(Table91213[[#This Row],[Date]],'DB Details'!$A:$L,9)</f>
        <v/>
      </c>
      <c r="J174" s="88">
        <f>VLOOKUP(Table91213[[#This Row],[Date]],'DB Details'!$A:$L,10)</f>
        <v/>
      </c>
      <c r="K174" s="119"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19" t="n"/>
      <c r="H175" s="88">
        <f>VLOOKUP(Table91213[[#This Row],[Date]],'DB Details'!$A:$L,8)</f>
        <v/>
      </c>
      <c r="I175" s="88">
        <f>VLOOKUP(Table91213[[#This Row],[Date]],'DB Details'!$A:$L,9)</f>
        <v/>
      </c>
      <c r="J175" s="88">
        <f>VLOOKUP(Table91213[[#This Row],[Date]],'DB Details'!$A:$L,10)</f>
        <v/>
      </c>
      <c r="K175" s="119"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19" t="n"/>
      <c r="H176" s="88">
        <f>VLOOKUP(Table91213[[#This Row],[Date]],'DB Details'!$A:$L,8)</f>
        <v/>
      </c>
      <c r="I176" s="88">
        <f>VLOOKUP(Table91213[[#This Row],[Date]],'DB Details'!$A:$L,9)</f>
        <v/>
      </c>
      <c r="J176" s="88">
        <f>VLOOKUP(Table91213[[#This Row],[Date]],'DB Details'!$A:$L,10)</f>
        <v/>
      </c>
      <c r="K176" s="119"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19" t="n"/>
      <c r="H177" s="88">
        <f>VLOOKUP(Table91213[[#This Row],[Date]],'DB Details'!$A:$L,8)</f>
        <v/>
      </c>
      <c r="I177" s="88">
        <f>VLOOKUP(Table91213[[#This Row],[Date]],'DB Details'!$A:$L,9)</f>
        <v/>
      </c>
      <c r="J177" s="88">
        <f>VLOOKUP(Table91213[[#This Row],[Date]],'DB Details'!$A:$L,10)</f>
        <v/>
      </c>
      <c r="K177" s="119"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19" t="n"/>
      <c r="H178" s="88">
        <f>VLOOKUP(Table91213[[#This Row],[Date]],'DB Details'!$A:$L,8)</f>
        <v/>
      </c>
      <c r="I178" s="88">
        <f>VLOOKUP(Table91213[[#This Row],[Date]],'DB Details'!$A:$L,9)</f>
        <v/>
      </c>
      <c r="J178" s="88">
        <f>VLOOKUP(Table91213[[#This Row],[Date]],'DB Details'!$A:$L,10)</f>
        <v/>
      </c>
      <c r="K178" s="119"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19" t="n"/>
      <c r="H179" s="88">
        <f>VLOOKUP(Table91213[[#This Row],[Date]],'DB Details'!$A:$L,8)</f>
        <v/>
      </c>
      <c r="I179" s="88">
        <f>VLOOKUP(Table91213[[#This Row],[Date]],'DB Details'!$A:$L,9)</f>
        <v/>
      </c>
      <c r="J179" s="88">
        <f>VLOOKUP(Table91213[[#This Row],[Date]],'DB Details'!$A:$L,10)</f>
        <v/>
      </c>
      <c r="K179" s="119"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19" t="n"/>
      <c r="H180" s="88">
        <f>VLOOKUP(Table91213[[#This Row],[Date]],'DB Details'!$A:$L,8)</f>
        <v/>
      </c>
      <c r="I180" s="88">
        <f>VLOOKUP(Table91213[[#This Row],[Date]],'DB Details'!$A:$L,9)</f>
        <v/>
      </c>
      <c r="J180" s="88">
        <f>VLOOKUP(Table91213[[#This Row],[Date]],'DB Details'!$A:$L,10)</f>
        <v/>
      </c>
      <c r="K180" s="119"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19" t="n"/>
      <c r="H181" s="88">
        <f>VLOOKUP(Table91213[[#This Row],[Date]],'DB Details'!$A:$L,8)</f>
        <v/>
      </c>
      <c r="I181" s="88">
        <f>VLOOKUP(Table91213[[#This Row],[Date]],'DB Details'!$A:$L,9)</f>
        <v/>
      </c>
      <c r="J181" s="88">
        <f>VLOOKUP(Table91213[[#This Row],[Date]],'DB Details'!$A:$L,10)</f>
        <v/>
      </c>
      <c r="K181" s="119"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19" t="n"/>
      <c r="H182" s="88">
        <f>VLOOKUP(Table91213[[#This Row],[Date]],'DB Details'!$A:$L,8)</f>
        <v/>
      </c>
      <c r="I182" s="88">
        <f>VLOOKUP(Table91213[[#This Row],[Date]],'DB Details'!$A:$L,9)</f>
        <v/>
      </c>
      <c r="J182" s="88">
        <f>VLOOKUP(Table91213[[#This Row],[Date]],'DB Details'!$A:$L,10)</f>
        <v/>
      </c>
      <c r="K182" s="119"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19" t="n"/>
      <c r="H183" s="88">
        <f>VLOOKUP(Table91213[[#This Row],[Date]],'DB Details'!$A:$L,8)</f>
        <v/>
      </c>
      <c r="I183" s="88">
        <f>VLOOKUP(Table91213[[#This Row],[Date]],'DB Details'!$A:$L,9)</f>
        <v/>
      </c>
      <c r="J183" s="88">
        <f>VLOOKUP(Table91213[[#This Row],[Date]],'DB Details'!$A:$L,10)</f>
        <v/>
      </c>
      <c r="K183" s="119"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19" t="n"/>
      <c r="H184" s="88">
        <f>VLOOKUP(Table91213[[#This Row],[Date]],'DB Details'!$A:$L,8)</f>
        <v/>
      </c>
      <c r="I184" s="88">
        <f>VLOOKUP(Table91213[[#This Row],[Date]],'DB Details'!$A:$L,9)</f>
        <v/>
      </c>
      <c r="J184" s="88">
        <f>VLOOKUP(Table91213[[#This Row],[Date]],'DB Details'!$A:$L,10)</f>
        <v/>
      </c>
      <c r="K184" s="119"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19" t="n"/>
      <c r="H185" s="88">
        <f>VLOOKUP(Table91213[[#This Row],[Date]],'DB Details'!$A:$L,8)</f>
        <v/>
      </c>
      <c r="I185" s="88">
        <f>VLOOKUP(Table91213[[#This Row],[Date]],'DB Details'!$A:$L,9)</f>
        <v/>
      </c>
      <c r="J185" s="88">
        <f>VLOOKUP(Table91213[[#This Row],[Date]],'DB Details'!$A:$L,10)</f>
        <v/>
      </c>
      <c r="K185" s="119"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19" t="n"/>
      <c r="H186" s="88">
        <f>VLOOKUP(Table91213[[#This Row],[Date]],'DB Details'!$A:$L,8)</f>
        <v/>
      </c>
      <c r="I186" s="88">
        <f>VLOOKUP(Table91213[[#This Row],[Date]],'DB Details'!$A:$L,9)</f>
        <v/>
      </c>
      <c r="J186" s="88">
        <f>VLOOKUP(Table91213[[#This Row],[Date]],'DB Details'!$A:$L,10)</f>
        <v/>
      </c>
      <c r="K186" s="119"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19" t="n"/>
      <c r="H187" s="88">
        <f>VLOOKUP(Table91213[[#This Row],[Date]],'DB Details'!$A:$L,8)</f>
        <v/>
      </c>
      <c r="I187" s="88">
        <f>VLOOKUP(Table91213[[#This Row],[Date]],'DB Details'!$A:$L,9)</f>
        <v/>
      </c>
      <c r="J187" s="88">
        <f>VLOOKUP(Table91213[[#This Row],[Date]],'DB Details'!$A:$L,10)</f>
        <v/>
      </c>
      <c r="K187" s="119"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19" t="n"/>
      <c r="H188" s="88">
        <f>VLOOKUP(Table91213[[#This Row],[Date]],'DB Details'!$A:$L,8)</f>
        <v/>
      </c>
      <c r="I188" s="88">
        <f>VLOOKUP(Table91213[[#This Row],[Date]],'DB Details'!$A:$L,9)</f>
        <v/>
      </c>
      <c r="J188" s="88">
        <f>VLOOKUP(Table91213[[#This Row],[Date]],'DB Details'!$A:$L,10)</f>
        <v/>
      </c>
      <c r="K188" s="119"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19" t="n"/>
      <c r="H189" s="88">
        <f>VLOOKUP(Table91213[[#This Row],[Date]],'DB Details'!$A:$L,8)</f>
        <v/>
      </c>
      <c r="I189" s="88">
        <f>VLOOKUP(Table91213[[#This Row],[Date]],'DB Details'!$A:$L,9)</f>
        <v/>
      </c>
      <c r="J189" s="88">
        <f>VLOOKUP(Table91213[[#This Row],[Date]],'DB Details'!$A:$L,10)</f>
        <v/>
      </c>
      <c r="K189" s="119"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19" t="n"/>
      <c r="H190" s="88">
        <f>VLOOKUP(Table91213[[#This Row],[Date]],'DB Details'!$A:$L,8)</f>
        <v/>
      </c>
      <c r="I190" s="88">
        <f>VLOOKUP(Table91213[[#This Row],[Date]],'DB Details'!$A:$L,9)</f>
        <v/>
      </c>
      <c r="J190" s="88">
        <f>VLOOKUP(Table91213[[#This Row],[Date]],'DB Details'!$A:$L,10)</f>
        <v/>
      </c>
      <c r="K190" s="119"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19" t="n"/>
      <c r="H191" s="88">
        <f>VLOOKUP(Table91213[[#This Row],[Date]],'DB Details'!$A:$L,8)</f>
        <v/>
      </c>
      <c r="I191" s="88">
        <f>VLOOKUP(Table91213[[#This Row],[Date]],'DB Details'!$A:$L,9)</f>
        <v/>
      </c>
      <c r="J191" s="88">
        <f>VLOOKUP(Table91213[[#This Row],[Date]],'DB Details'!$A:$L,10)</f>
        <v/>
      </c>
      <c r="K191" s="119"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19" t="n"/>
      <c r="H192" s="88">
        <f>VLOOKUP(Table91213[[#This Row],[Date]],'DB Details'!$A:$L,8)</f>
        <v/>
      </c>
      <c r="I192" s="88">
        <f>VLOOKUP(Table91213[[#This Row],[Date]],'DB Details'!$A:$L,9)</f>
        <v/>
      </c>
      <c r="J192" s="88">
        <f>VLOOKUP(Table91213[[#This Row],[Date]],'DB Details'!$A:$L,10)</f>
        <v/>
      </c>
      <c r="K192" s="119"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19" t="n"/>
      <c r="H193" s="88">
        <f>VLOOKUP(Table91213[[#This Row],[Date]],'DB Details'!$A:$L,8)</f>
        <v/>
      </c>
      <c r="I193" s="88">
        <f>VLOOKUP(Table91213[[#This Row],[Date]],'DB Details'!$A:$L,9)</f>
        <v/>
      </c>
      <c r="J193" s="88">
        <f>VLOOKUP(Table91213[[#This Row],[Date]],'DB Details'!$A:$L,10)</f>
        <v/>
      </c>
      <c r="K193" s="119"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19" t="n"/>
      <c r="H194" s="88">
        <f>VLOOKUP(Table91213[[#This Row],[Date]],'DB Details'!$A:$L,8)</f>
        <v/>
      </c>
      <c r="I194" s="88">
        <f>VLOOKUP(Table91213[[#This Row],[Date]],'DB Details'!$A:$L,9)</f>
        <v/>
      </c>
      <c r="J194" s="88">
        <f>VLOOKUP(Table91213[[#This Row],[Date]],'DB Details'!$A:$L,10)</f>
        <v/>
      </c>
      <c r="K194" s="119"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19" t="n"/>
      <c r="H195" s="88">
        <f>VLOOKUP(Table91213[[#This Row],[Date]],'DB Details'!$A:$L,8)</f>
        <v/>
      </c>
      <c r="I195" s="88">
        <f>VLOOKUP(Table91213[[#This Row],[Date]],'DB Details'!$A:$L,9)</f>
        <v/>
      </c>
      <c r="J195" s="88">
        <f>VLOOKUP(Table91213[[#This Row],[Date]],'DB Details'!$A:$L,10)</f>
        <v/>
      </c>
      <c r="K195" s="119"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19" t="n"/>
      <c r="H196" s="88">
        <f>VLOOKUP(Table91213[[#This Row],[Date]],'DB Details'!$A:$L,8)</f>
        <v/>
      </c>
      <c r="I196" s="88">
        <f>VLOOKUP(Table91213[[#This Row],[Date]],'DB Details'!$A:$L,9)</f>
        <v/>
      </c>
      <c r="J196" s="88">
        <f>VLOOKUP(Table91213[[#This Row],[Date]],'DB Details'!$A:$L,10)</f>
        <v/>
      </c>
      <c r="K196" s="119"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19" t="n"/>
      <c r="H197" s="88">
        <f>VLOOKUP(Table91213[[#This Row],[Date]],'DB Details'!$A:$L,8)</f>
        <v/>
      </c>
      <c r="I197" s="88">
        <f>VLOOKUP(Table91213[[#This Row],[Date]],'DB Details'!$A:$L,9)</f>
        <v/>
      </c>
      <c r="J197" s="88">
        <f>VLOOKUP(Table91213[[#This Row],[Date]],'DB Details'!$A:$L,10)</f>
        <v/>
      </c>
      <c r="K197" s="119"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19" t="n"/>
      <c r="H198" s="88">
        <f>VLOOKUP(Table91213[[#This Row],[Date]],'DB Details'!$A:$L,8)</f>
        <v/>
      </c>
      <c r="I198" s="88">
        <f>VLOOKUP(Table91213[[#This Row],[Date]],'DB Details'!$A:$L,9)</f>
        <v/>
      </c>
      <c r="J198" s="88">
        <f>VLOOKUP(Table91213[[#This Row],[Date]],'DB Details'!$A:$L,10)</f>
        <v/>
      </c>
      <c r="K198" s="119"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19" t="n"/>
      <c r="H199" s="88">
        <f>VLOOKUP(Table91213[[#This Row],[Date]],'DB Details'!$A:$L,8)</f>
        <v/>
      </c>
      <c r="I199" s="88">
        <f>VLOOKUP(Table91213[[#This Row],[Date]],'DB Details'!$A:$L,9)</f>
        <v/>
      </c>
      <c r="J199" s="88">
        <f>VLOOKUP(Table91213[[#This Row],[Date]],'DB Details'!$A:$L,10)</f>
        <v/>
      </c>
      <c r="K199" s="119"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19" t="n"/>
      <c r="H200" s="88">
        <f>VLOOKUP(Table91213[[#This Row],[Date]],'DB Details'!$A:$L,8)</f>
        <v/>
      </c>
      <c r="I200" s="88">
        <f>VLOOKUP(Table91213[[#This Row],[Date]],'DB Details'!$A:$L,9)</f>
        <v/>
      </c>
      <c r="J200" s="88">
        <f>VLOOKUP(Table91213[[#This Row],[Date]],'DB Details'!$A:$L,10)</f>
        <v/>
      </c>
      <c r="K200" s="119"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19" t="n"/>
      <c r="H201" s="88">
        <f>VLOOKUP(Table91213[[#This Row],[Date]],'DB Details'!$A:$L,8)</f>
        <v/>
      </c>
      <c r="I201" s="88">
        <f>VLOOKUP(Table91213[[#This Row],[Date]],'DB Details'!$A:$L,9)</f>
        <v/>
      </c>
      <c r="J201" s="88">
        <f>VLOOKUP(Table91213[[#This Row],[Date]],'DB Details'!$A:$L,10)</f>
        <v/>
      </c>
      <c r="K201" s="119"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19" t="n"/>
      <c r="H202" s="88">
        <f>VLOOKUP(Table91213[[#This Row],[Date]],'DB Details'!$A:$L,8)</f>
        <v/>
      </c>
      <c r="I202" s="88">
        <f>VLOOKUP(Table91213[[#This Row],[Date]],'DB Details'!$A:$L,9)</f>
        <v/>
      </c>
      <c r="J202" s="88">
        <f>VLOOKUP(Table91213[[#This Row],[Date]],'DB Details'!$A:$L,10)</f>
        <v/>
      </c>
      <c r="K202" s="119"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19" t="n"/>
      <c r="H203" s="88">
        <f>VLOOKUP(Table91213[[#This Row],[Date]],'DB Details'!$A:$L,8)</f>
        <v/>
      </c>
      <c r="I203" s="88">
        <f>VLOOKUP(Table91213[[#This Row],[Date]],'DB Details'!$A:$L,9)</f>
        <v/>
      </c>
      <c r="J203" s="88">
        <f>VLOOKUP(Table91213[[#This Row],[Date]],'DB Details'!$A:$L,10)</f>
        <v/>
      </c>
      <c r="K203" s="119"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19" t="n"/>
      <c r="H204" s="88">
        <f>VLOOKUP(Table91213[[#This Row],[Date]],'DB Details'!$A:$L,8)</f>
        <v/>
      </c>
      <c r="I204" s="88">
        <f>VLOOKUP(Table91213[[#This Row],[Date]],'DB Details'!$A:$L,9)</f>
        <v/>
      </c>
      <c r="J204" s="88">
        <f>VLOOKUP(Table91213[[#This Row],[Date]],'DB Details'!$A:$L,10)</f>
        <v/>
      </c>
      <c r="K204" s="119"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19" t="n"/>
      <c r="H205" s="88">
        <f>VLOOKUP(Table91213[[#This Row],[Date]],'DB Details'!$A:$L,8)</f>
        <v/>
      </c>
      <c r="I205" s="88">
        <f>VLOOKUP(Table91213[[#This Row],[Date]],'DB Details'!$A:$L,9)</f>
        <v/>
      </c>
      <c r="J205" s="88">
        <f>VLOOKUP(Table91213[[#This Row],[Date]],'DB Details'!$A:$L,10)</f>
        <v/>
      </c>
      <c r="K205" s="119"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19" t="n"/>
      <c r="H206" s="88">
        <f>VLOOKUP(Table91213[[#This Row],[Date]],'DB Details'!$A:$L,8)</f>
        <v/>
      </c>
      <c r="I206" s="88">
        <f>VLOOKUP(Table91213[[#This Row],[Date]],'DB Details'!$A:$L,9)</f>
        <v/>
      </c>
      <c r="J206" s="88">
        <f>VLOOKUP(Table91213[[#This Row],[Date]],'DB Details'!$A:$L,10)</f>
        <v/>
      </c>
      <c r="K206" s="119"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19" t="n"/>
      <c r="H207" s="88">
        <f>VLOOKUP(Table91213[[#This Row],[Date]],'DB Details'!$A:$L,8)</f>
        <v/>
      </c>
      <c r="I207" s="88">
        <f>VLOOKUP(Table91213[[#This Row],[Date]],'DB Details'!$A:$L,9)</f>
        <v/>
      </c>
      <c r="J207" s="88">
        <f>VLOOKUP(Table91213[[#This Row],[Date]],'DB Details'!$A:$L,10)</f>
        <v/>
      </c>
      <c r="K207" s="119"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19" t="n"/>
      <c r="H208" s="88">
        <f>VLOOKUP(Table91213[[#This Row],[Date]],'DB Details'!$A:$L,8)</f>
        <v/>
      </c>
      <c r="I208" s="88">
        <f>VLOOKUP(Table91213[[#This Row],[Date]],'DB Details'!$A:$L,9)</f>
        <v/>
      </c>
      <c r="J208" s="88">
        <f>VLOOKUP(Table91213[[#This Row],[Date]],'DB Details'!$A:$L,10)</f>
        <v/>
      </c>
      <c r="K208" s="119"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19" t="n"/>
      <c r="H209" s="88">
        <f>VLOOKUP(Table91213[[#This Row],[Date]],'DB Details'!$A:$L,8)</f>
        <v/>
      </c>
      <c r="I209" s="88">
        <f>VLOOKUP(Table91213[[#This Row],[Date]],'DB Details'!$A:$L,9)</f>
        <v/>
      </c>
      <c r="J209" s="88">
        <f>VLOOKUP(Table91213[[#This Row],[Date]],'DB Details'!$A:$L,10)</f>
        <v/>
      </c>
      <c r="K209" s="119"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19" t="n"/>
      <c r="H210" s="88">
        <f>VLOOKUP(Table91213[[#This Row],[Date]],'DB Details'!$A:$L,8)</f>
        <v/>
      </c>
      <c r="I210" s="88">
        <f>VLOOKUP(Table91213[[#This Row],[Date]],'DB Details'!$A:$L,9)</f>
        <v/>
      </c>
      <c r="J210" s="88">
        <f>VLOOKUP(Table91213[[#This Row],[Date]],'DB Details'!$A:$L,10)</f>
        <v/>
      </c>
      <c r="K210" s="119"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19" t="n"/>
      <c r="H211" s="88">
        <f>VLOOKUP(Table91213[[#This Row],[Date]],'DB Details'!$A:$L,8)</f>
        <v/>
      </c>
      <c r="I211" s="88">
        <f>VLOOKUP(Table91213[[#This Row],[Date]],'DB Details'!$A:$L,9)</f>
        <v/>
      </c>
      <c r="J211" s="88">
        <f>VLOOKUP(Table91213[[#This Row],[Date]],'DB Details'!$A:$L,10)</f>
        <v/>
      </c>
      <c r="K211" s="119"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19" t="n"/>
      <c r="H212" s="88">
        <f>VLOOKUP(Table91213[[#This Row],[Date]],'DB Details'!$A:$L,8)</f>
        <v/>
      </c>
      <c r="I212" s="88">
        <f>VLOOKUP(Table91213[[#This Row],[Date]],'DB Details'!$A:$L,9)</f>
        <v/>
      </c>
      <c r="J212" s="88">
        <f>VLOOKUP(Table91213[[#This Row],[Date]],'DB Details'!$A:$L,10)</f>
        <v/>
      </c>
      <c r="K212" s="119"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19" t="n"/>
      <c r="H213" s="88">
        <f>VLOOKUP(Table91213[[#This Row],[Date]],'DB Details'!$A:$L,8)</f>
        <v/>
      </c>
      <c r="I213" s="88">
        <f>VLOOKUP(Table91213[[#This Row],[Date]],'DB Details'!$A:$L,9)</f>
        <v/>
      </c>
      <c r="J213" s="88">
        <f>VLOOKUP(Table91213[[#This Row],[Date]],'DB Details'!$A:$L,10)</f>
        <v/>
      </c>
      <c r="K213" s="119"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19" t="n"/>
      <c r="H214" s="88">
        <f>VLOOKUP(Table91213[[#This Row],[Date]],'DB Details'!$A:$L,8)</f>
        <v/>
      </c>
      <c r="I214" s="88">
        <f>VLOOKUP(Table91213[[#This Row],[Date]],'DB Details'!$A:$L,9)</f>
        <v/>
      </c>
      <c r="J214" s="88">
        <f>VLOOKUP(Table91213[[#This Row],[Date]],'DB Details'!$A:$L,10)</f>
        <v/>
      </c>
      <c r="K214" s="119"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19" t="n"/>
      <c r="H215" s="88">
        <f>VLOOKUP(Table91213[[#This Row],[Date]],'DB Details'!$A:$L,8)</f>
        <v/>
      </c>
      <c r="I215" s="88">
        <f>VLOOKUP(Table91213[[#This Row],[Date]],'DB Details'!$A:$L,9)</f>
        <v/>
      </c>
      <c r="J215" s="88">
        <f>VLOOKUP(Table91213[[#This Row],[Date]],'DB Details'!$A:$L,10)</f>
        <v/>
      </c>
      <c r="K215" s="119"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19" t="n"/>
      <c r="H216" s="88">
        <f>VLOOKUP(Table91213[[#This Row],[Date]],'DB Details'!$A:$L,8)</f>
        <v/>
      </c>
      <c r="I216" s="88">
        <f>VLOOKUP(Table91213[[#This Row],[Date]],'DB Details'!$A:$L,9)</f>
        <v/>
      </c>
      <c r="J216" s="88">
        <f>VLOOKUP(Table91213[[#This Row],[Date]],'DB Details'!$A:$L,10)</f>
        <v/>
      </c>
      <c r="K216" s="119"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19" t="n"/>
      <c r="H217" s="88">
        <f>VLOOKUP(Table91213[[#This Row],[Date]],'DB Details'!$A:$L,8)</f>
        <v/>
      </c>
      <c r="I217" s="88">
        <f>VLOOKUP(Table91213[[#This Row],[Date]],'DB Details'!$A:$L,9)</f>
        <v/>
      </c>
      <c r="J217" s="88">
        <f>VLOOKUP(Table91213[[#This Row],[Date]],'DB Details'!$A:$L,10)</f>
        <v/>
      </c>
      <c r="K217" s="119"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19" t="n"/>
      <c r="H218" s="88">
        <f>VLOOKUP(Table91213[[#This Row],[Date]],'DB Details'!$A:$L,8)</f>
        <v/>
      </c>
      <c r="I218" s="88">
        <f>VLOOKUP(Table91213[[#This Row],[Date]],'DB Details'!$A:$L,9)</f>
        <v/>
      </c>
      <c r="J218" s="88">
        <f>VLOOKUP(Table91213[[#This Row],[Date]],'DB Details'!$A:$L,10)</f>
        <v/>
      </c>
      <c r="K218" s="119"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19" t="n"/>
      <c r="H219" s="88">
        <f>VLOOKUP(Table91213[[#This Row],[Date]],'DB Details'!$A:$L,8)</f>
        <v/>
      </c>
      <c r="I219" s="88">
        <f>VLOOKUP(Table91213[[#This Row],[Date]],'DB Details'!$A:$L,9)</f>
        <v/>
      </c>
      <c r="J219" s="88">
        <f>VLOOKUP(Table91213[[#This Row],[Date]],'DB Details'!$A:$L,10)</f>
        <v/>
      </c>
      <c r="K219" s="119"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19" t="n"/>
      <c r="H220" s="88">
        <f>VLOOKUP(Table91213[[#This Row],[Date]],'DB Details'!$A:$L,8)</f>
        <v/>
      </c>
      <c r="I220" s="88">
        <f>VLOOKUP(Table91213[[#This Row],[Date]],'DB Details'!$A:$L,9)</f>
        <v/>
      </c>
      <c r="J220" s="88">
        <f>VLOOKUP(Table91213[[#This Row],[Date]],'DB Details'!$A:$L,10)</f>
        <v/>
      </c>
      <c r="K220" s="119"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19" t="n"/>
      <c r="H221" s="88">
        <f>VLOOKUP(Table91213[[#This Row],[Date]],'DB Details'!$A:$L,8)</f>
        <v/>
      </c>
      <c r="I221" s="88">
        <f>VLOOKUP(Table91213[[#This Row],[Date]],'DB Details'!$A:$L,9)</f>
        <v/>
      </c>
      <c r="J221" s="88">
        <f>VLOOKUP(Table91213[[#This Row],[Date]],'DB Details'!$A:$L,10)</f>
        <v/>
      </c>
      <c r="K221" s="119"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19" t="n"/>
      <c r="H222" s="88">
        <f>VLOOKUP(Table91213[[#This Row],[Date]],'DB Details'!$A:$L,8)</f>
        <v/>
      </c>
      <c r="I222" s="88">
        <f>VLOOKUP(Table91213[[#This Row],[Date]],'DB Details'!$A:$L,9)</f>
        <v/>
      </c>
      <c r="J222" s="88">
        <f>VLOOKUP(Table91213[[#This Row],[Date]],'DB Details'!$A:$L,10)</f>
        <v/>
      </c>
      <c r="K222" s="119"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19" t="n"/>
      <c r="H223" s="88">
        <f>VLOOKUP(Table91213[[#This Row],[Date]],'DB Details'!$A:$L,8)</f>
        <v/>
      </c>
      <c r="I223" s="88">
        <f>VLOOKUP(Table91213[[#This Row],[Date]],'DB Details'!$A:$L,9)</f>
        <v/>
      </c>
      <c r="J223" s="88">
        <f>VLOOKUP(Table91213[[#This Row],[Date]],'DB Details'!$A:$L,10)</f>
        <v/>
      </c>
      <c r="K223" s="119"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19" t="n"/>
      <c r="H224" s="88">
        <f>VLOOKUP(Table91213[[#This Row],[Date]],'DB Details'!$A:$L,8)</f>
        <v/>
      </c>
      <c r="I224" s="88">
        <f>VLOOKUP(Table91213[[#This Row],[Date]],'DB Details'!$A:$L,9)</f>
        <v/>
      </c>
      <c r="J224" s="88">
        <f>VLOOKUP(Table91213[[#This Row],[Date]],'DB Details'!$A:$L,10)</f>
        <v/>
      </c>
      <c r="K224" s="119"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19" t="n"/>
      <c r="H225" s="88">
        <f>VLOOKUP(Table91213[[#This Row],[Date]],'DB Details'!$A:$L,8)</f>
        <v/>
      </c>
      <c r="I225" s="88">
        <f>VLOOKUP(Table91213[[#This Row],[Date]],'DB Details'!$A:$L,9)</f>
        <v/>
      </c>
      <c r="J225" s="88">
        <f>VLOOKUP(Table91213[[#This Row],[Date]],'DB Details'!$A:$L,10)</f>
        <v/>
      </c>
      <c r="K225" s="119"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19" t="n"/>
      <c r="H226" s="88">
        <f>VLOOKUP(Table91213[[#This Row],[Date]],'DB Details'!$A:$L,8)</f>
        <v/>
      </c>
      <c r="I226" s="88">
        <f>VLOOKUP(Table91213[[#This Row],[Date]],'DB Details'!$A:$L,9)</f>
        <v/>
      </c>
      <c r="J226" s="88">
        <f>VLOOKUP(Table91213[[#This Row],[Date]],'DB Details'!$A:$L,10)</f>
        <v/>
      </c>
      <c r="K226" s="119"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19" t="n"/>
      <c r="H227" s="88">
        <f>VLOOKUP(Table91213[[#This Row],[Date]],'DB Details'!$A:$L,8)</f>
        <v/>
      </c>
      <c r="I227" s="88">
        <f>VLOOKUP(Table91213[[#This Row],[Date]],'DB Details'!$A:$L,9)</f>
        <v/>
      </c>
      <c r="J227" s="88">
        <f>VLOOKUP(Table91213[[#This Row],[Date]],'DB Details'!$A:$L,10)</f>
        <v/>
      </c>
      <c r="K227" s="119"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19" t="n"/>
      <c r="H228" s="88">
        <f>VLOOKUP(Table91213[[#This Row],[Date]],'DB Details'!$A:$L,8)</f>
        <v/>
      </c>
      <c r="I228" s="88">
        <f>VLOOKUP(Table91213[[#This Row],[Date]],'DB Details'!$A:$L,9)</f>
        <v/>
      </c>
      <c r="J228" s="88">
        <f>VLOOKUP(Table91213[[#This Row],[Date]],'DB Details'!$A:$L,10)</f>
        <v/>
      </c>
      <c r="K228" s="119"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19" t="n"/>
      <c r="H229" s="88">
        <f>VLOOKUP(Table91213[[#This Row],[Date]],'DB Details'!$A:$L,8)</f>
        <v/>
      </c>
      <c r="I229" s="88">
        <f>VLOOKUP(Table91213[[#This Row],[Date]],'DB Details'!$A:$L,9)</f>
        <v/>
      </c>
      <c r="J229" s="88">
        <f>VLOOKUP(Table91213[[#This Row],[Date]],'DB Details'!$A:$L,10)</f>
        <v/>
      </c>
      <c r="K229" s="119"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19" t="n"/>
      <c r="H230" s="88">
        <f>VLOOKUP(Table91213[[#This Row],[Date]],'DB Details'!$A:$L,8)</f>
        <v/>
      </c>
      <c r="I230" s="88">
        <f>VLOOKUP(Table91213[[#This Row],[Date]],'DB Details'!$A:$L,9)</f>
        <v/>
      </c>
      <c r="J230" s="88">
        <f>VLOOKUP(Table91213[[#This Row],[Date]],'DB Details'!$A:$L,10)</f>
        <v/>
      </c>
      <c r="K230" s="119"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19" t="n"/>
      <c r="H231" s="88">
        <f>VLOOKUP(Table91213[[#This Row],[Date]],'DB Details'!$A:$L,8)</f>
        <v/>
      </c>
      <c r="I231" s="88">
        <f>VLOOKUP(Table91213[[#This Row],[Date]],'DB Details'!$A:$L,9)</f>
        <v/>
      </c>
      <c r="J231" s="88">
        <f>VLOOKUP(Table91213[[#This Row],[Date]],'DB Details'!$A:$L,10)</f>
        <v/>
      </c>
      <c r="K231" s="119"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19" t="n"/>
      <c r="H232" s="88">
        <f>VLOOKUP(Table91213[[#This Row],[Date]],'DB Details'!$A:$L,8)</f>
        <v/>
      </c>
      <c r="I232" s="88">
        <f>VLOOKUP(Table91213[[#This Row],[Date]],'DB Details'!$A:$L,9)</f>
        <v/>
      </c>
      <c r="J232" s="88">
        <f>VLOOKUP(Table91213[[#This Row],[Date]],'DB Details'!$A:$L,10)</f>
        <v/>
      </c>
      <c r="K232" s="119"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19" t="n"/>
      <c r="H233" s="88">
        <f>VLOOKUP(Table91213[[#This Row],[Date]],'DB Details'!$A:$L,8)</f>
        <v/>
      </c>
      <c r="I233" s="88">
        <f>VLOOKUP(Table91213[[#This Row],[Date]],'DB Details'!$A:$L,9)</f>
        <v/>
      </c>
      <c r="J233" s="88">
        <f>VLOOKUP(Table91213[[#This Row],[Date]],'DB Details'!$A:$L,10)</f>
        <v/>
      </c>
      <c r="K233" s="119"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19" t="n"/>
      <c r="H234" s="88">
        <f>VLOOKUP(Table91213[[#This Row],[Date]],'DB Details'!$A:$L,8)</f>
        <v/>
      </c>
      <c r="I234" s="88">
        <f>VLOOKUP(Table91213[[#This Row],[Date]],'DB Details'!$A:$L,9)</f>
        <v/>
      </c>
      <c r="J234" s="88">
        <f>VLOOKUP(Table91213[[#This Row],[Date]],'DB Details'!$A:$L,10)</f>
        <v/>
      </c>
      <c r="K234" s="119"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19" t="n"/>
      <c r="H235" s="88">
        <f>VLOOKUP(Table91213[[#This Row],[Date]],'DB Details'!$A:$L,8)</f>
        <v/>
      </c>
      <c r="I235" s="88">
        <f>VLOOKUP(Table91213[[#This Row],[Date]],'DB Details'!$A:$L,9)</f>
        <v/>
      </c>
      <c r="J235" s="88">
        <f>VLOOKUP(Table91213[[#This Row],[Date]],'DB Details'!$A:$L,10)</f>
        <v/>
      </c>
      <c r="K235" s="119"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19" t="n"/>
      <c r="H236" s="88">
        <f>VLOOKUP(Table91213[[#This Row],[Date]],'DB Details'!$A:$L,8)</f>
        <v/>
      </c>
      <c r="I236" s="88">
        <f>VLOOKUP(Table91213[[#This Row],[Date]],'DB Details'!$A:$L,9)</f>
        <v/>
      </c>
      <c r="J236" s="88">
        <f>VLOOKUP(Table91213[[#This Row],[Date]],'DB Details'!$A:$L,10)</f>
        <v/>
      </c>
      <c r="K236" s="119"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19" t="n"/>
      <c r="H237" s="88">
        <f>VLOOKUP(Table91213[[#This Row],[Date]],'DB Details'!$A:$L,8)</f>
        <v/>
      </c>
      <c r="I237" s="88">
        <f>VLOOKUP(Table91213[[#This Row],[Date]],'DB Details'!$A:$L,9)</f>
        <v/>
      </c>
      <c r="J237" s="88">
        <f>VLOOKUP(Table91213[[#This Row],[Date]],'DB Details'!$A:$L,10)</f>
        <v/>
      </c>
      <c r="K237" s="119"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19" t="n"/>
      <c r="H238" s="88">
        <f>VLOOKUP(Table91213[[#This Row],[Date]],'DB Details'!$A:$L,8)</f>
        <v/>
      </c>
      <c r="I238" s="88">
        <f>VLOOKUP(Table91213[[#This Row],[Date]],'DB Details'!$A:$L,9)</f>
        <v/>
      </c>
      <c r="J238" s="88">
        <f>VLOOKUP(Table91213[[#This Row],[Date]],'DB Details'!$A:$L,10)</f>
        <v/>
      </c>
      <c r="K238" s="119"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19" t="n"/>
      <c r="H239" s="88">
        <f>VLOOKUP(Table91213[[#This Row],[Date]],'DB Details'!$A:$L,8)</f>
        <v/>
      </c>
      <c r="I239" s="88">
        <f>VLOOKUP(Table91213[[#This Row],[Date]],'DB Details'!$A:$L,9)</f>
        <v/>
      </c>
      <c r="J239" s="88">
        <f>VLOOKUP(Table91213[[#This Row],[Date]],'DB Details'!$A:$L,10)</f>
        <v/>
      </c>
      <c r="K239" s="119"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19" t="n"/>
      <c r="H240" s="88">
        <f>VLOOKUP(Table91213[[#This Row],[Date]],'DB Details'!$A:$L,8)</f>
        <v/>
      </c>
      <c r="I240" s="88">
        <f>VLOOKUP(Table91213[[#This Row],[Date]],'DB Details'!$A:$L,9)</f>
        <v/>
      </c>
      <c r="J240" s="88">
        <f>VLOOKUP(Table91213[[#This Row],[Date]],'DB Details'!$A:$L,10)</f>
        <v/>
      </c>
      <c r="K240" s="119"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19" t="n"/>
      <c r="H241" s="88">
        <f>VLOOKUP(Table91213[[#This Row],[Date]],'DB Details'!$A:$L,8)</f>
        <v/>
      </c>
      <c r="I241" s="88">
        <f>VLOOKUP(Table91213[[#This Row],[Date]],'DB Details'!$A:$L,9)</f>
        <v/>
      </c>
      <c r="J241" s="88">
        <f>VLOOKUP(Table91213[[#This Row],[Date]],'DB Details'!$A:$L,10)</f>
        <v/>
      </c>
      <c r="K241" s="119"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19" t="n"/>
      <c r="H242" s="88">
        <f>VLOOKUP(Table91213[[#This Row],[Date]],'DB Details'!$A:$L,8)</f>
        <v/>
      </c>
      <c r="I242" s="88">
        <f>VLOOKUP(Table91213[[#This Row],[Date]],'DB Details'!$A:$L,9)</f>
        <v/>
      </c>
      <c r="J242" s="88">
        <f>VLOOKUP(Table91213[[#This Row],[Date]],'DB Details'!$A:$L,10)</f>
        <v/>
      </c>
      <c r="K242" s="119"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19" t="n"/>
      <c r="H243" s="88">
        <f>VLOOKUP(Table91213[[#This Row],[Date]],'DB Details'!$A:$L,8)</f>
        <v/>
      </c>
      <c r="I243" s="88">
        <f>VLOOKUP(Table91213[[#This Row],[Date]],'DB Details'!$A:$L,9)</f>
        <v/>
      </c>
      <c r="J243" s="88">
        <f>VLOOKUP(Table91213[[#This Row],[Date]],'DB Details'!$A:$L,10)</f>
        <v/>
      </c>
      <c r="K243" s="119"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19" t="n"/>
      <c r="H244" s="88">
        <f>VLOOKUP(Table91213[[#This Row],[Date]],'DB Details'!$A:$L,8)</f>
        <v/>
      </c>
      <c r="I244" s="88">
        <f>VLOOKUP(Table91213[[#This Row],[Date]],'DB Details'!$A:$L,9)</f>
        <v/>
      </c>
      <c r="J244" s="88">
        <f>VLOOKUP(Table91213[[#This Row],[Date]],'DB Details'!$A:$L,10)</f>
        <v/>
      </c>
      <c r="K244" s="119"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19" t="n"/>
      <c r="H245" s="88">
        <f>VLOOKUP(Table91213[[#This Row],[Date]],'DB Details'!$A:$L,8)</f>
        <v/>
      </c>
      <c r="I245" s="88">
        <f>VLOOKUP(Table91213[[#This Row],[Date]],'DB Details'!$A:$L,9)</f>
        <v/>
      </c>
      <c r="J245" s="88">
        <f>VLOOKUP(Table91213[[#This Row],[Date]],'DB Details'!$A:$L,10)</f>
        <v/>
      </c>
      <c r="K245" s="119"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19" t="n"/>
      <c r="H246" s="88">
        <f>VLOOKUP(Table91213[[#This Row],[Date]],'DB Details'!$A:$L,8)</f>
        <v/>
      </c>
      <c r="I246" s="88">
        <f>VLOOKUP(Table91213[[#This Row],[Date]],'DB Details'!$A:$L,9)</f>
        <v/>
      </c>
      <c r="J246" s="88">
        <f>VLOOKUP(Table91213[[#This Row],[Date]],'DB Details'!$A:$L,10)</f>
        <v/>
      </c>
      <c r="K246" s="119"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19" t="n"/>
      <c r="H247" s="88">
        <f>VLOOKUP(Table91213[[#This Row],[Date]],'DB Details'!$A:$L,8)</f>
        <v/>
      </c>
      <c r="I247" s="88">
        <f>VLOOKUP(Table91213[[#This Row],[Date]],'DB Details'!$A:$L,9)</f>
        <v/>
      </c>
      <c r="J247" s="88">
        <f>VLOOKUP(Table91213[[#This Row],[Date]],'DB Details'!$A:$L,10)</f>
        <v/>
      </c>
      <c r="K247" s="119"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19" t="n"/>
      <c r="H248" s="88">
        <f>VLOOKUP(Table91213[[#This Row],[Date]],'DB Details'!$A:$L,8)</f>
        <v/>
      </c>
      <c r="I248" s="88">
        <f>VLOOKUP(Table91213[[#This Row],[Date]],'DB Details'!$A:$L,9)</f>
        <v/>
      </c>
      <c r="J248" s="88">
        <f>VLOOKUP(Table91213[[#This Row],[Date]],'DB Details'!$A:$L,10)</f>
        <v/>
      </c>
      <c r="K248" s="119"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19" t="n"/>
      <c r="H249" s="88">
        <f>VLOOKUP(Table91213[[#This Row],[Date]],'DB Details'!$A:$L,8)</f>
        <v/>
      </c>
      <c r="I249" s="88">
        <f>VLOOKUP(Table91213[[#This Row],[Date]],'DB Details'!$A:$L,9)</f>
        <v/>
      </c>
      <c r="J249" s="88">
        <f>VLOOKUP(Table91213[[#This Row],[Date]],'DB Details'!$A:$L,10)</f>
        <v/>
      </c>
      <c r="K249" s="119"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19" t="n"/>
      <c r="H250" s="88">
        <f>VLOOKUP(Table91213[[#This Row],[Date]],'DB Details'!$A:$L,8)</f>
        <v/>
      </c>
      <c r="I250" s="88">
        <f>VLOOKUP(Table91213[[#This Row],[Date]],'DB Details'!$A:$L,9)</f>
        <v/>
      </c>
      <c r="J250" s="88">
        <f>VLOOKUP(Table91213[[#This Row],[Date]],'DB Details'!$A:$L,10)</f>
        <v/>
      </c>
      <c r="K250" s="119"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19" t="n"/>
      <c r="H251" s="88">
        <f>VLOOKUP(Table91213[[#This Row],[Date]],'DB Details'!$A:$L,8)</f>
        <v/>
      </c>
      <c r="I251" s="88">
        <f>VLOOKUP(Table91213[[#This Row],[Date]],'DB Details'!$A:$L,9)</f>
        <v/>
      </c>
      <c r="J251" s="88">
        <f>VLOOKUP(Table91213[[#This Row],[Date]],'DB Details'!$A:$L,10)</f>
        <v/>
      </c>
      <c r="K251" s="119"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19" t="n"/>
      <c r="H252" s="88">
        <f>VLOOKUP(Table91213[[#This Row],[Date]],'DB Details'!$A:$L,8)</f>
        <v/>
      </c>
      <c r="I252" s="88">
        <f>VLOOKUP(Table91213[[#This Row],[Date]],'DB Details'!$A:$L,9)</f>
        <v/>
      </c>
      <c r="J252" s="88">
        <f>VLOOKUP(Table91213[[#This Row],[Date]],'DB Details'!$A:$L,10)</f>
        <v/>
      </c>
      <c r="K252" s="119"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19" t="n"/>
      <c r="H253" s="88">
        <f>VLOOKUP(Table91213[[#This Row],[Date]],'DB Details'!$A:$L,8)</f>
        <v/>
      </c>
      <c r="I253" s="88">
        <f>VLOOKUP(Table91213[[#This Row],[Date]],'DB Details'!$A:$L,9)</f>
        <v/>
      </c>
      <c r="J253" s="88">
        <f>VLOOKUP(Table91213[[#This Row],[Date]],'DB Details'!$A:$L,10)</f>
        <v/>
      </c>
      <c r="K253" s="119"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19" t="n"/>
      <c r="H254" s="88">
        <f>VLOOKUP(Table91213[[#This Row],[Date]],'DB Details'!$A:$L,8)</f>
        <v/>
      </c>
      <c r="I254" s="88">
        <f>VLOOKUP(Table91213[[#This Row],[Date]],'DB Details'!$A:$L,9)</f>
        <v/>
      </c>
      <c r="J254" s="88">
        <f>VLOOKUP(Table91213[[#This Row],[Date]],'DB Details'!$A:$L,10)</f>
        <v/>
      </c>
      <c r="K254" s="119"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19" t="n"/>
      <c r="H255" s="88">
        <f>VLOOKUP(Table91213[[#This Row],[Date]],'DB Details'!$A:$L,8)</f>
        <v/>
      </c>
      <c r="I255" s="88">
        <f>VLOOKUP(Table91213[[#This Row],[Date]],'DB Details'!$A:$L,9)</f>
        <v/>
      </c>
      <c r="J255" s="88">
        <f>VLOOKUP(Table91213[[#This Row],[Date]],'DB Details'!$A:$L,10)</f>
        <v/>
      </c>
      <c r="K255" s="119"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19" t="n"/>
      <c r="H256" s="88">
        <f>VLOOKUP(Table91213[[#This Row],[Date]],'DB Details'!$A:$L,8)</f>
        <v/>
      </c>
      <c r="I256" s="88">
        <f>VLOOKUP(Table91213[[#This Row],[Date]],'DB Details'!$A:$L,9)</f>
        <v/>
      </c>
      <c r="J256" s="88">
        <f>VLOOKUP(Table91213[[#This Row],[Date]],'DB Details'!$A:$L,10)</f>
        <v/>
      </c>
      <c r="K256" s="119"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19" t="n"/>
      <c r="H257" s="88">
        <f>VLOOKUP(Table91213[[#This Row],[Date]],'DB Details'!$A:$L,8)</f>
        <v/>
      </c>
      <c r="I257" s="88">
        <f>VLOOKUP(Table91213[[#This Row],[Date]],'DB Details'!$A:$L,9)</f>
        <v/>
      </c>
      <c r="J257" s="88">
        <f>VLOOKUP(Table91213[[#This Row],[Date]],'DB Details'!$A:$L,10)</f>
        <v/>
      </c>
      <c r="K257" s="119"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19" t="n"/>
      <c r="H258" s="88">
        <f>VLOOKUP(Table91213[[#This Row],[Date]],'DB Details'!$A:$L,8)</f>
        <v/>
      </c>
      <c r="I258" s="88">
        <f>VLOOKUP(Table91213[[#This Row],[Date]],'DB Details'!$A:$L,9)</f>
        <v/>
      </c>
      <c r="J258" s="88">
        <f>VLOOKUP(Table91213[[#This Row],[Date]],'DB Details'!$A:$L,10)</f>
        <v/>
      </c>
      <c r="K258" s="119"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19" t="n"/>
      <c r="H259" s="88">
        <f>VLOOKUP(Table91213[[#This Row],[Date]],'DB Details'!$A:$L,8)</f>
        <v/>
      </c>
      <c r="I259" s="88">
        <f>VLOOKUP(Table91213[[#This Row],[Date]],'DB Details'!$A:$L,9)</f>
        <v/>
      </c>
      <c r="J259" s="88">
        <f>VLOOKUP(Table91213[[#This Row],[Date]],'DB Details'!$A:$L,10)</f>
        <v/>
      </c>
      <c r="K259" s="119"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19" t="n"/>
      <c r="H260" s="88">
        <f>VLOOKUP(Table91213[[#This Row],[Date]],'DB Details'!$A:$L,8)</f>
        <v/>
      </c>
      <c r="I260" s="88">
        <f>VLOOKUP(Table91213[[#This Row],[Date]],'DB Details'!$A:$L,9)</f>
        <v/>
      </c>
      <c r="J260" s="88">
        <f>VLOOKUP(Table91213[[#This Row],[Date]],'DB Details'!$A:$L,10)</f>
        <v/>
      </c>
      <c r="K260" s="119"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19" t="n"/>
      <c r="H261" s="88">
        <f>VLOOKUP(Table91213[[#This Row],[Date]],'DB Details'!$A:$L,8)</f>
        <v/>
      </c>
      <c r="I261" s="88">
        <f>VLOOKUP(Table91213[[#This Row],[Date]],'DB Details'!$A:$L,9)</f>
        <v/>
      </c>
      <c r="J261" s="88">
        <f>VLOOKUP(Table91213[[#This Row],[Date]],'DB Details'!$A:$L,10)</f>
        <v/>
      </c>
      <c r="K261" s="119"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19" t="n"/>
      <c r="H262" s="88">
        <f>VLOOKUP(Table91213[[#This Row],[Date]],'DB Details'!$A:$L,8)</f>
        <v/>
      </c>
      <c r="I262" s="88">
        <f>VLOOKUP(Table91213[[#This Row],[Date]],'DB Details'!$A:$L,9)</f>
        <v/>
      </c>
      <c r="J262" s="88">
        <f>VLOOKUP(Table91213[[#This Row],[Date]],'DB Details'!$A:$L,10)</f>
        <v/>
      </c>
      <c r="K262" s="119"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19" t="n"/>
      <c r="H263" s="88">
        <f>VLOOKUP(Table91213[[#This Row],[Date]],'DB Details'!$A:$L,8)</f>
        <v/>
      </c>
      <c r="I263" s="88">
        <f>VLOOKUP(Table91213[[#This Row],[Date]],'DB Details'!$A:$L,9)</f>
        <v/>
      </c>
      <c r="J263" s="88">
        <f>VLOOKUP(Table91213[[#This Row],[Date]],'DB Details'!$A:$L,10)</f>
        <v/>
      </c>
      <c r="K263" s="119"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19" t="n"/>
      <c r="H264" s="88">
        <f>VLOOKUP(Table91213[[#This Row],[Date]],'DB Details'!$A:$L,8)</f>
        <v/>
      </c>
      <c r="I264" s="88">
        <f>VLOOKUP(Table91213[[#This Row],[Date]],'DB Details'!$A:$L,9)</f>
        <v/>
      </c>
      <c r="J264" s="88">
        <f>VLOOKUP(Table91213[[#This Row],[Date]],'DB Details'!$A:$L,10)</f>
        <v/>
      </c>
      <c r="K264" s="119"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19" t="n"/>
      <c r="H265" s="88">
        <f>VLOOKUP(Table91213[[#This Row],[Date]],'DB Details'!$A:$L,8)</f>
        <v/>
      </c>
      <c r="I265" s="88">
        <f>VLOOKUP(Table91213[[#This Row],[Date]],'DB Details'!$A:$L,9)</f>
        <v/>
      </c>
      <c r="J265" s="88">
        <f>VLOOKUP(Table91213[[#This Row],[Date]],'DB Details'!$A:$L,10)</f>
        <v/>
      </c>
      <c r="K265" s="119"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19" t="n"/>
      <c r="H266" s="88">
        <f>VLOOKUP(Table91213[[#This Row],[Date]],'DB Details'!$A:$L,8)</f>
        <v/>
      </c>
      <c r="I266" s="88">
        <f>VLOOKUP(Table91213[[#This Row],[Date]],'DB Details'!$A:$L,9)</f>
        <v/>
      </c>
      <c r="J266" s="88">
        <f>VLOOKUP(Table91213[[#This Row],[Date]],'DB Details'!$A:$L,10)</f>
        <v/>
      </c>
      <c r="K266" s="119"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19" t="n"/>
      <c r="H267" s="88">
        <f>VLOOKUP(Table91213[[#This Row],[Date]],'DB Details'!$A:$L,8)</f>
        <v/>
      </c>
      <c r="I267" s="88">
        <f>VLOOKUP(Table91213[[#This Row],[Date]],'DB Details'!$A:$L,9)</f>
        <v/>
      </c>
      <c r="J267" s="88">
        <f>VLOOKUP(Table91213[[#This Row],[Date]],'DB Details'!$A:$L,10)</f>
        <v/>
      </c>
      <c r="K267" s="119"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19" t="n"/>
      <c r="H268" s="88">
        <f>VLOOKUP(Table91213[[#This Row],[Date]],'DB Details'!$A:$L,8)</f>
        <v/>
      </c>
      <c r="I268" s="88">
        <f>VLOOKUP(Table91213[[#This Row],[Date]],'DB Details'!$A:$L,9)</f>
        <v/>
      </c>
      <c r="J268" s="88">
        <f>VLOOKUP(Table91213[[#This Row],[Date]],'DB Details'!$A:$L,10)</f>
        <v/>
      </c>
      <c r="K268" s="119"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19" t="n"/>
      <c r="H269" s="88">
        <f>VLOOKUP(Table91213[[#This Row],[Date]],'DB Details'!$A:$L,8)</f>
        <v/>
      </c>
      <c r="I269" s="88">
        <f>VLOOKUP(Table91213[[#This Row],[Date]],'DB Details'!$A:$L,9)</f>
        <v/>
      </c>
      <c r="J269" s="88">
        <f>VLOOKUP(Table91213[[#This Row],[Date]],'DB Details'!$A:$L,10)</f>
        <v/>
      </c>
      <c r="K269" s="119"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19" t="n"/>
      <c r="H270" s="88">
        <f>VLOOKUP(Table91213[[#This Row],[Date]],'DB Details'!$A:$L,8)</f>
        <v/>
      </c>
      <c r="I270" s="88">
        <f>VLOOKUP(Table91213[[#This Row],[Date]],'DB Details'!$A:$L,9)</f>
        <v/>
      </c>
      <c r="J270" s="88">
        <f>VLOOKUP(Table91213[[#This Row],[Date]],'DB Details'!$A:$L,10)</f>
        <v/>
      </c>
      <c r="K270" s="119"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19" t="n"/>
      <c r="H271" s="88">
        <f>VLOOKUP(Table91213[[#This Row],[Date]],'DB Details'!$A:$L,8)</f>
        <v/>
      </c>
      <c r="I271" s="88">
        <f>VLOOKUP(Table91213[[#This Row],[Date]],'DB Details'!$A:$L,9)</f>
        <v/>
      </c>
      <c r="J271" s="88">
        <f>VLOOKUP(Table91213[[#This Row],[Date]],'DB Details'!$A:$L,10)</f>
        <v/>
      </c>
      <c r="K271" s="119"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19" t="n"/>
      <c r="H272" s="88">
        <f>VLOOKUP(Table91213[[#This Row],[Date]],'DB Details'!$A:$L,8)</f>
        <v/>
      </c>
      <c r="I272" s="88">
        <f>VLOOKUP(Table91213[[#This Row],[Date]],'DB Details'!$A:$L,9)</f>
        <v/>
      </c>
      <c r="J272" s="88">
        <f>VLOOKUP(Table91213[[#This Row],[Date]],'DB Details'!$A:$L,10)</f>
        <v/>
      </c>
      <c r="K272" s="119"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19" t="n"/>
      <c r="H273" s="88">
        <f>VLOOKUP(Table91213[[#This Row],[Date]],'DB Details'!$A:$L,8)</f>
        <v/>
      </c>
      <c r="I273" s="88">
        <f>VLOOKUP(Table91213[[#This Row],[Date]],'DB Details'!$A:$L,9)</f>
        <v/>
      </c>
      <c r="J273" s="88">
        <f>VLOOKUP(Table91213[[#This Row],[Date]],'DB Details'!$A:$L,10)</f>
        <v/>
      </c>
      <c r="K273" s="119"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19" t="n"/>
      <c r="H274" s="88">
        <f>VLOOKUP(Table91213[[#This Row],[Date]],'DB Details'!$A:$L,8)</f>
        <v/>
      </c>
      <c r="I274" s="88">
        <f>VLOOKUP(Table91213[[#This Row],[Date]],'DB Details'!$A:$L,9)</f>
        <v/>
      </c>
      <c r="J274" s="88">
        <f>VLOOKUP(Table91213[[#This Row],[Date]],'DB Details'!$A:$L,10)</f>
        <v/>
      </c>
      <c r="K274" s="119"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19" t="n"/>
      <c r="H275" s="88">
        <f>VLOOKUP(Table91213[[#This Row],[Date]],'DB Details'!$A:$L,8)</f>
        <v/>
      </c>
      <c r="I275" s="88">
        <f>VLOOKUP(Table91213[[#This Row],[Date]],'DB Details'!$A:$L,9)</f>
        <v/>
      </c>
      <c r="J275" s="88">
        <f>VLOOKUP(Table91213[[#This Row],[Date]],'DB Details'!$A:$L,10)</f>
        <v/>
      </c>
      <c r="K275" s="119"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19" t="n"/>
      <c r="H276" s="88">
        <f>VLOOKUP(Table91213[[#This Row],[Date]],'DB Details'!$A:$L,8)</f>
        <v/>
      </c>
      <c r="I276" s="88">
        <f>VLOOKUP(Table91213[[#This Row],[Date]],'DB Details'!$A:$L,9)</f>
        <v/>
      </c>
      <c r="J276" s="88">
        <f>VLOOKUP(Table91213[[#This Row],[Date]],'DB Details'!$A:$L,10)</f>
        <v/>
      </c>
      <c r="K276" s="119"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19" t="n"/>
      <c r="H277" s="88">
        <f>VLOOKUP(Table91213[[#This Row],[Date]],'DB Details'!$A:$L,8)</f>
        <v/>
      </c>
      <c r="I277" s="88">
        <f>VLOOKUP(Table91213[[#This Row],[Date]],'DB Details'!$A:$L,9)</f>
        <v/>
      </c>
      <c r="J277" s="88">
        <f>VLOOKUP(Table91213[[#This Row],[Date]],'DB Details'!$A:$L,10)</f>
        <v/>
      </c>
      <c r="K277" s="119"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19" t="n"/>
      <c r="H278" s="88">
        <f>VLOOKUP(Table91213[[#This Row],[Date]],'DB Details'!$A:$L,8)</f>
        <v/>
      </c>
      <c r="I278" s="88">
        <f>VLOOKUP(Table91213[[#This Row],[Date]],'DB Details'!$A:$L,9)</f>
        <v/>
      </c>
      <c r="J278" s="88">
        <f>VLOOKUP(Table91213[[#This Row],[Date]],'DB Details'!$A:$L,10)</f>
        <v/>
      </c>
      <c r="K278" s="119"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19" t="n"/>
      <c r="H279" s="88">
        <f>VLOOKUP(Table91213[[#This Row],[Date]],'DB Details'!$A:$L,8)</f>
        <v/>
      </c>
      <c r="I279" s="88">
        <f>VLOOKUP(Table91213[[#This Row],[Date]],'DB Details'!$A:$L,9)</f>
        <v/>
      </c>
      <c r="J279" s="88">
        <f>VLOOKUP(Table91213[[#This Row],[Date]],'DB Details'!$A:$L,10)</f>
        <v/>
      </c>
      <c r="K279" s="119"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19" t="n"/>
      <c r="H280" s="88">
        <f>VLOOKUP(Table91213[[#This Row],[Date]],'DB Details'!$A:$L,8)</f>
        <v/>
      </c>
      <c r="I280" s="88">
        <f>VLOOKUP(Table91213[[#This Row],[Date]],'DB Details'!$A:$L,9)</f>
        <v/>
      </c>
      <c r="J280" s="88">
        <f>VLOOKUP(Table91213[[#This Row],[Date]],'DB Details'!$A:$L,10)</f>
        <v/>
      </c>
      <c r="K280" s="119"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19" t="n"/>
      <c r="H281" s="88">
        <f>VLOOKUP(Table91213[[#This Row],[Date]],'DB Details'!$A:$L,8)</f>
        <v/>
      </c>
      <c r="I281" s="88">
        <f>VLOOKUP(Table91213[[#This Row],[Date]],'DB Details'!$A:$L,9)</f>
        <v/>
      </c>
      <c r="J281" s="88">
        <f>VLOOKUP(Table91213[[#This Row],[Date]],'DB Details'!$A:$L,10)</f>
        <v/>
      </c>
      <c r="K281" s="119"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19" t="n"/>
      <c r="H282" s="88">
        <f>VLOOKUP(Table91213[[#This Row],[Date]],'DB Details'!$A:$L,8)</f>
        <v/>
      </c>
      <c r="I282" s="88">
        <f>VLOOKUP(Table91213[[#This Row],[Date]],'DB Details'!$A:$L,9)</f>
        <v/>
      </c>
      <c r="J282" s="88">
        <f>VLOOKUP(Table91213[[#This Row],[Date]],'DB Details'!$A:$L,10)</f>
        <v/>
      </c>
      <c r="K282" s="119"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19" t="n"/>
      <c r="H283" s="88">
        <f>VLOOKUP(Table91213[[#This Row],[Date]],'DB Details'!$A:$L,8)</f>
        <v/>
      </c>
      <c r="I283" s="88">
        <f>VLOOKUP(Table91213[[#This Row],[Date]],'DB Details'!$A:$L,9)</f>
        <v/>
      </c>
      <c r="J283" s="88">
        <f>VLOOKUP(Table91213[[#This Row],[Date]],'DB Details'!$A:$L,10)</f>
        <v/>
      </c>
      <c r="K283" s="119"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19" t="n"/>
      <c r="H284" s="88">
        <f>VLOOKUP(Table91213[[#This Row],[Date]],'DB Details'!$A:$L,8)</f>
        <v/>
      </c>
      <c r="I284" s="88">
        <f>VLOOKUP(Table91213[[#This Row],[Date]],'DB Details'!$A:$L,9)</f>
        <v/>
      </c>
      <c r="J284" s="88">
        <f>VLOOKUP(Table91213[[#This Row],[Date]],'DB Details'!$A:$L,10)</f>
        <v/>
      </c>
      <c r="K284" s="119"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19" t="n"/>
      <c r="H285" s="88">
        <f>VLOOKUP(Table91213[[#This Row],[Date]],'DB Details'!$A:$L,8)</f>
        <v/>
      </c>
      <c r="I285" s="88">
        <f>VLOOKUP(Table91213[[#This Row],[Date]],'DB Details'!$A:$L,9)</f>
        <v/>
      </c>
      <c r="J285" s="88">
        <f>VLOOKUP(Table91213[[#This Row],[Date]],'DB Details'!$A:$L,10)</f>
        <v/>
      </c>
      <c r="K285" s="119"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19" t="n"/>
      <c r="H286" s="88">
        <f>VLOOKUP(Table91213[[#This Row],[Date]],'DB Details'!$A:$L,8)</f>
        <v/>
      </c>
      <c r="I286" s="88">
        <f>VLOOKUP(Table91213[[#This Row],[Date]],'DB Details'!$A:$L,9)</f>
        <v/>
      </c>
      <c r="J286" s="88">
        <f>VLOOKUP(Table91213[[#This Row],[Date]],'DB Details'!$A:$L,10)</f>
        <v/>
      </c>
      <c r="K286" s="119"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19" t="n"/>
      <c r="H287" s="88">
        <f>VLOOKUP(Table91213[[#This Row],[Date]],'DB Details'!$A:$L,8)</f>
        <v/>
      </c>
      <c r="I287" s="88">
        <f>VLOOKUP(Table91213[[#This Row],[Date]],'DB Details'!$A:$L,9)</f>
        <v/>
      </c>
      <c r="J287" s="88">
        <f>VLOOKUP(Table91213[[#This Row],[Date]],'DB Details'!$A:$L,10)</f>
        <v/>
      </c>
      <c r="K287" s="119"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19" t="n"/>
      <c r="H288" s="88">
        <f>VLOOKUP(Table91213[[#This Row],[Date]],'DB Details'!$A:$L,8)</f>
        <v/>
      </c>
      <c r="I288" s="88">
        <f>VLOOKUP(Table91213[[#This Row],[Date]],'DB Details'!$A:$L,9)</f>
        <v/>
      </c>
      <c r="J288" s="88">
        <f>VLOOKUP(Table91213[[#This Row],[Date]],'DB Details'!$A:$L,10)</f>
        <v/>
      </c>
      <c r="K288" s="119"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19" t="n"/>
      <c r="H289" s="88">
        <f>VLOOKUP(Table91213[[#This Row],[Date]],'DB Details'!$A:$L,8)</f>
        <v/>
      </c>
      <c r="I289" s="88">
        <f>VLOOKUP(Table91213[[#This Row],[Date]],'DB Details'!$A:$L,9)</f>
        <v/>
      </c>
      <c r="J289" s="88">
        <f>VLOOKUP(Table91213[[#This Row],[Date]],'DB Details'!$A:$L,10)</f>
        <v/>
      </c>
      <c r="K289" s="119"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19" t="n"/>
      <c r="H290" s="88">
        <f>VLOOKUP(Table91213[[#This Row],[Date]],'DB Details'!$A:$L,8)</f>
        <v/>
      </c>
      <c r="I290" s="88">
        <f>VLOOKUP(Table91213[[#This Row],[Date]],'DB Details'!$A:$L,9)</f>
        <v/>
      </c>
      <c r="J290" s="88">
        <f>VLOOKUP(Table91213[[#This Row],[Date]],'DB Details'!$A:$L,10)</f>
        <v/>
      </c>
      <c r="K290" s="119"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19" t="n"/>
      <c r="H291" s="88">
        <f>VLOOKUP(Table91213[[#This Row],[Date]],'DB Details'!$A:$L,8)</f>
        <v/>
      </c>
      <c r="I291" s="88">
        <f>VLOOKUP(Table91213[[#This Row],[Date]],'DB Details'!$A:$L,9)</f>
        <v/>
      </c>
      <c r="J291" s="88">
        <f>VLOOKUP(Table91213[[#This Row],[Date]],'DB Details'!$A:$L,10)</f>
        <v/>
      </c>
      <c r="K291" s="119"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19" t="n"/>
      <c r="H292" s="88">
        <f>VLOOKUP(Table91213[[#This Row],[Date]],'DB Details'!$A:$L,8)</f>
        <v/>
      </c>
      <c r="I292" s="88">
        <f>VLOOKUP(Table91213[[#This Row],[Date]],'DB Details'!$A:$L,9)</f>
        <v/>
      </c>
      <c r="J292" s="88">
        <f>VLOOKUP(Table91213[[#This Row],[Date]],'DB Details'!$A:$L,10)</f>
        <v/>
      </c>
      <c r="K292" s="119"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19" t="n"/>
      <c r="H293" s="88">
        <f>VLOOKUP(Table91213[[#This Row],[Date]],'DB Details'!$A:$L,8)</f>
        <v/>
      </c>
      <c r="I293" s="88">
        <f>VLOOKUP(Table91213[[#This Row],[Date]],'DB Details'!$A:$L,9)</f>
        <v/>
      </c>
      <c r="J293" s="88">
        <f>VLOOKUP(Table91213[[#This Row],[Date]],'DB Details'!$A:$L,10)</f>
        <v/>
      </c>
      <c r="K293" s="119"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19" t="n"/>
      <c r="H294" s="88">
        <f>VLOOKUP(Table91213[[#This Row],[Date]],'DB Details'!$A:$L,8)</f>
        <v/>
      </c>
      <c r="I294" s="88">
        <f>VLOOKUP(Table91213[[#This Row],[Date]],'DB Details'!$A:$L,9)</f>
        <v/>
      </c>
      <c r="J294" s="88">
        <f>VLOOKUP(Table91213[[#This Row],[Date]],'DB Details'!$A:$L,10)</f>
        <v/>
      </c>
      <c r="K294" s="119"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19" t="n"/>
      <c r="H295" s="88">
        <f>VLOOKUP(Table91213[[#This Row],[Date]],'DB Details'!$A:$L,8)</f>
        <v/>
      </c>
      <c r="I295" s="88">
        <f>VLOOKUP(Table91213[[#This Row],[Date]],'DB Details'!$A:$L,9)</f>
        <v/>
      </c>
      <c r="J295" s="88">
        <f>VLOOKUP(Table91213[[#This Row],[Date]],'DB Details'!$A:$L,10)</f>
        <v/>
      </c>
      <c r="K295" s="119"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19" t="n"/>
      <c r="H296" s="88">
        <f>VLOOKUP(Table91213[[#This Row],[Date]],'DB Details'!$A:$L,8)</f>
        <v/>
      </c>
      <c r="I296" s="88">
        <f>VLOOKUP(Table91213[[#This Row],[Date]],'DB Details'!$A:$L,9)</f>
        <v/>
      </c>
      <c r="J296" s="88">
        <f>VLOOKUP(Table91213[[#This Row],[Date]],'DB Details'!$A:$L,10)</f>
        <v/>
      </c>
      <c r="K296" s="119"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19" t="n"/>
      <c r="H297" s="88">
        <f>VLOOKUP(Table91213[[#This Row],[Date]],'DB Details'!$A:$L,8)</f>
        <v/>
      </c>
      <c r="I297" s="88">
        <f>VLOOKUP(Table91213[[#This Row],[Date]],'DB Details'!$A:$L,9)</f>
        <v/>
      </c>
      <c r="J297" s="88">
        <f>VLOOKUP(Table91213[[#This Row],[Date]],'DB Details'!$A:$L,10)</f>
        <v/>
      </c>
      <c r="K297" s="119"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19" t="n"/>
      <c r="H298" s="88">
        <f>VLOOKUP(Table91213[[#This Row],[Date]],'DB Details'!$A:$L,8)</f>
        <v/>
      </c>
      <c r="I298" s="88">
        <f>VLOOKUP(Table91213[[#This Row],[Date]],'DB Details'!$A:$L,9)</f>
        <v/>
      </c>
      <c r="J298" s="88">
        <f>VLOOKUP(Table91213[[#This Row],[Date]],'DB Details'!$A:$L,10)</f>
        <v/>
      </c>
      <c r="K298" s="119"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19" t="n"/>
      <c r="H299" s="88">
        <f>VLOOKUP(Table91213[[#This Row],[Date]],'DB Details'!$A:$L,8)</f>
        <v/>
      </c>
      <c r="I299" s="88">
        <f>VLOOKUP(Table91213[[#This Row],[Date]],'DB Details'!$A:$L,9)</f>
        <v/>
      </c>
      <c r="J299" s="88">
        <f>VLOOKUP(Table91213[[#This Row],[Date]],'DB Details'!$A:$L,10)</f>
        <v/>
      </c>
      <c r="K299" s="119"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19" t="n"/>
      <c r="H300" s="88">
        <f>VLOOKUP(Table91213[[#This Row],[Date]],'DB Details'!$A:$L,8)</f>
        <v/>
      </c>
      <c r="I300" s="88">
        <f>VLOOKUP(Table91213[[#This Row],[Date]],'DB Details'!$A:$L,9)</f>
        <v/>
      </c>
      <c r="J300" s="88">
        <f>VLOOKUP(Table91213[[#This Row],[Date]],'DB Details'!$A:$L,10)</f>
        <v/>
      </c>
      <c r="K300" s="119"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19" t="n"/>
      <c r="H301" s="88">
        <f>VLOOKUP(Table91213[[#This Row],[Date]],'DB Details'!$A:$L,8)</f>
        <v/>
      </c>
      <c r="I301" s="88">
        <f>VLOOKUP(Table91213[[#This Row],[Date]],'DB Details'!$A:$L,9)</f>
        <v/>
      </c>
      <c r="J301" s="88">
        <f>VLOOKUP(Table91213[[#This Row],[Date]],'DB Details'!$A:$L,10)</f>
        <v/>
      </c>
      <c r="K301" s="119"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19" t="n"/>
      <c r="H302" s="88">
        <f>VLOOKUP(Table91213[[#This Row],[Date]],'DB Details'!$A:$L,8)</f>
        <v/>
      </c>
      <c r="I302" s="88">
        <f>VLOOKUP(Table91213[[#This Row],[Date]],'DB Details'!$A:$L,9)</f>
        <v/>
      </c>
      <c r="J302" s="88">
        <f>VLOOKUP(Table91213[[#This Row],[Date]],'DB Details'!$A:$L,10)</f>
        <v/>
      </c>
      <c r="K302" s="119"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19" t="n"/>
      <c r="H303" s="88">
        <f>VLOOKUP(Table91213[[#This Row],[Date]],'DB Details'!$A:$L,8)</f>
        <v/>
      </c>
      <c r="I303" s="88">
        <f>VLOOKUP(Table91213[[#This Row],[Date]],'DB Details'!$A:$L,9)</f>
        <v/>
      </c>
      <c r="J303" s="88">
        <f>VLOOKUP(Table91213[[#This Row],[Date]],'DB Details'!$A:$L,10)</f>
        <v/>
      </c>
      <c r="K303" s="119"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19" t="n"/>
      <c r="H304" s="88">
        <f>VLOOKUP(Table91213[[#This Row],[Date]],'DB Details'!$A:$L,8)</f>
        <v/>
      </c>
      <c r="I304" s="88">
        <f>VLOOKUP(Table91213[[#This Row],[Date]],'DB Details'!$A:$L,9)</f>
        <v/>
      </c>
      <c r="J304" s="88">
        <f>VLOOKUP(Table91213[[#This Row],[Date]],'DB Details'!$A:$L,10)</f>
        <v/>
      </c>
      <c r="K304" s="119"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19" t="n"/>
      <c r="H305" s="88">
        <f>VLOOKUP(Table91213[[#This Row],[Date]],'DB Details'!$A:$L,8)</f>
        <v/>
      </c>
      <c r="I305" s="88">
        <f>VLOOKUP(Table91213[[#This Row],[Date]],'DB Details'!$A:$L,9)</f>
        <v/>
      </c>
      <c r="J305" s="88">
        <f>VLOOKUP(Table91213[[#This Row],[Date]],'DB Details'!$A:$L,10)</f>
        <v/>
      </c>
      <c r="K305" s="119"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19" t="n"/>
      <c r="H306" s="88">
        <f>VLOOKUP(Table91213[[#This Row],[Date]],'DB Details'!$A:$L,8)</f>
        <v/>
      </c>
      <c r="I306" s="88">
        <f>VLOOKUP(Table91213[[#This Row],[Date]],'DB Details'!$A:$L,9)</f>
        <v/>
      </c>
      <c r="J306" s="88">
        <f>VLOOKUP(Table91213[[#This Row],[Date]],'DB Details'!$A:$L,10)</f>
        <v/>
      </c>
      <c r="K306" s="119"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19" t="n"/>
      <c r="H307" s="88">
        <f>VLOOKUP(Table91213[[#This Row],[Date]],'DB Details'!$A:$L,8)</f>
        <v/>
      </c>
      <c r="I307" s="88">
        <f>VLOOKUP(Table91213[[#This Row],[Date]],'DB Details'!$A:$L,9)</f>
        <v/>
      </c>
      <c r="J307" s="88">
        <f>VLOOKUP(Table91213[[#This Row],[Date]],'DB Details'!$A:$L,10)</f>
        <v/>
      </c>
      <c r="K307" s="119"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19" t="n"/>
      <c r="H308" s="88">
        <f>VLOOKUP(Table91213[[#This Row],[Date]],'DB Details'!$A:$L,8)</f>
        <v/>
      </c>
      <c r="I308" s="88">
        <f>VLOOKUP(Table91213[[#This Row],[Date]],'DB Details'!$A:$L,9)</f>
        <v/>
      </c>
      <c r="J308" s="88">
        <f>VLOOKUP(Table91213[[#This Row],[Date]],'DB Details'!$A:$L,10)</f>
        <v/>
      </c>
      <c r="K308" s="119"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19" t="n"/>
      <c r="H309" s="88">
        <f>VLOOKUP(Table91213[[#This Row],[Date]],'DB Details'!$A:$L,8)</f>
        <v/>
      </c>
      <c r="I309" s="88">
        <f>VLOOKUP(Table91213[[#This Row],[Date]],'DB Details'!$A:$L,9)</f>
        <v/>
      </c>
      <c r="J309" s="88">
        <f>VLOOKUP(Table91213[[#This Row],[Date]],'DB Details'!$A:$L,10)</f>
        <v/>
      </c>
      <c r="K309" s="119"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19" t="n"/>
      <c r="H310" s="88">
        <f>VLOOKUP(Table91213[[#This Row],[Date]],'DB Details'!$A:$L,8)</f>
        <v/>
      </c>
      <c r="I310" s="88">
        <f>VLOOKUP(Table91213[[#This Row],[Date]],'DB Details'!$A:$L,9)</f>
        <v/>
      </c>
      <c r="J310" s="88">
        <f>VLOOKUP(Table91213[[#This Row],[Date]],'DB Details'!$A:$L,10)</f>
        <v/>
      </c>
      <c r="K310" s="119"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19" t="n"/>
      <c r="H311" s="88">
        <f>VLOOKUP(Table91213[[#This Row],[Date]],'DB Details'!$A:$L,8)</f>
        <v/>
      </c>
      <c r="I311" s="88">
        <f>VLOOKUP(Table91213[[#This Row],[Date]],'DB Details'!$A:$L,9)</f>
        <v/>
      </c>
      <c r="J311" s="88">
        <f>VLOOKUP(Table91213[[#This Row],[Date]],'DB Details'!$A:$L,10)</f>
        <v/>
      </c>
      <c r="K311" s="119"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19" t="n"/>
      <c r="H312" s="88">
        <f>VLOOKUP(Table91213[[#This Row],[Date]],'DB Details'!$A:$L,8)</f>
        <v/>
      </c>
      <c r="I312" s="88">
        <f>VLOOKUP(Table91213[[#This Row],[Date]],'DB Details'!$A:$L,9)</f>
        <v/>
      </c>
      <c r="J312" s="88">
        <f>VLOOKUP(Table91213[[#This Row],[Date]],'DB Details'!$A:$L,10)</f>
        <v/>
      </c>
      <c r="K312" s="119"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19" t="n"/>
      <c r="H313" s="88">
        <f>VLOOKUP(Table91213[[#This Row],[Date]],'DB Details'!$A:$L,8)</f>
        <v/>
      </c>
      <c r="I313" s="88">
        <f>VLOOKUP(Table91213[[#This Row],[Date]],'DB Details'!$A:$L,9)</f>
        <v/>
      </c>
      <c r="J313" s="88">
        <f>VLOOKUP(Table91213[[#This Row],[Date]],'DB Details'!$A:$L,10)</f>
        <v/>
      </c>
      <c r="K313" s="119"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19" t="n"/>
      <c r="H314" s="88">
        <f>VLOOKUP(Table91213[[#This Row],[Date]],'DB Details'!$A:$L,8)</f>
        <v/>
      </c>
      <c r="I314" s="88">
        <f>VLOOKUP(Table91213[[#This Row],[Date]],'DB Details'!$A:$L,9)</f>
        <v/>
      </c>
      <c r="J314" s="88">
        <f>VLOOKUP(Table91213[[#This Row],[Date]],'DB Details'!$A:$L,10)</f>
        <v/>
      </c>
      <c r="K314" s="119"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19" t="n"/>
      <c r="H315" s="88">
        <f>VLOOKUP(Table91213[[#This Row],[Date]],'DB Details'!$A:$L,8)</f>
        <v/>
      </c>
      <c r="I315" s="88">
        <f>VLOOKUP(Table91213[[#This Row],[Date]],'DB Details'!$A:$L,9)</f>
        <v/>
      </c>
      <c r="J315" s="88">
        <f>VLOOKUP(Table91213[[#This Row],[Date]],'DB Details'!$A:$L,10)</f>
        <v/>
      </c>
      <c r="K315" s="119"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19" t="n"/>
      <c r="H316" s="88">
        <f>VLOOKUP(Table91213[[#This Row],[Date]],'DB Details'!$A:$L,8)</f>
        <v/>
      </c>
      <c r="I316" s="88">
        <f>VLOOKUP(Table91213[[#This Row],[Date]],'DB Details'!$A:$L,9)</f>
        <v/>
      </c>
      <c r="J316" s="88">
        <f>VLOOKUP(Table91213[[#This Row],[Date]],'DB Details'!$A:$L,10)</f>
        <v/>
      </c>
      <c r="K316" s="119"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19" t="n"/>
      <c r="H317" s="88">
        <f>VLOOKUP(Table91213[[#This Row],[Date]],'DB Details'!$A:$L,8)</f>
        <v/>
      </c>
      <c r="I317" s="88">
        <f>VLOOKUP(Table91213[[#This Row],[Date]],'DB Details'!$A:$L,9)</f>
        <v/>
      </c>
      <c r="J317" s="88">
        <f>VLOOKUP(Table91213[[#This Row],[Date]],'DB Details'!$A:$L,10)</f>
        <v/>
      </c>
      <c r="K317" s="119"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19" t="n"/>
      <c r="H318" s="88">
        <f>VLOOKUP(Table91213[[#This Row],[Date]],'DB Details'!$A:$L,8)</f>
        <v/>
      </c>
      <c r="I318" s="88">
        <f>VLOOKUP(Table91213[[#This Row],[Date]],'DB Details'!$A:$L,9)</f>
        <v/>
      </c>
      <c r="J318" s="88">
        <f>VLOOKUP(Table91213[[#This Row],[Date]],'DB Details'!$A:$L,10)</f>
        <v/>
      </c>
      <c r="K318" s="119"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19" t="n"/>
      <c r="H319" s="88">
        <f>VLOOKUP(Table91213[[#This Row],[Date]],'DB Details'!$A:$L,8)</f>
        <v/>
      </c>
      <c r="I319" s="88">
        <f>VLOOKUP(Table91213[[#This Row],[Date]],'DB Details'!$A:$L,9)</f>
        <v/>
      </c>
      <c r="J319" s="88">
        <f>VLOOKUP(Table91213[[#This Row],[Date]],'DB Details'!$A:$L,10)</f>
        <v/>
      </c>
      <c r="K319" s="119"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19" t="n"/>
      <c r="H320" s="88">
        <f>VLOOKUP(Table91213[[#This Row],[Date]],'DB Details'!$A:$L,8)</f>
        <v/>
      </c>
      <c r="I320" s="88">
        <f>VLOOKUP(Table91213[[#This Row],[Date]],'DB Details'!$A:$L,9)</f>
        <v/>
      </c>
      <c r="J320" s="88">
        <f>VLOOKUP(Table91213[[#This Row],[Date]],'DB Details'!$A:$L,10)</f>
        <v/>
      </c>
      <c r="K320" s="119"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19" t="n"/>
      <c r="H321" s="88">
        <f>VLOOKUP(Table91213[[#This Row],[Date]],'DB Details'!$A:$L,8)</f>
        <v/>
      </c>
      <c r="I321" s="88">
        <f>VLOOKUP(Table91213[[#This Row],[Date]],'DB Details'!$A:$L,9)</f>
        <v/>
      </c>
      <c r="J321" s="88">
        <f>VLOOKUP(Table91213[[#This Row],[Date]],'DB Details'!$A:$L,10)</f>
        <v/>
      </c>
      <c r="K321" s="119"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19" t="n"/>
      <c r="H322" s="88">
        <f>VLOOKUP(Table91213[[#This Row],[Date]],'DB Details'!$A:$L,8)</f>
        <v/>
      </c>
      <c r="I322" s="88">
        <f>VLOOKUP(Table91213[[#This Row],[Date]],'DB Details'!$A:$L,9)</f>
        <v/>
      </c>
      <c r="J322" s="88">
        <f>VLOOKUP(Table91213[[#This Row],[Date]],'DB Details'!$A:$L,10)</f>
        <v/>
      </c>
      <c r="K322" s="119"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19" t="n"/>
      <c r="H323" s="88">
        <f>VLOOKUP(Table91213[[#This Row],[Date]],'DB Details'!$A:$L,8)</f>
        <v/>
      </c>
      <c r="I323" s="88">
        <f>VLOOKUP(Table91213[[#This Row],[Date]],'DB Details'!$A:$L,9)</f>
        <v/>
      </c>
      <c r="J323" s="88">
        <f>VLOOKUP(Table91213[[#This Row],[Date]],'DB Details'!$A:$L,10)</f>
        <v/>
      </c>
      <c r="K323" s="119"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19" t="n"/>
      <c r="H324" s="88">
        <f>VLOOKUP(Table91213[[#This Row],[Date]],'DB Details'!$A:$L,8)</f>
        <v/>
      </c>
      <c r="I324" s="88">
        <f>VLOOKUP(Table91213[[#This Row],[Date]],'DB Details'!$A:$L,9)</f>
        <v/>
      </c>
      <c r="J324" s="88">
        <f>VLOOKUP(Table91213[[#This Row],[Date]],'DB Details'!$A:$L,10)</f>
        <v/>
      </c>
      <c r="K324" s="119"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19" t="n"/>
      <c r="H325" s="88">
        <f>VLOOKUP(Table91213[[#This Row],[Date]],'DB Details'!$A:$L,8)</f>
        <v/>
      </c>
      <c r="I325" s="88">
        <f>VLOOKUP(Table91213[[#This Row],[Date]],'DB Details'!$A:$L,9)</f>
        <v/>
      </c>
      <c r="J325" s="88">
        <f>VLOOKUP(Table91213[[#This Row],[Date]],'DB Details'!$A:$L,10)</f>
        <v/>
      </c>
      <c r="K325" s="119"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19" t="n"/>
      <c r="H326" s="88">
        <f>VLOOKUP(Table91213[[#This Row],[Date]],'DB Details'!$A:$L,8)</f>
        <v/>
      </c>
      <c r="I326" s="88">
        <f>VLOOKUP(Table91213[[#This Row],[Date]],'DB Details'!$A:$L,9)</f>
        <v/>
      </c>
      <c r="J326" s="88">
        <f>VLOOKUP(Table91213[[#This Row],[Date]],'DB Details'!$A:$L,10)</f>
        <v/>
      </c>
      <c r="K326" s="119"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19" t="n"/>
      <c r="H327" s="88">
        <f>VLOOKUP(Table91213[[#This Row],[Date]],'DB Details'!$A:$L,8)</f>
        <v/>
      </c>
      <c r="I327" s="88">
        <f>VLOOKUP(Table91213[[#This Row],[Date]],'DB Details'!$A:$L,9)</f>
        <v/>
      </c>
      <c r="J327" s="88">
        <f>VLOOKUP(Table91213[[#This Row],[Date]],'DB Details'!$A:$L,10)</f>
        <v/>
      </c>
      <c r="K327" s="119"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19" t="n"/>
      <c r="H328" s="88">
        <f>VLOOKUP(Table91213[[#This Row],[Date]],'DB Details'!$A:$L,8)</f>
        <v/>
      </c>
      <c r="I328" s="88">
        <f>VLOOKUP(Table91213[[#This Row],[Date]],'DB Details'!$A:$L,9)</f>
        <v/>
      </c>
      <c r="J328" s="88">
        <f>VLOOKUP(Table91213[[#This Row],[Date]],'DB Details'!$A:$L,10)</f>
        <v/>
      </c>
      <c r="K328" s="119"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19" t="n"/>
      <c r="H329" s="88">
        <f>VLOOKUP(Table91213[[#This Row],[Date]],'DB Details'!$A:$L,8)</f>
        <v/>
      </c>
      <c r="I329" s="88">
        <f>VLOOKUP(Table91213[[#This Row],[Date]],'DB Details'!$A:$L,9)</f>
        <v/>
      </c>
      <c r="J329" s="88">
        <f>VLOOKUP(Table91213[[#This Row],[Date]],'DB Details'!$A:$L,10)</f>
        <v/>
      </c>
      <c r="K329" s="119"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19" t="n"/>
      <c r="H330" s="88">
        <f>VLOOKUP(Table91213[[#This Row],[Date]],'DB Details'!$A:$L,8)</f>
        <v/>
      </c>
      <c r="I330" s="88">
        <f>VLOOKUP(Table91213[[#This Row],[Date]],'DB Details'!$A:$L,9)</f>
        <v/>
      </c>
      <c r="J330" s="88">
        <f>VLOOKUP(Table91213[[#This Row],[Date]],'DB Details'!$A:$L,10)</f>
        <v/>
      </c>
      <c r="K330" s="119"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19" t="n"/>
      <c r="H331" s="88">
        <f>VLOOKUP(Table91213[[#This Row],[Date]],'DB Details'!$A:$L,8)</f>
        <v/>
      </c>
      <c r="I331" s="88">
        <f>VLOOKUP(Table91213[[#This Row],[Date]],'DB Details'!$A:$L,9)</f>
        <v/>
      </c>
      <c r="J331" s="88">
        <f>VLOOKUP(Table91213[[#This Row],[Date]],'DB Details'!$A:$L,10)</f>
        <v/>
      </c>
      <c r="K331" s="119"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19" t="n"/>
      <c r="H332" s="88">
        <f>VLOOKUP(Table91213[[#This Row],[Date]],'DB Details'!$A:$L,8)</f>
        <v/>
      </c>
      <c r="I332" s="88">
        <f>VLOOKUP(Table91213[[#This Row],[Date]],'DB Details'!$A:$L,9)</f>
        <v/>
      </c>
      <c r="J332" s="88">
        <f>VLOOKUP(Table91213[[#This Row],[Date]],'DB Details'!$A:$L,10)</f>
        <v/>
      </c>
      <c r="K332" s="119"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19" t="n"/>
      <c r="H333" s="88">
        <f>VLOOKUP(Table91213[[#This Row],[Date]],'DB Details'!$A:$L,8)</f>
        <v/>
      </c>
      <c r="I333" s="88">
        <f>VLOOKUP(Table91213[[#This Row],[Date]],'DB Details'!$A:$L,9)</f>
        <v/>
      </c>
      <c r="J333" s="88">
        <f>VLOOKUP(Table91213[[#This Row],[Date]],'DB Details'!$A:$L,10)</f>
        <v/>
      </c>
      <c r="K333" s="119"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19" t="n"/>
      <c r="H334" s="88">
        <f>VLOOKUP(Table91213[[#This Row],[Date]],'DB Details'!$A:$L,8)</f>
        <v/>
      </c>
      <c r="I334" s="88">
        <f>VLOOKUP(Table91213[[#This Row],[Date]],'DB Details'!$A:$L,9)</f>
        <v/>
      </c>
      <c r="J334" s="88">
        <f>VLOOKUP(Table91213[[#This Row],[Date]],'DB Details'!$A:$L,10)</f>
        <v/>
      </c>
      <c r="K334" s="119"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19" t="n"/>
      <c r="H335" s="88">
        <f>VLOOKUP(Table91213[[#This Row],[Date]],'DB Details'!$A:$L,8)</f>
        <v/>
      </c>
      <c r="I335" s="88">
        <f>VLOOKUP(Table91213[[#This Row],[Date]],'DB Details'!$A:$L,9)</f>
        <v/>
      </c>
      <c r="J335" s="88">
        <f>VLOOKUP(Table91213[[#This Row],[Date]],'DB Details'!$A:$L,10)</f>
        <v/>
      </c>
      <c r="K335" s="119"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19" t="n"/>
      <c r="H336" s="88">
        <f>VLOOKUP(Table91213[[#This Row],[Date]],'DB Details'!$A:$L,8)</f>
        <v/>
      </c>
      <c r="I336" s="88">
        <f>VLOOKUP(Table91213[[#This Row],[Date]],'DB Details'!$A:$L,9)</f>
        <v/>
      </c>
      <c r="J336" s="88">
        <f>VLOOKUP(Table91213[[#This Row],[Date]],'DB Details'!$A:$L,10)</f>
        <v/>
      </c>
      <c r="K336" s="119"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19" t="n"/>
      <c r="H337" s="88">
        <f>VLOOKUP(Table91213[[#This Row],[Date]],'DB Details'!$A:$L,8)</f>
        <v/>
      </c>
      <c r="I337" s="88">
        <f>VLOOKUP(Table91213[[#This Row],[Date]],'DB Details'!$A:$L,9)</f>
        <v/>
      </c>
      <c r="J337" s="88">
        <f>VLOOKUP(Table91213[[#This Row],[Date]],'DB Details'!$A:$L,10)</f>
        <v/>
      </c>
      <c r="K337" s="119"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19" t="n"/>
      <c r="H338" s="88">
        <f>VLOOKUP(Table91213[[#This Row],[Date]],'DB Details'!$A:$L,8)</f>
        <v/>
      </c>
      <c r="I338" s="88">
        <f>VLOOKUP(Table91213[[#This Row],[Date]],'DB Details'!$A:$L,9)</f>
        <v/>
      </c>
      <c r="J338" s="88">
        <f>VLOOKUP(Table91213[[#This Row],[Date]],'DB Details'!$A:$L,10)</f>
        <v/>
      </c>
      <c r="K338" s="119"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19" t="n"/>
      <c r="H339" s="88">
        <f>VLOOKUP(Table91213[[#This Row],[Date]],'DB Details'!$A:$L,8)</f>
        <v/>
      </c>
      <c r="I339" s="88">
        <f>VLOOKUP(Table91213[[#This Row],[Date]],'DB Details'!$A:$L,9)</f>
        <v/>
      </c>
      <c r="J339" s="88">
        <f>VLOOKUP(Table91213[[#This Row],[Date]],'DB Details'!$A:$L,10)</f>
        <v/>
      </c>
      <c r="K339" s="119"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19" t="n"/>
      <c r="H340" s="88">
        <f>VLOOKUP(Table91213[[#This Row],[Date]],'DB Details'!$A:$L,8)</f>
        <v/>
      </c>
      <c r="I340" s="88">
        <f>VLOOKUP(Table91213[[#This Row],[Date]],'DB Details'!$A:$L,9)</f>
        <v/>
      </c>
      <c r="J340" s="88">
        <f>VLOOKUP(Table91213[[#This Row],[Date]],'DB Details'!$A:$L,10)</f>
        <v/>
      </c>
      <c r="K340" s="119"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19" t="n"/>
      <c r="H341" s="88">
        <f>VLOOKUP(Table91213[[#This Row],[Date]],'DB Details'!$A:$L,8)</f>
        <v/>
      </c>
      <c r="I341" s="88">
        <f>VLOOKUP(Table91213[[#This Row],[Date]],'DB Details'!$A:$L,9)</f>
        <v/>
      </c>
      <c r="J341" s="88">
        <f>VLOOKUP(Table91213[[#This Row],[Date]],'DB Details'!$A:$L,10)</f>
        <v/>
      </c>
      <c r="K341" s="119"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19" t="n"/>
      <c r="H342" s="88">
        <f>VLOOKUP(Table91213[[#This Row],[Date]],'DB Details'!$A:$L,8)</f>
        <v/>
      </c>
      <c r="I342" s="88">
        <f>VLOOKUP(Table91213[[#This Row],[Date]],'DB Details'!$A:$L,9)</f>
        <v/>
      </c>
      <c r="J342" s="88">
        <f>VLOOKUP(Table91213[[#This Row],[Date]],'DB Details'!$A:$L,10)</f>
        <v/>
      </c>
      <c r="K342" s="119"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19" t="n"/>
      <c r="H343" s="88">
        <f>VLOOKUP(Table91213[[#This Row],[Date]],'DB Details'!$A:$L,8)</f>
        <v/>
      </c>
      <c r="I343" s="88">
        <f>VLOOKUP(Table91213[[#This Row],[Date]],'DB Details'!$A:$L,9)</f>
        <v/>
      </c>
      <c r="J343" s="88">
        <f>VLOOKUP(Table91213[[#This Row],[Date]],'DB Details'!$A:$L,10)</f>
        <v/>
      </c>
      <c r="K343" s="119"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19" t="n"/>
      <c r="H344" s="88">
        <f>VLOOKUP(Table91213[[#This Row],[Date]],'DB Details'!$A:$L,8)</f>
        <v/>
      </c>
      <c r="I344" s="88">
        <f>VLOOKUP(Table91213[[#This Row],[Date]],'DB Details'!$A:$L,9)</f>
        <v/>
      </c>
      <c r="J344" s="88">
        <f>VLOOKUP(Table91213[[#This Row],[Date]],'DB Details'!$A:$L,10)</f>
        <v/>
      </c>
      <c r="K344" s="119"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19" t="n"/>
      <c r="H345" s="88">
        <f>VLOOKUP(Table91213[[#This Row],[Date]],'DB Details'!$A:$L,8)</f>
        <v/>
      </c>
      <c r="I345" s="88">
        <f>VLOOKUP(Table91213[[#This Row],[Date]],'DB Details'!$A:$L,9)</f>
        <v/>
      </c>
      <c r="J345" s="88">
        <f>VLOOKUP(Table91213[[#This Row],[Date]],'DB Details'!$A:$L,10)</f>
        <v/>
      </c>
      <c r="K345" s="119"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19" t="n"/>
      <c r="H346" s="88">
        <f>VLOOKUP(Table91213[[#This Row],[Date]],'DB Details'!$A:$L,8)</f>
        <v/>
      </c>
      <c r="I346" s="88">
        <f>VLOOKUP(Table91213[[#This Row],[Date]],'DB Details'!$A:$L,9)</f>
        <v/>
      </c>
      <c r="J346" s="88">
        <f>VLOOKUP(Table91213[[#This Row],[Date]],'DB Details'!$A:$L,10)</f>
        <v/>
      </c>
      <c r="K346" s="119"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19" t="n"/>
      <c r="H347" s="88">
        <f>VLOOKUP(Table91213[[#This Row],[Date]],'DB Details'!$A:$L,8)</f>
        <v/>
      </c>
      <c r="I347" s="88">
        <f>VLOOKUP(Table91213[[#This Row],[Date]],'DB Details'!$A:$L,9)</f>
        <v/>
      </c>
      <c r="J347" s="88">
        <f>VLOOKUP(Table91213[[#This Row],[Date]],'DB Details'!$A:$L,10)</f>
        <v/>
      </c>
      <c r="K347" s="119"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19" t="n"/>
      <c r="H348" s="88">
        <f>VLOOKUP(Table91213[[#This Row],[Date]],'DB Details'!$A:$L,8)</f>
        <v/>
      </c>
      <c r="I348" s="88">
        <f>VLOOKUP(Table91213[[#This Row],[Date]],'DB Details'!$A:$L,9)</f>
        <v/>
      </c>
      <c r="J348" s="88">
        <f>VLOOKUP(Table91213[[#This Row],[Date]],'DB Details'!$A:$L,10)</f>
        <v/>
      </c>
      <c r="K348" s="119"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19" t="n"/>
      <c r="H349" s="88">
        <f>VLOOKUP(Table91213[[#This Row],[Date]],'DB Details'!$A:$L,8)</f>
        <v/>
      </c>
      <c r="I349" s="88">
        <f>VLOOKUP(Table91213[[#This Row],[Date]],'DB Details'!$A:$L,9)</f>
        <v/>
      </c>
      <c r="J349" s="88">
        <f>VLOOKUP(Table91213[[#This Row],[Date]],'DB Details'!$A:$L,10)</f>
        <v/>
      </c>
      <c r="K349" s="119"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19" t="n"/>
      <c r="H350" s="88">
        <f>VLOOKUP(Table91213[[#This Row],[Date]],'DB Details'!$A:$L,8)</f>
        <v/>
      </c>
      <c r="I350" s="88">
        <f>VLOOKUP(Table91213[[#This Row],[Date]],'DB Details'!$A:$L,9)</f>
        <v/>
      </c>
      <c r="J350" s="88">
        <f>VLOOKUP(Table91213[[#This Row],[Date]],'DB Details'!$A:$L,10)</f>
        <v/>
      </c>
      <c r="K350" s="119"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19" t="n"/>
      <c r="H351" s="88">
        <f>VLOOKUP(Table91213[[#This Row],[Date]],'DB Details'!$A:$L,8)</f>
        <v/>
      </c>
      <c r="I351" s="88">
        <f>VLOOKUP(Table91213[[#This Row],[Date]],'DB Details'!$A:$L,9)</f>
        <v/>
      </c>
      <c r="J351" s="88">
        <f>VLOOKUP(Table91213[[#This Row],[Date]],'DB Details'!$A:$L,10)</f>
        <v/>
      </c>
      <c r="K351" s="119"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19" t="n"/>
      <c r="H352" s="88">
        <f>VLOOKUP(Table91213[[#This Row],[Date]],'DB Details'!$A:$L,8)</f>
        <v/>
      </c>
      <c r="I352" s="88">
        <f>VLOOKUP(Table91213[[#This Row],[Date]],'DB Details'!$A:$L,9)</f>
        <v/>
      </c>
      <c r="J352" s="88">
        <f>VLOOKUP(Table91213[[#This Row],[Date]],'DB Details'!$A:$L,10)</f>
        <v/>
      </c>
      <c r="K352" s="119"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19" t="n"/>
      <c r="H353" s="88">
        <f>VLOOKUP(Table91213[[#This Row],[Date]],'DB Details'!$A:$L,8)</f>
        <v/>
      </c>
      <c r="I353" s="88">
        <f>VLOOKUP(Table91213[[#This Row],[Date]],'DB Details'!$A:$L,9)</f>
        <v/>
      </c>
      <c r="J353" s="88">
        <f>VLOOKUP(Table91213[[#This Row],[Date]],'DB Details'!$A:$L,10)</f>
        <v/>
      </c>
      <c r="K353" s="119"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19" t="n"/>
      <c r="H354" s="88">
        <f>VLOOKUP(Table91213[[#This Row],[Date]],'DB Details'!$A:$L,8)</f>
        <v/>
      </c>
      <c r="I354" s="88">
        <f>VLOOKUP(Table91213[[#This Row],[Date]],'DB Details'!$A:$L,9)</f>
        <v/>
      </c>
      <c r="J354" s="88">
        <f>VLOOKUP(Table91213[[#This Row],[Date]],'DB Details'!$A:$L,10)</f>
        <v/>
      </c>
      <c r="K354" s="119"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19" t="n"/>
      <c r="H355" s="88">
        <f>VLOOKUP(Table91213[[#This Row],[Date]],'DB Details'!$A:$L,8)</f>
        <v/>
      </c>
      <c r="I355" s="88">
        <f>VLOOKUP(Table91213[[#This Row],[Date]],'DB Details'!$A:$L,9)</f>
        <v/>
      </c>
      <c r="J355" s="88">
        <f>VLOOKUP(Table91213[[#This Row],[Date]],'DB Details'!$A:$L,10)</f>
        <v/>
      </c>
      <c r="K355" s="119"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19" t="n"/>
      <c r="H356" s="88">
        <f>VLOOKUP(Table91213[[#This Row],[Date]],'DB Details'!$A:$L,8)</f>
        <v/>
      </c>
      <c r="I356" s="88">
        <f>VLOOKUP(Table91213[[#This Row],[Date]],'DB Details'!$A:$L,9)</f>
        <v/>
      </c>
      <c r="J356" s="88">
        <f>VLOOKUP(Table91213[[#This Row],[Date]],'DB Details'!$A:$L,10)</f>
        <v/>
      </c>
      <c r="K356" s="119"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19" t="n"/>
      <c r="H357" s="88">
        <f>VLOOKUP(Table91213[[#This Row],[Date]],'DB Details'!$A:$L,8)</f>
        <v/>
      </c>
      <c r="I357" s="88">
        <f>VLOOKUP(Table91213[[#This Row],[Date]],'DB Details'!$A:$L,9)</f>
        <v/>
      </c>
      <c r="J357" s="88">
        <f>VLOOKUP(Table91213[[#This Row],[Date]],'DB Details'!$A:$L,10)</f>
        <v/>
      </c>
      <c r="K357" s="119"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19" t="n"/>
      <c r="H358" s="88">
        <f>VLOOKUP(Table91213[[#This Row],[Date]],'DB Details'!$A:$L,8)</f>
        <v/>
      </c>
      <c r="I358" s="88">
        <f>VLOOKUP(Table91213[[#This Row],[Date]],'DB Details'!$A:$L,9)</f>
        <v/>
      </c>
      <c r="J358" s="88">
        <f>VLOOKUP(Table91213[[#This Row],[Date]],'DB Details'!$A:$L,10)</f>
        <v/>
      </c>
      <c r="K358" s="119"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19" t="n"/>
      <c r="H359" s="88">
        <f>VLOOKUP(Table91213[[#This Row],[Date]],'DB Details'!$A:$L,8)</f>
        <v/>
      </c>
      <c r="I359" s="88">
        <f>VLOOKUP(Table91213[[#This Row],[Date]],'DB Details'!$A:$L,9)</f>
        <v/>
      </c>
      <c r="J359" s="88">
        <f>VLOOKUP(Table91213[[#This Row],[Date]],'DB Details'!$A:$L,10)</f>
        <v/>
      </c>
      <c r="K359" s="119"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19" t="n"/>
      <c r="H360" s="88">
        <f>VLOOKUP(Table91213[[#This Row],[Date]],'DB Details'!$A:$L,8)</f>
        <v/>
      </c>
      <c r="I360" s="88">
        <f>VLOOKUP(Table91213[[#This Row],[Date]],'DB Details'!$A:$L,9)</f>
        <v/>
      </c>
      <c r="J360" s="88">
        <f>VLOOKUP(Table91213[[#This Row],[Date]],'DB Details'!$A:$L,10)</f>
        <v/>
      </c>
      <c r="K360" s="119"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19" t="n"/>
      <c r="H361" s="88">
        <f>VLOOKUP(Table91213[[#This Row],[Date]],'DB Details'!$A:$L,8)</f>
        <v/>
      </c>
      <c r="I361" s="88">
        <f>VLOOKUP(Table91213[[#This Row],[Date]],'DB Details'!$A:$L,9)</f>
        <v/>
      </c>
      <c r="J361" s="88">
        <f>VLOOKUP(Table91213[[#This Row],[Date]],'DB Details'!$A:$L,10)</f>
        <v/>
      </c>
      <c r="K361" s="119"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19" t="n"/>
      <c r="H362" s="88">
        <f>VLOOKUP(Table91213[[#This Row],[Date]],'DB Details'!$A:$L,8)</f>
        <v/>
      </c>
      <c r="I362" s="88">
        <f>VLOOKUP(Table91213[[#This Row],[Date]],'DB Details'!$A:$L,9)</f>
        <v/>
      </c>
      <c r="J362" s="88">
        <f>VLOOKUP(Table91213[[#This Row],[Date]],'DB Details'!$A:$L,10)</f>
        <v/>
      </c>
      <c r="K362" s="119"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19" t="n"/>
      <c r="H363" s="88">
        <f>VLOOKUP(Table91213[[#This Row],[Date]],'DB Details'!$A:$L,8)</f>
        <v/>
      </c>
      <c r="I363" s="88">
        <f>VLOOKUP(Table91213[[#This Row],[Date]],'DB Details'!$A:$L,9)</f>
        <v/>
      </c>
      <c r="J363" s="88">
        <f>VLOOKUP(Table91213[[#This Row],[Date]],'DB Details'!$A:$L,10)</f>
        <v/>
      </c>
      <c r="K363" s="119"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19" t="n"/>
      <c r="H364" s="88">
        <f>VLOOKUP(Table91213[[#This Row],[Date]],'DB Details'!$A:$L,8)</f>
        <v/>
      </c>
      <c r="I364" s="88">
        <f>VLOOKUP(Table91213[[#This Row],[Date]],'DB Details'!$A:$L,9)</f>
        <v/>
      </c>
      <c r="J364" s="88">
        <f>VLOOKUP(Table91213[[#This Row],[Date]],'DB Details'!$A:$L,10)</f>
        <v/>
      </c>
      <c r="K364" s="119"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19" t="n"/>
      <c r="H365" s="88">
        <f>VLOOKUP(Table91213[[#This Row],[Date]],'DB Details'!$A:$L,8)</f>
        <v/>
      </c>
      <c r="I365" s="88">
        <f>VLOOKUP(Table91213[[#This Row],[Date]],'DB Details'!$A:$L,9)</f>
        <v/>
      </c>
      <c r="J365" s="88">
        <f>VLOOKUP(Table91213[[#This Row],[Date]],'DB Details'!$A:$L,10)</f>
        <v/>
      </c>
      <c r="K365" s="119"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19" t="n"/>
      <c r="H366" s="88">
        <f>VLOOKUP(Table91213[[#This Row],[Date]],'DB Details'!$A:$L,8)</f>
        <v/>
      </c>
      <c r="I366" s="88">
        <f>VLOOKUP(Table91213[[#This Row],[Date]],'DB Details'!$A:$L,9)</f>
        <v/>
      </c>
      <c r="J366" s="88">
        <f>VLOOKUP(Table91213[[#This Row],[Date]],'DB Details'!$A:$L,10)</f>
        <v/>
      </c>
      <c r="K366" s="119"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19" t="n"/>
      <c r="H367" s="88">
        <f>VLOOKUP(Table91213[[#This Row],[Date]],'DB Details'!$A:$L,8)</f>
        <v/>
      </c>
      <c r="I367" s="88">
        <f>VLOOKUP(Table91213[[#This Row],[Date]],'DB Details'!$A:$L,9)</f>
        <v/>
      </c>
      <c r="J367" s="88">
        <f>VLOOKUP(Table91213[[#This Row],[Date]],'DB Details'!$A:$L,10)</f>
        <v/>
      </c>
      <c r="K367" s="119"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19" t="n"/>
      <c r="H368" s="88">
        <f>VLOOKUP(Table91213[[#This Row],[Date]],'DB Details'!$A:$L,8)</f>
        <v/>
      </c>
      <c r="I368" s="88">
        <f>VLOOKUP(Table91213[[#This Row],[Date]],'DB Details'!$A:$L,9)</f>
        <v/>
      </c>
      <c r="J368" s="88">
        <f>VLOOKUP(Table91213[[#This Row],[Date]],'DB Details'!$A:$L,10)</f>
        <v/>
      </c>
      <c r="K368" s="119"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19" t="n"/>
      <c r="H369" s="88">
        <f>VLOOKUP(Table91213[[#This Row],[Date]],'DB Details'!$A:$L,8)</f>
        <v/>
      </c>
      <c r="I369" s="88">
        <f>VLOOKUP(Table91213[[#This Row],[Date]],'DB Details'!$A:$L,9)</f>
        <v/>
      </c>
      <c r="J369" s="88">
        <f>VLOOKUP(Table91213[[#This Row],[Date]],'DB Details'!$A:$L,10)</f>
        <v/>
      </c>
      <c r="K369" s="119"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19" t="n"/>
      <c r="H370" s="88">
        <f>VLOOKUP(Table91213[[#This Row],[Date]],'DB Details'!$A:$L,8)</f>
        <v/>
      </c>
      <c r="I370" s="88">
        <f>VLOOKUP(Table91213[[#This Row],[Date]],'DB Details'!$A:$L,9)</f>
        <v/>
      </c>
      <c r="J370" s="88">
        <f>VLOOKUP(Table91213[[#This Row],[Date]],'DB Details'!$A:$L,10)</f>
        <v/>
      </c>
      <c r="K370" s="119"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19" t="n"/>
      <c r="H371" s="88">
        <f>VLOOKUP(Table91213[[#This Row],[Date]],'DB Details'!$A:$L,8)</f>
        <v/>
      </c>
      <c r="I371" s="88">
        <f>VLOOKUP(Table91213[[#This Row],[Date]],'DB Details'!$A:$L,9)</f>
        <v/>
      </c>
      <c r="J371" s="88">
        <f>VLOOKUP(Table91213[[#This Row],[Date]],'DB Details'!$A:$L,10)</f>
        <v/>
      </c>
      <c r="K371" s="119"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19" t="n"/>
      <c r="H372" s="88">
        <f>VLOOKUP(Table91213[[#This Row],[Date]],'DB Details'!$A:$L,8)</f>
        <v/>
      </c>
      <c r="I372" s="88">
        <f>VLOOKUP(Table91213[[#This Row],[Date]],'DB Details'!$A:$L,9)</f>
        <v/>
      </c>
      <c r="J372" s="88">
        <f>VLOOKUP(Table91213[[#This Row],[Date]],'DB Details'!$A:$L,10)</f>
        <v/>
      </c>
      <c r="K372" s="119"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19" t="n"/>
      <c r="H373" s="88">
        <f>VLOOKUP(Table91213[[#This Row],[Date]],'DB Details'!$A:$L,8)</f>
        <v/>
      </c>
      <c r="I373" s="88">
        <f>VLOOKUP(Table91213[[#This Row],[Date]],'DB Details'!$A:$L,9)</f>
        <v/>
      </c>
      <c r="J373" s="88">
        <f>VLOOKUP(Table91213[[#This Row],[Date]],'DB Details'!$A:$L,10)</f>
        <v/>
      </c>
      <c r="K373" s="119"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19" t="n"/>
      <c r="H374" s="88">
        <f>VLOOKUP(Table91213[[#This Row],[Date]],'DB Details'!$A:$L,8)</f>
        <v/>
      </c>
      <c r="I374" s="88">
        <f>VLOOKUP(Table91213[[#This Row],[Date]],'DB Details'!$A:$L,9)</f>
        <v/>
      </c>
      <c r="J374" s="88">
        <f>VLOOKUP(Table91213[[#This Row],[Date]],'DB Details'!$A:$L,10)</f>
        <v/>
      </c>
      <c r="K374" s="119"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19" t="n"/>
      <c r="H375" s="88">
        <f>VLOOKUP(Table91213[[#This Row],[Date]],'DB Details'!$A:$L,8)</f>
        <v/>
      </c>
      <c r="I375" s="88">
        <f>VLOOKUP(Table91213[[#This Row],[Date]],'DB Details'!$A:$L,9)</f>
        <v/>
      </c>
      <c r="J375" s="88">
        <f>VLOOKUP(Table91213[[#This Row],[Date]],'DB Details'!$A:$L,10)</f>
        <v/>
      </c>
      <c r="K375" s="119"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19" t="n"/>
      <c r="H376" s="88">
        <f>VLOOKUP(Table91213[[#This Row],[Date]],'DB Details'!$A:$L,8)</f>
        <v/>
      </c>
      <c r="I376" s="88">
        <f>VLOOKUP(Table91213[[#This Row],[Date]],'DB Details'!$A:$L,9)</f>
        <v/>
      </c>
      <c r="J376" s="88">
        <f>VLOOKUP(Table91213[[#This Row],[Date]],'DB Details'!$A:$L,10)</f>
        <v/>
      </c>
      <c r="K376" s="119"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19" t="n"/>
      <c r="H377" s="88">
        <f>VLOOKUP(Table91213[[#This Row],[Date]],'DB Details'!$A:$L,8)</f>
        <v/>
      </c>
      <c r="I377" s="88">
        <f>VLOOKUP(Table91213[[#This Row],[Date]],'DB Details'!$A:$L,9)</f>
        <v/>
      </c>
      <c r="J377" s="88">
        <f>VLOOKUP(Table91213[[#This Row],[Date]],'DB Details'!$A:$L,10)</f>
        <v/>
      </c>
      <c r="K377" s="119"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19" t="n"/>
      <c r="H378" s="88">
        <f>VLOOKUP(Table91213[[#This Row],[Date]],'DB Details'!$A:$L,8)</f>
        <v/>
      </c>
      <c r="I378" s="88">
        <f>VLOOKUP(Table91213[[#This Row],[Date]],'DB Details'!$A:$L,9)</f>
        <v/>
      </c>
      <c r="J378" s="88">
        <f>VLOOKUP(Table91213[[#This Row],[Date]],'DB Details'!$A:$L,10)</f>
        <v/>
      </c>
      <c r="K378" s="119"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19" t="n"/>
      <c r="H379" s="88">
        <f>VLOOKUP(Table91213[[#This Row],[Date]],'DB Details'!$A:$L,8)</f>
        <v/>
      </c>
      <c r="I379" s="88">
        <f>VLOOKUP(Table91213[[#This Row],[Date]],'DB Details'!$A:$L,9)</f>
        <v/>
      </c>
      <c r="J379" s="88">
        <f>VLOOKUP(Table91213[[#This Row],[Date]],'DB Details'!$A:$L,10)</f>
        <v/>
      </c>
      <c r="K379" s="119"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19" t="n"/>
      <c r="H380" s="88">
        <f>VLOOKUP(Table91213[[#This Row],[Date]],'DB Details'!$A:$L,8)</f>
        <v/>
      </c>
      <c r="I380" s="88">
        <f>VLOOKUP(Table91213[[#This Row],[Date]],'DB Details'!$A:$L,9)</f>
        <v/>
      </c>
      <c r="J380" s="88">
        <f>VLOOKUP(Table91213[[#This Row],[Date]],'DB Details'!$A:$L,10)</f>
        <v/>
      </c>
      <c r="K380" s="119"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19" t="n"/>
      <c r="H381" s="88">
        <f>VLOOKUP(Table91213[[#This Row],[Date]],'DB Details'!$A:$L,8)</f>
        <v/>
      </c>
      <c r="I381" s="88">
        <f>VLOOKUP(Table91213[[#This Row],[Date]],'DB Details'!$A:$L,9)</f>
        <v/>
      </c>
      <c r="J381" s="88">
        <f>VLOOKUP(Table91213[[#This Row],[Date]],'DB Details'!$A:$L,10)</f>
        <v/>
      </c>
      <c r="K381" s="119"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19" t="n"/>
      <c r="H382" s="88">
        <f>VLOOKUP(Table91213[[#This Row],[Date]],'DB Details'!$A:$L,8)</f>
        <v/>
      </c>
      <c r="I382" s="88">
        <f>VLOOKUP(Table91213[[#This Row],[Date]],'DB Details'!$A:$L,9)</f>
        <v/>
      </c>
      <c r="J382" s="88">
        <f>VLOOKUP(Table91213[[#This Row],[Date]],'DB Details'!$A:$L,10)</f>
        <v/>
      </c>
      <c r="K382" s="119"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19" t="n"/>
      <c r="H383" s="88">
        <f>VLOOKUP(Table91213[[#This Row],[Date]],'DB Details'!$A:$L,8)</f>
        <v/>
      </c>
      <c r="I383" s="88">
        <f>VLOOKUP(Table91213[[#This Row],[Date]],'DB Details'!$A:$L,9)</f>
        <v/>
      </c>
      <c r="J383" s="88">
        <f>VLOOKUP(Table91213[[#This Row],[Date]],'DB Details'!$A:$L,10)</f>
        <v/>
      </c>
      <c r="K383" s="119"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19" t="n"/>
      <c r="H384" s="88">
        <f>VLOOKUP(Table91213[[#This Row],[Date]],'DB Details'!$A:$L,8)</f>
        <v/>
      </c>
      <c r="I384" s="88">
        <f>VLOOKUP(Table91213[[#This Row],[Date]],'DB Details'!$A:$L,9)</f>
        <v/>
      </c>
      <c r="J384" s="88">
        <f>VLOOKUP(Table91213[[#This Row],[Date]],'DB Details'!$A:$L,10)</f>
        <v/>
      </c>
      <c r="K384" s="119"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19" t="n"/>
      <c r="H385" s="88">
        <f>VLOOKUP(Table91213[[#This Row],[Date]],'DB Details'!$A:$L,8)</f>
        <v/>
      </c>
      <c r="I385" s="88">
        <f>VLOOKUP(Table91213[[#This Row],[Date]],'DB Details'!$A:$L,9)</f>
        <v/>
      </c>
      <c r="J385" s="88">
        <f>VLOOKUP(Table91213[[#This Row],[Date]],'DB Details'!$A:$L,10)</f>
        <v/>
      </c>
      <c r="K385" s="119"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19" t="n"/>
      <c r="H386" s="88">
        <f>VLOOKUP(Table91213[[#This Row],[Date]],'DB Details'!$A:$L,8)</f>
        <v/>
      </c>
      <c r="I386" s="88">
        <f>VLOOKUP(Table91213[[#This Row],[Date]],'DB Details'!$A:$L,9)</f>
        <v/>
      </c>
      <c r="J386" s="88">
        <f>VLOOKUP(Table91213[[#This Row],[Date]],'DB Details'!$A:$L,10)</f>
        <v/>
      </c>
      <c r="K386" s="119"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19" t="n"/>
      <c r="H387" s="88">
        <f>VLOOKUP(Table91213[[#This Row],[Date]],'DB Details'!$A:$L,8)</f>
        <v/>
      </c>
      <c r="I387" s="88">
        <f>VLOOKUP(Table91213[[#This Row],[Date]],'DB Details'!$A:$L,9)</f>
        <v/>
      </c>
      <c r="J387" s="88">
        <f>VLOOKUP(Table91213[[#This Row],[Date]],'DB Details'!$A:$L,10)</f>
        <v/>
      </c>
      <c r="K387" s="119"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19" t="n"/>
      <c r="H388" s="88">
        <f>VLOOKUP(Table91213[[#This Row],[Date]],'DB Details'!$A:$L,8)</f>
        <v/>
      </c>
      <c r="I388" s="88">
        <f>VLOOKUP(Table91213[[#This Row],[Date]],'DB Details'!$A:$L,9)</f>
        <v/>
      </c>
      <c r="J388" s="88">
        <f>VLOOKUP(Table91213[[#This Row],[Date]],'DB Details'!$A:$L,10)</f>
        <v/>
      </c>
      <c r="K388" s="119"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19" t="n"/>
      <c r="H389" s="88">
        <f>VLOOKUP(Table91213[[#This Row],[Date]],'DB Details'!$A:$L,8)</f>
        <v/>
      </c>
      <c r="I389" s="88">
        <f>VLOOKUP(Table91213[[#This Row],[Date]],'DB Details'!$A:$L,9)</f>
        <v/>
      </c>
      <c r="J389" s="88">
        <f>VLOOKUP(Table91213[[#This Row],[Date]],'DB Details'!$A:$L,10)</f>
        <v/>
      </c>
      <c r="K389" s="119"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19" t="n"/>
      <c r="H390" s="88">
        <f>VLOOKUP(Table91213[[#This Row],[Date]],'DB Details'!$A:$L,8)</f>
        <v/>
      </c>
      <c r="I390" s="88">
        <f>VLOOKUP(Table91213[[#This Row],[Date]],'DB Details'!$A:$L,9)</f>
        <v/>
      </c>
      <c r="J390" s="88">
        <f>VLOOKUP(Table91213[[#This Row],[Date]],'DB Details'!$A:$L,10)</f>
        <v/>
      </c>
      <c r="K390" s="119"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19" t="n"/>
      <c r="H391" s="88">
        <f>VLOOKUP(Table91213[[#This Row],[Date]],'DB Details'!$A:$L,8)</f>
        <v/>
      </c>
      <c r="I391" s="88">
        <f>VLOOKUP(Table91213[[#This Row],[Date]],'DB Details'!$A:$L,9)</f>
        <v/>
      </c>
      <c r="J391" s="88">
        <f>VLOOKUP(Table91213[[#This Row],[Date]],'DB Details'!$A:$L,10)</f>
        <v/>
      </c>
      <c r="K391" s="119"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19" t="n"/>
      <c r="H392" s="88">
        <f>VLOOKUP(Table91213[[#This Row],[Date]],'DB Details'!$A:$L,8)</f>
        <v/>
      </c>
      <c r="I392" s="88">
        <f>VLOOKUP(Table91213[[#This Row],[Date]],'DB Details'!$A:$L,9)</f>
        <v/>
      </c>
      <c r="J392" s="88">
        <f>VLOOKUP(Table91213[[#This Row],[Date]],'DB Details'!$A:$L,10)</f>
        <v/>
      </c>
      <c r="K392" s="119"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19" t="n"/>
      <c r="H393" s="88">
        <f>VLOOKUP(Table91213[[#This Row],[Date]],'DB Details'!$A:$L,8)</f>
        <v/>
      </c>
      <c r="I393" s="88">
        <f>VLOOKUP(Table91213[[#This Row],[Date]],'DB Details'!$A:$L,9)</f>
        <v/>
      </c>
      <c r="J393" s="88">
        <f>VLOOKUP(Table91213[[#This Row],[Date]],'DB Details'!$A:$L,10)</f>
        <v/>
      </c>
      <c r="K393" s="119"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19" t="n"/>
      <c r="H394" s="88">
        <f>VLOOKUP(Table91213[[#This Row],[Date]],'DB Details'!$A:$L,8)</f>
        <v/>
      </c>
      <c r="I394" s="88">
        <f>VLOOKUP(Table91213[[#This Row],[Date]],'DB Details'!$A:$L,9)</f>
        <v/>
      </c>
      <c r="J394" s="88">
        <f>VLOOKUP(Table91213[[#This Row],[Date]],'DB Details'!$A:$L,10)</f>
        <v/>
      </c>
      <c r="K394" s="119"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19" t="n"/>
      <c r="H395" s="88">
        <f>VLOOKUP(Table91213[[#This Row],[Date]],'DB Details'!$A:$L,8)</f>
        <v/>
      </c>
      <c r="I395" s="88">
        <f>VLOOKUP(Table91213[[#This Row],[Date]],'DB Details'!$A:$L,9)</f>
        <v/>
      </c>
      <c r="J395" s="88">
        <f>VLOOKUP(Table91213[[#This Row],[Date]],'DB Details'!$A:$L,10)</f>
        <v/>
      </c>
      <c r="K395" s="119"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19" t="n"/>
      <c r="H396" s="88">
        <f>VLOOKUP(Table91213[[#This Row],[Date]],'DB Details'!$A:$L,8)</f>
        <v/>
      </c>
      <c r="I396" s="88">
        <f>VLOOKUP(Table91213[[#This Row],[Date]],'DB Details'!$A:$L,9)</f>
        <v/>
      </c>
      <c r="J396" s="88">
        <f>VLOOKUP(Table91213[[#This Row],[Date]],'DB Details'!$A:$L,10)</f>
        <v/>
      </c>
      <c r="K396" s="119"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19" t="n"/>
      <c r="H397" s="88">
        <f>VLOOKUP(Table91213[[#This Row],[Date]],'DB Details'!$A:$L,8)</f>
        <v/>
      </c>
      <c r="I397" s="88">
        <f>VLOOKUP(Table91213[[#This Row],[Date]],'DB Details'!$A:$L,9)</f>
        <v/>
      </c>
      <c r="J397" s="88">
        <f>VLOOKUP(Table91213[[#This Row],[Date]],'DB Details'!$A:$L,10)</f>
        <v/>
      </c>
      <c r="K397" s="119"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19" t="n"/>
      <c r="H398" s="88">
        <f>VLOOKUP(Table91213[[#This Row],[Date]],'DB Details'!$A:$L,8)</f>
        <v/>
      </c>
      <c r="I398" s="88">
        <f>VLOOKUP(Table91213[[#This Row],[Date]],'DB Details'!$A:$L,9)</f>
        <v/>
      </c>
      <c r="J398" s="88">
        <f>VLOOKUP(Table91213[[#This Row],[Date]],'DB Details'!$A:$L,10)</f>
        <v/>
      </c>
      <c r="K398" s="119"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19" t="n"/>
      <c r="H399" s="88">
        <f>VLOOKUP(Table91213[[#This Row],[Date]],'DB Details'!$A:$L,8)</f>
        <v/>
      </c>
      <c r="I399" s="88">
        <f>VLOOKUP(Table91213[[#This Row],[Date]],'DB Details'!$A:$L,9)</f>
        <v/>
      </c>
      <c r="J399" s="88">
        <f>VLOOKUP(Table91213[[#This Row],[Date]],'DB Details'!$A:$L,10)</f>
        <v/>
      </c>
      <c r="K399" s="119"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19" t="n"/>
      <c r="H400" s="88">
        <f>VLOOKUP(Table91213[[#This Row],[Date]],'DB Details'!$A:$L,8)</f>
        <v/>
      </c>
      <c r="I400" s="88">
        <f>VLOOKUP(Table91213[[#This Row],[Date]],'DB Details'!$A:$L,9)</f>
        <v/>
      </c>
      <c r="J400" s="88">
        <f>VLOOKUP(Table91213[[#This Row],[Date]],'DB Details'!$A:$L,10)</f>
        <v/>
      </c>
      <c r="K400" s="119"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19" t="n"/>
      <c r="H401" s="88">
        <f>VLOOKUP(Table91213[[#This Row],[Date]],'DB Details'!$A:$L,8)</f>
        <v/>
      </c>
      <c r="I401" s="88">
        <f>VLOOKUP(Table91213[[#This Row],[Date]],'DB Details'!$A:$L,9)</f>
        <v/>
      </c>
      <c r="J401" s="88">
        <f>VLOOKUP(Table91213[[#This Row],[Date]],'DB Details'!$A:$L,10)</f>
        <v/>
      </c>
      <c r="K401" s="119"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19" t="n"/>
      <c r="H402" s="88">
        <f>VLOOKUP(Table91213[[#This Row],[Date]],'DB Details'!$A:$L,8)</f>
        <v/>
      </c>
      <c r="I402" s="88">
        <f>VLOOKUP(Table91213[[#This Row],[Date]],'DB Details'!$A:$L,9)</f>
        <v/>
      </c>
      <c r="J402" s="88">
        <f>VLOOKUP(Table91213[[#This Row],[Date]],'DB Details'!$A:$L,10)</f>
        <v/>
      </c>
      <c r="K402" s="119"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19" t="n"/>
      <c r="H403" s="88">
        <f>VLOOKUP(Table91213[[#This Row],[Date]],'DB Details'!$A:$L,8)</f>
        <v/>
      </c>
      <c r="I403" s="88">
        <f>VLOOKUP(Table91213[[#This Row],[Date]],'DB Details'!$A:$L,9)</f>
        <v/>
      </c>
      <c r="J403" s="88">
        <f>VLOOKUP(Table91213[[#This Row],[Date]],'DB Details'!$A:$L,10)</f>
        <v/>
      </c>
      <c r="K403" s="119"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19" t="n"/>
      <c r="H404" s="88">
        <f>VLOOKUP(Table91213[[#This Row],[Date]],'DB Details'!$A:$L,8)</f>
        <v/>
      </c>
      <c r="I404" s="88">
        <f>VLOOKUP(Table91213[[#This Row],[Date]],'DB Details'!$A:$L,9)</f>
        <v/>
      </c>
      <c r="J404" s="88">
        <f>VLOOKUP(Table91213[[#This Row],[Date]],'DB Details'!$A:$L,10)</f>
        <v/>
      </c>
      <c r="K404" s="119"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19" t="n"/>
      <c r="H405" s="88">
        <f>VLOOKUP(Table91213[[#This Row],[Date]],'DB Details'!$A:$L,8)</f>
        <v/>
      </c>
      <c r="I405" s="88">
        <f>VLOOKUP(Table91213[[#This Row],[Date]],'DB Details'!$A:$L,9)</f>
        <v/>
      </c>
      <c r="J405" s="88">
        <f>VLOOKUP(Table91213[[#This Row],[Date]],'DB Details'!$A:$L,10)</f>
        <v/>
      </c>
      <c r="K405" s="119"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19" t="n"/>
      <c r="H406" s="88">
        <f>VLOOKUP(Table91213[[#This Row],[Date]],'DB Details'!$A:$L,8)</f>
        <v/>
      </c>
      <c r="I406" s="88">
        <f>VLOOKUP(Table91213[[#This Row],[Date]],'DB Details'!$A:$L,9)</f>
        <v/>
      </c>
      <c r="J406" s="88">
        <f>VLOOKUP(Table91213[[#This Row],[Date]],'DB Details'!$A:$L,10)</f>
        <v/>
      </c>
      <c r="K406" s="119"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19" t="n"/>
      <c r="H407" s="88">
        <f>VLOOKUP(Table91213[[#This Row],[Date]],'DB Details'!$A:$L,8)</f>
        <v/>
      </c>
      <c r="I407" s="88">
        <f>VLOOKUP(Table91213[[#This Row],[Date]],'DB Details'!$A:$L,9)</f>
        <v/>
      </c>
      <c r="J407" s="88">
        <f>VLOOKUP(Table91213[[#This Row],[Date]],'DB Details'!$A:$L,10)</f>
        <v/>
      </c>
      <c r="K407" s="119"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19" t="n"/>
      <c r="H408" s="88">
        <f>VLOOKUP(Table91213[[#This Row],[Date]],'DB Details'!$A:$L,8)</f>
        <v/>
      </c>
      <c r="I408" s="88">
        <f>VLOOKUP(Table91213[[#This Row],[Date]],'DB Details'!$A:$L,9)</f>
        <v/>
      </c>
      <c r="J408" s="88">
        <f>VLOOKUP(Table91213[[#This Row],[Date]],'DB Details'!$A:$L,10)</f>
        <v/>
      </c>
      <c r="K408" s="119"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19" t="n"/>
      <c r="H409" s="88">
        <f>VLOOKUP(Table91213[[#This Row],[Date]],'DB Details'!$A:$L,8)</f>
        <v/>
      </c>
      <c r="I409" s="88">
        <f>VLOOKUP(Table91213[[#This Row],[Date]],'DB Details'!$A:$L,9)</f>
        <v/>
      </c>
      <c r="J409" s="88">
        <f>VLOOKUP(Table91213[[#This Row],[Date]],'DB Details'!$A:$L,10)</f>
        <v/>
      </c>
      <c r="K409" s="119"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19" t="n"/>
      <c r="H410" s="88">
        <f>VLOOKUP(Table91213[[#This Row],[Date]],'DB Details'!$A:$L,8)</f>
        <v/>
      </c>
      <c r="I410" s="88">
        <f>VLOOKUP(Table91213[[#This Row],[Date]],'DB Details'!$A:$L,9)</f>
        <v/>
      </c>
      <c r="J410" s="88">
        <f>VLOOKUP(Table91213[[#This Row],[Date]],'DB Details'!$A:$L,10)</f>
        <v/>
      </c>
      <c r="K410" s="119"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19" t="n"/>
      <c r="H411" s="88">
        <f>VLOOKUP(Table91213[[#This Row],[Date]],'DB Details'!$A:$L,8)</f>
        <v/>
      </c>
      <c r="I411" s="88">
        <f>VLOOKUP(Table91213[[#This Row],[Date]],'DB Details'!$A:$L,9)</f>
        <v/>
      </c>
      <c r="J411" s="88">
        <f>VLOOKUP(Table91213[[#This Row],[Date]],'DB Details'!$A:$L,10)</f>
        <v/>
      </c>
      <c r="K411" s="119"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19" t="n"/>
      <c r="H412" s="88">
        <f>VLOOKUP(Table91213[[#This Row],[Date]],'DB Details'!$A:$L,8)</f>
        <v/>
      </c>
      <c r="I412" s="88">
        <f>VLOOKUP(Table91213[[#This Row],[Date]],'DB Details'!$A:$L,9)</f>
        <v/>
      </c>
      <c r="J412" s="88">
        <f>VLOOKUP(Table91213[[#This Row],[Date]],'DB Details'!$A:$L,10)</f>
        <v/>
      </c>
      <c r="K412" s="119"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19" t="n"/>
      <c r="H413" s="88">
        <f>VLOOKUP(Table91213[[#This Row],[Date]],'DB Details'!$A:$L,8)</f>
        <v/>
      </c>
      <c r="I413" s="88">
        <f>VLOOKUP(Table91213[[#This Row],[Date]],'DB Details'!$A:$L,9)</f>
        <v/>
      </c>
      <c r="J413" s="88">
        <f>VLOOKUP(Table91213[[#This Row],[Date]],'DB Details'!$A:$L,10)</f>
        <v/>
      </c>
      <c r="K413" s="119"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19" t="n"/>
      <c r="H414" s="88">
        <f>VLOOKUP(Table91213[[#This Row],[Date]],'DB Details'!$A:$L,8)</f>
        <v/>
      </c>
      <c r="I414" s="88">
        <f>VLOOKUP(Table91213[[#This Row],[Date]],'DB Details'!$A:$L,9)</f>
        <v/>
      </c>
      <c r="J414" s="88">
        <f>VLOOKUP(Table91213[[#This Row],[Date]],'DB Details'!$A:$L,10)</f>
        <v/>
      </c>
      <c r="K414" s="119"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19" t="n"/>
      <c r="H415" s="88">
        <f>VLOOKUP(Table91213[[#This Row],[Date]],'DB Details'!$A:$L,8)</f>
        <v/>
      </c>
      <c r="I415" s="88">
        <f>VLOOKUP(Table91213[[#This Row],[Date]],'DB Details'!$A:$L,9)</f>
        <v/>
      </c>
      <c r="J415" s="88">
        <f>VLOOKUP(Table91213[[#This Row],[Date]],'DB Details'!$A:$L,10)</f>
        <v/>
      </c>
      <c r="K415" s="119"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19" t="n"/>
      <c r="H416" s="88">
        <f>VLOOKUP(Table91213[[#This Row],[Date]],'DB Details'!$A:$L,8)</f>
        <v/>
      </c>
      <c r="I416" s="88">
        <f>VLOOKUP(Table91213[[#This Row],[Date]],'DB Details'!$A:$L,9)</f>
        <v/>
      </c>
      <c r="J416" s="88">
        <f>VLOOKUP(Table91213[[#This Row],[Date]],'DB Details'!$A:$L,10)</f>
        <v/>
      </c>
      <c r="K416" s="119"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19" t="n"/>
      <c r="H417" s="88">
        <f>VLOOKUP(Table91213[[#This Row],[Date]],'DB Details'!$A:$L,8)</f>
        <v/>
      </c>
      <c r="I417" s="88">
        <f>VLOOKUP(Table91213[[#This Row],[Date]],'DB Details'!$A:$L,9)</f>
        <v/>
      </c>
      <c r="J417" s="88">
        <f>VLOOKUP(Table91213[[#This Row],[Date]],'DB Details'!$A:$L,10)</f>
        <v/>
      </c>
      <c r="K417" s="119"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19" t="n"/>
      <c r="H418" s="88">
        <f>VLOOKUP(Table91213[[#This Row],[Date]],'DB Details'!$A:$L,8)</f>
        <v/>
      </c>
      <c r="I418" s="88">
        <f>VLOOKUP(Table91213[[#This Row],[Date]],'DB Details'!$A:$L,9)</f>
        <v/>
      </c>
      <c r="J418" s="88">
        <f>VLOOKUP(Table91213[[#This Row],[Date]],'DB Details'!$A:$L,10)</f>
        <v/>
      </c>
      <c r="K418" s="119"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19" t="n"/>
      <c r="H419" s="88">
        <f>VLOOKUP(Table91213[[#This Row],[Date]],'DB Details'!$A:$L,8)</f>
        <v/>
      </c>
      <c r="I419" s="88">
        <f>VLOOKUP(Table91213[[#This Row],[Date]],'DB Details'!$A:$L,9)</f>
        <v/>
      </c>
      <c r="J419" s="88">
        <f>VLOOKUP(Table91213[[#This Row],[Date]],'DB Details'!$A:$L,10)</f>
        <v/>
      </c>
      <c r="K419" s="119"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19" t="n"/>
      <c r="H420" s="88">
        <f>VLOOKUP(Table91213[[#This Row],[Date]],'DB Details'!$A:$L,8)</f>
        <v/>
      </c>
      <c r="I420" s="88">
        <f>VLOOKUP(Table91213[[#This Row],[Date]],'DB Details'!$A:$L,9)</f>
        <v/>
      </c>
      <c r="J420" s="88">
        <f>VLOOKUP(Table91213[[#This Row],[Date]],'DB Details'!$A:$L,10)</f>
        <v/>
      </c>
      <c r="K420" s="119"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19" t="n"/>
      <c r="H421" s="88">
        <f>VLOOKUP(Table91213[[#This Row],[Date]],'DB Details'!$A:$L,8)</f>
        <v/>
      </c>
      <c r="I421" s="88">
        <f>VLOOKUP(Table91213[[#This Row],[Date]],'DB Details'!$A:$L,9)</f>
        <v/>
      </c>
      <c r="J421" s="88">
        <f>VLOOKUP(Table91213[[#This Row],[Date]],'DB Details'!$A:$L,10)</f>
        <v/>
      </c>
      <c r="K421" s="119"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19" t="n"/>
      <c r="H422" s="88">
        <f>VLOOKUP(Table91213[[#This Row],[Date]],'DB Details'!$A:$L,8)</f>
        <v/>
      </c>
      <c r="I422" s="88">
        <f>VLOOKUP(Table91213[[#This Row],[Date]],'DB Details'!$A:$L,9)</f>
        <v/>
      </c>
      <c r="J422" s="88">
        <f>VLOOKUP(Table91213[[#This Row],[Date]],'DB Details'!$A:$L,10)</f>
        <v/>
      </c>
      <c r="K422" s="119"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19" t="n"/>
      <c r="H423" s="88">
        <f>VLOOKUP(Table91213[[#This Row],[Date]],'DB Details'!$A:$L,8)</f>
        <v/>
      </c>
      <c r="I423" s="88">
        <f>VLOOKUP(Table91213[[#This Row],[Date]],'DB Details'!$A:$L,9)</f>
        <v/>
      </c>
      <c r="J423" s="88">
        <f>VLOOKUP(Table91213[[#This Row],[Date]],'DB Details'!$A:$L,10)</f>
        <v/>
      </c>
      <c r="K423" s="119"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19" t="n"/>
      <c r="H424" s="88">
        <f>VLOOKUP(Table91213[[#This Row],[Date]],'DB Details'!$A:$L,8)</f>
        <v/>
      </c>
      <c r="I424" s="88">
        <f>VLOOKUP(Table91213[[#This Row],[Date]],'DB Details'!$A:$L,9)</f>
        <v/>
      </c>
      <c r="J424" s="88">
        <f>VLOOKUP(Table91213[[#This Row],[Date]],'DB Details'!$A:$L,10)</f>
        <v/>
      </c>
      <c r="K424" s="119"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19" t="n"/>
      <c r="H425" s="88">
        <f>VLOOKUP(Table91213[[#This Row],[Date]],'DB Details'!$A:$L,8)</f>
        <v/>
      </c>
      <c r="I425" s="88">
        <f>VLOOKUP(Table91213[[#This Row],[Date]],'DB Details'!$A:$L,9)</f>
        <v/>
      </c>
      <c r="J425" s="88">
        <f>VLOOKUP(Table91213[[#This Row],[Date]],'DB Details'!$A:$L,10)</f>
        <v/>
      </c>
      <c r="K425" s="119"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19" t="n"/>
      <c r="H426" s="88">
        <f>VLOOKUP(Table91213[[#This Row],[Date]],'DB Details'!$A:$L,8)</f>
        <v/>
      </c>
      <c r="I426" s="88">
        <f>VLOOKUP(Table91213[[#This Row],[Date]],'DB Details'!$A:$L,9)</f>
        <v/>
      </c>
      <c r="J426" s="88">
        <f>VLOOKUP(Table91213[[#This Row],[Date]],'DB Details'!$A:$L,10)</f>
        <v/>
      </c>
      <c r="K426" s="119"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19" t="n"/>
      <c r="H427" s="88">
        <f>VLOOKUP(Table91213[[#This Row],[Date]],'DB Details'!$A:$L,8)</f>
        <v/>
      </c>
      <c r="I427" s="88">
        <f>VLOOKUP(Table91213[[#This Row],[Date]],'DB Details'!$A:$L,9)</f>
        <v/>
      </c>
      <c r="J427" s="88">
        <f>VLOOKUP(Table91213[[#This Row],[Date]],'DB Details'!$A:$L,10)</f>
        <v/>
      </c>
      <c r="K427" s="119"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19" t="n"/>
      <c r="H428" s="88">
        <f>VLOOKUP(Table91213[[#This Row],[Date]],'DB Details'!$A:$L,8)</f>
        <v/>
      </c>
      <c r="I428" s="88">
        <f>VLOOKUP(Table91213[[#This Row],[Date]],'DB Details'!$A:$L,9)</f>
        <v/>
      </c>
      <c r="J428" s="88">
        <f>VLOOKUP(Table91213[[#This Row],[Date]],'DB Details'!$A:$L,10)</f>
        <v/>
      </c>
      <c r="K428" s="119"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19" t="n"/>
      <c r="H429" s="88">
        <f>VLOOKUP(Table91213[[#This Row],[Date]],'DB Details'!$A:$L,8)</f>
        <v/>
      </c>
      <c r="I429" s="88">
        <f>VLOOKUP(Table91213[[#This Row],[Date]],'DB Details'!$A:$L,9)</f>
        <v/>
      </c>
      <c r="J429" s="88">
        <f>VLOOKUP(Table91213[[#This Row],[Date]],'DB Details'!$A:$L,10)</f>
        <v/>
      </c>
      <c r="K429" s="119"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19" t="n"/>
      <c r="H430" s="88">
        <f>VLOOKUP(Table91213[[#This Row],[Date]],'DB Details'!$A:$L,8)</f>
        <v/>
      </c>
      <c r="I430" s="88">
        <f>VLOOKUP(Table91213[[#This Row],[Date]],'DB Details'!$A:$L,9)</f>
        <v/>
      </c>
      <c r="J430" s="88">
        <f>VLOOKUP(Table91213[[#This Row],[Date]],'DB Details'!$A:$L,10)</f>
        <v/>
      </c>
      <c r="K430" s="119"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19" t="n"/>
      <c r="H431" s="88">
        <f>VLOOKUP(Table91213[[#This Row],[Date]],'DB Details'!$A:$L,8)</f>
        <v/>
      </c>
      <c r="I431" s="88">
        <f>VLOOKUP(Table91213[[#This Row],[Date]],'DB Details'!$A:$L,9)</f>
        <v/>
      </c>
      <c r="J431" s="88">
        <f>VLOOKUP(Table91213[[#This Row],[Date]],'DB Details'!$A:$L,10)</f>
        <v/>
      </c>
      <c r="K431" s="119"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19" t="n"/>
      <c r="H432" s="88">
        <f>VLOOKUP(Table91213[[#This Row],[Date]],'DB Details'!$A:$L,8)</f>
        <v/>
      </c>
      <c r="I432" s="88">
        <f>VLOOKUP(Table91213[[#This Row],[Date]],'DB Details'!$A:$L,9)</f>
        <v/>
      </c>
      <c r="J432" s="88">
        <f>VLOOKUP(Table91213[[#This Row],[Date]],'DB Details'!$A:$L,10)</f>
        <v/>
      </c>
      <c r="K432" s="119"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19" t="n"/>
      <c r="H433" s="88">
        <f>VLOOKUP(Table91213[[#This Row],[Date]],'DB Details'!$A:$L,8)</f>
        <v/>
      </c>
      <c r="I433" s="88">
        <f>VLOOKUP(Table91213[[#This Row],[Date]],'DB Details'!$A:$L,9)</f>
        <v/>
      </c>
      <c r="J433" s="88">
        <f>VLOOKUP(Table91213[[#This Row],[Date]],'DB Details'!$A:$L,10)</f>
        <v/>
      </c>
      <c r="K433" s="119"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19" t="n"/>
      <c r="H434" s="88">
        <f>VLOOKUP(Table91213[[#This Row],[Date]],'DB Details'!$A:$L,8)</f>
        <v/>
      </c>
      <c r="I434" s="88">
        <f>VLOOKUP(Table91213[[#This Row],[Date]],'DB Details'!$A:$L,9)</f>
        <v/>
      </c>
      <c r="J434" s="88">
        <f>VLOOKUP(Table91213[[#This Row],[Date]],'DB Details'!$A:$L,10)</f>
        <v/>
      </c>
      <c r="K434" s="119"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19" t="n"/>
      <c r="H435" s="88">
        <f>VLOOKUP(Table91213[[#This Row],[Date]],'DB Details'!$A:$L,8)</f>
        <v/>
      </c>
      <c r="I435" s="88">
        <f>VLOOKUP(Table91213[[#This Row],[Date]],'DB Details'!$A:$L,9)</f>
        <v/>
      </c>
      <c r="J435" s="88">
        <f>VLOOKUP(Table91213[[#This Row],[Date]],'DB Details'!$A:$L,10)</f>
        <v/>
      </c>
      <c r="K435" s="119"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19" t="n"/>
      <c r="H436" s="88">
        <f>VLOOKUP(Table91213[[#This Row],[Date]],'DB Details'!$A:$L,8)</f>
        <v/>
      </c>
      <c r="I436" s="88">
        <f>VLOOKUP(Table91213[[#This Row],[Date]],'DB Details'!$A:$L,9)</f>
        <v/>
      </c>
      <c r="J436" s="88">
        <f>VLOOKUP(Table91213[[#This Row],[Date]],'DB Details'!$A:$L,10)</f>
        <v/>
      </c>
      <c r="K436" s="119"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19" t="n"/>
      <c r="H437" s="88">
        <f>VLOOKUP(Table91213[[#This Row],[Date]],'DB Details'!$A:$L,8)</f>
        <v/>
      </c>
      <c r="I437" s="88">
        <f>VLOOKUP(Table91213[[#This Row],[Date]],'DB Details'!$A:$L,9)</f>
        <v/>
      </c>
      <c r="J437" s="88">
        <f>VLOOKUP(Table91213[[#This Row],[Date]],'DB Details'!$A:$L,10)</f>
        <v/>
      </c>
      <c r="K437" s="119"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19" t="n"/>
      <c r="H438" s="88">
        <f>VLOOKUP(Table91213[[#This Row],[Date]],'DB Details'!$A:$L,8)</f>
        <v/>
      </c>
      <c r="I438" s="88">
        <f>VLOOKUP(Table91213[[#This Row],[Date]],'DB Details'!$A:$L,9)</f>
        <v/>
      </c>
      <c r="J438" s="88">
        <f>VLOOKUP(Table91213[[#This Row],[Date]],'DB Details'!$A:$L,10)</f>
        <v/>
      </c>
      <c r="K438" s="119"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19" t="n"/>
      <c r="H439" s="88">
        <f>VLOOKUP(Table91213[[#This Row],[Date]],'DB Details'!$A:$L,8)</f>
        <v/>
      </c>
      <c r="I439" s="88">
        <f>VLOOKUP(Table91213[[#This Row],[Date]],'DB Details'!$A:$L,9)</f>
        <v/>
      </c>
      <c r="J439" s="88">
        <f>VLOOKUP(Table91213[[#This Row],[Date]],'DB Details'!$A:$L,10)</f>
        <v/>
      </c>
      <c r="K439" s="119"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19" t="n"/>
      <c r="H440" s="88">
        <f>VLOOKUP(Table91213[[#This Row],[Date]],'DB Details'!$A:$L,8)</f>
        <v/>
      </c>
      <c r="I440" s="88">
        <f>VLOOKUP(Table91213[[#This Row],[Date]],'DB Details'!$A:$L,9)</f>
        <v/>
      </c>
      <c r="J440" s="88">
        <f>VLOOKUP(Table91213[[#This Row],[Date]],'DB Details'!$A:$L,10)</f>
        <v/>
      </c>
      <c r="K440" s="119"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19" t="n"/>
      <c r="H441" s="88">
        <f>VLOOKUP(Table91213[[#This Row],[Date]],'DB Details'!$A:$L,8)</f>
        <v/>
      </c>
      <c r="I441" s="88">
        <f>VLOOKUP(Table91213[[#This Row],[Date]],'DB Details'!$A:$L,9)</f>
        <v/>
      </c>
      <c r="J441" s="88">
        <f>VLOOKUP(Table91213[[#This Row],[Date]],'DB Details'!$A:$L,10)</f>
        <v/>
      </c>
      <c r="K441" s="119"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19" t="n"/>
      <c r="H442" s="88">
        <f>VLOOKUP(Table91213[[#This Row],[Date]],'DB Details'!$A:$L,8)</f>
        <v/>
      </c>
      <c r="I442" s="88">
        <f>VLOOKUP(Table91213[[#This Row],[Date]],'DB Details'!$A:$L,9)</f>
        <v/>
      </c>
      <c r="J442" s="88">
        <f>VLOOKUP(Table91213[[#This Row],[Date]],'DB Details'!$A:$L,10)</f>
        <v/>
      </c>
      <c r="K442" s="119"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19" t="n"/>
      <c r="H443" s="88">
        <f>VLOOKUP(Table91213[[#This Row],[Date]],'DB Details'!$A:$L,8)</f>
        <v/>
      </c>
      <c r="I443" s="88">
        <f>VLOOKUP(Table91213[[#This Row],[Date]],'DB Details'!$A:$L,9)</f>
        <v/>
      </c>
      <c r="J443" s="88">
        <f>VLOOKUP(Table91213[[#This Row],[Date]],'DB Details'!$A:$L,10)</f>
        <v/>
      </c>
      <c r="K443" s="119"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19" t="n"/>
      <c r="H444" s="88">
        <f>VLOOKUP(Table91213[[#This Row],[Date]],'DB Details'!$A:$L,8)</f>
        <v/>
      </c>
      <c r="I444" s="88">
        <f>VLOOKUP(Table91213[[#This Row],[Date]],'DB Details'!$A:$L,9)</f>
        <v/>
      </c>
      <c r="J444" s="88">
        <f>VLOOKUP(Table91213[[#This Row],[Date]],'DB Details'!$A:$L,10)</f>
        <v/>
      </c>
      <c r="K444" s="119"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19" t="n"/>
      <c r="H445" s="88">
        <f>VLOOKUP(Table91213[[#This Row],[Date]],'DB Details'!$A:$L,8)</f>
        <v/>
      </c>
      <c r="I445" s="88">
        <f>VLOOKUP(Table91213[[#This Row],[Date]],'DB Details'!$A:$L,9)</f>
        <v/>
      </c>
      <c r="J445" s="88">
        <f>VLOOKUP(Table91213[[#This Row],[Date]],'DB Details'!$A:$L,10)</f>
        <v/>
      </c>
      <c r="K445" s="119"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19" t="n"/>
      <c r="H446" s="88">
        <f>VLOOKUP(Table91213[[#This Row],[Date]],'DB Details'!$A:$L,8)</f>
        <v/>
      </c>
      <c r="I446" s="88">
        <f>VLOOKUP(Table91213[[#This Row],[Date]],'DB Details'!$A:$L,9)</f>
        <v/>
      </c>
      <c r="J446" s="88">
        <f>VLOOKUP(Table91213[[#This Row],[Date]],'DB Details'!$A:$L,10)</f>
        <v/>
      </c>
      <c r="K446" s="119"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19" t="n"/>
      <c r="H447" s="88">
        <f>VLOOKUP(Table91213[[#This Row],[Date]],'DB Details'!$A:$L,8)</f>
        <v/>
      </c>
      <c r="I447" s="88">
        <f>VLOOKUP(Table91213[[#This Row],[Date]],'DB Details'!$A:$L,9)</f>
        <v/>
      </c>
      <c r="J447" s="88">
        <f>VLOOKUP(Table91213[[#This Row],[Date]],'DB Details'!$A:$L,10)</f>
        <v/>
      </c>
      <c r="K447" s="119"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19" t="n"/>
      <c r="H448" s="88">
        <f>VLOOKUP(Table91213[[#This Row],[Date]],'DB Details'!$A:$L,8)</f>
        <v/>
      </c>
      <c r="I448" s="88">
        <f>VLOOKUP(Table91213[[#This Row],[Date]],'DB Details'!$A:$L,9)</f>
        <v/>
      </c>
      <c r="J448" s="88">
        <f>VLOOKUP(Table91213[[#This Row],[Date]],'DB Details'!$A:$L,10)</f>
        <v/>
      </c>
      <c r="K448" s="119"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19" t="n"/>
      <c r="H449" s="88">
        <f>VLOOKUP(Table91213[[#This Row],[Date]],'DB Details'!$A:$L,8)</f>
        <v/>
      </c>
      <c r="I449" s="88">
        <f>VLOOKUP(Table91213[[#This Row],[Date]],'DB Details'!$A:$L,9)</f>
        <v/>
      </c>
      <c r="J449" s="88">
        <f>VLOOKUP(Table91213[[#This Row],[Date]],'DB Details'!$A:$L,10)</f>
        <v/>
      </c>
      <c r="K449" s="119"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19" t="n"/>
      <c r="H450" s="88">
        <f>VLOOKUP(Table91213[[#This Row],[Date]],'DB Details'!$A:$L,8)</f>
        <v/>
      </c>
      <c r="I450" s="88">
        <f>VLOOKUP(Table91213[[#This Row],[Date]],'DB Details'!$A:$L,9)</f>
        <v/>
      </c>
      <c r="J450" s="88">
        <f>VLOOKUP(Table91213[[#This Row],[Date]],'DB Details'!$A:$L,10)</f>
        <v/>
      </c>
      <c r="K450" s="119"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19" t="n"/>
      <c r="H451" s="88">
        <f>VLOOKUP(Table91213[[#This Row],[Date]],'DB Details'!$A:$L,8)</f>
        <v/>
      </c>
      <c r="I451" s="88">
        <f>VLOOKUP(Table91213[[#This Row],[Date]],'DB Details'!$A:$L,9)</f>
        <v/>
      </c>
      <c r="J451" s="88">
        <f>VLOOKUP(Table91213[[#This Row],[Date]],'DB Details'!$A:$L,10)</f>
        <v/>
      </c>
      <c r="K451" s="119"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19" t="n"/>
      <c r="H452" s="88">
        <f>VLOOKUP(Table91213[[#This Row],[Date]],'DB Details'!$A:$L,8)</f>
        <v/>
      </c>
      <c r="I452" s="88">
        <f>VLOOKUP(Table91213[[#This Row],[Date]],'DB Details'!$A:$L,9)</f>
        <v/>
      </c>
      <c r="J452" s="88">
        <f>VLOOKUP(Table91213[[#This Row],[Date]],'DB Details'!$A:$L,10)</f>
        <v/>
      </c>
      <c r="K452" s="119"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19" t="n"/>
      <c r="H453" s="88">
        <f>VLOOKUP(Table91213[[#This Row],[Date]],'DB Details'!$A:$L,8)</f>
        <v/>
      </c>
      <c r="I453" s="88">
        <f>VLOOKUP(Table91213[[#This Row],[Date]],'DB Details'!$A:$L,9)</f>
        <v/>
      </c>
      <c r="J453" s="88">
        <f>VLOOKUP(Table91213[[#This Row],[Date]],'DB Details'!$A:$L,10)</f>
        <v/>
      </c>
      <c r="K453" s="119"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19" t="n"/>
      <c r="H454" s="88">
        <f>VLOOKUP(Table91213[[#This Row],[Date]],'DB Details'!$A:$L,8)</f>
        <v/>
      </c>
      <c r="I454" s="88">
        <f>VLOOKUP(Table91213[[#This Row],[Date]],'DB Details'!$A:$L,9)</f>
        <v/>
      </c>
      <c r="J454" s="88">
        <f>VLOOKUP(Table91213[[#This Row],[Date]],'DB Details'!$A:$L,10)</f>
        <v/>
      </c>
      <c r="K454" s="119"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19" t="n"/>
      <c r="H455" s="88">
        <f>VLOOKUP(Table91213[[#This Row],[Date]],'DB Details'!$A:$L,8)</f>
        <v/>
      </c>
      <c r="I455" s="88">
        <f>VLOOKUP(Table91213[[#This Row],[Date]],'DB Details'!$A:$L,9)</f>
        <v/>
      </c>
      <c r="J455" s="88">
        <f>VLOOKUP(Table91213[[#This Row],[Date]],'DB Details'!$A:$L,10)</f>
        <v/>
      </c>
      <c r="K455" s="119"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19" t="n"/>
      <c r="H456" s="88">
        <f>VLOOKUP(Table91213[[#This Row],[Date]],'DB Details'!$A:$L,8)</f>
        <v/>
      </c>
      <c r="I456" s="88">
        <f>VLOOKUP(Table91213[[#This Row],[Date]],'DB Details'!$A:$L,9)</f>
        <v/>
      </c>
      <c r="J456" s="88">
        <f>VLOOKUP(Table91213[[#This Row],[Date]],'DB Details'!$A:$L,10)</f>
        <v/>
      </c>
      <c r="K456" s="119"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19" t="n"/>
      <c r="H457" s="88">
        <f>VLOOKUP(Table91213[[#This Row],[Date]],'DB Details'!$A:$L,8)</f>
        <v/>
      </c>
      <c r="I457" s="88">
        <f>VLOOKUP(Table91213[[#This Row],[Date]],'DB Details'!$A:$L,9)</f>
        <v/>
      </c>
      <c r="J457" s="88">
        <f>VLOOKUP(Table91213[[#This Row],[Date]],'DB Details'!$A:$L,10)</f>
        <v/>
      </c>
      <c r="K457" s="119"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19" t="n"/>
      <c r="H458" s="88">
        <f>VLOOKUP(Table91213[[#This Row],[Date]],'DB Details'!$A:$L,8)</f>
        <v/>
      </c>
      <c r="I458" s="88">
        <f>VLOOKUP(Table91213[[#This Row],[Date]],'DB Details'!$A:$L,9)</f>
        <v/>
      </c>
      <c r="J458" s="88">
        <f>VLOOKUP(Table91213[[#This Row],[Date]],'DB Details'!$A:$L,10)</f>
        <v/>
      </c>
      <c r="K458" s="119"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19" t="n"/>
      <c r="H459" s="88">
        <f>VLOOKUP(Table91213[[#This Row],[Date]],'DB Details'!$A:$L,8)</f>
        <v/>
      </c>
      <c r="I459" s="88">
        <f>VLOOKUP(Table91213[[#This Row],[Date]],'DB Details'!$A:$L,9)</f>
        <v/>
      </c>
      <c r="J459" s="88">
        <f>VLOOKUP(Table91213[[#This Row],[Date]],'DB Details'!$A:$L,10)</f>
        <v/>
      </c>
      <c r="K459" s="119"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19" t="n"/>
      <c r="H460" s="88">
        <f>VLOOKUP(Table91213[[#This Row],[Date]],'DB Details'!$A:$L,8)</f>
        <v/>
      </c>
      <c r="I460" s="88">
        <f>VLOOKUP(Table91213[[#This Row],[Date]],'DB Details'!$A:$L,9)</f>
        <v/>
      </c>
      <c r="J460" s="88">
        <f>VLOOKUP(Table91213[[#This Row],[Date]],'DB Details'!$A:$L,10)</f>
        <v/>
      </c>
      <c r="K460" s="119"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19" t="n"/>
      <c r="H461" s="88">
        <f>VLOOKUP(Table91213[[#This Row],[Date]],'DB Details'!$A:$L,8)</f>
        <v/>
      </c>
      <c r="I461" s="88">
        <f>VLOOKUP(Table91213[[#This Row],[Date]],'DB Details'!$A:$L,9)</f>
        <v/>
      </c>
      <c r="J461" s="88">
        <f>VLOOKUP(Table91213[[#This Row],[Date]],'DB Details'!$A:$L,10)</f>
        <v/>
      </c>
      <c r="K461" s="119"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19" t="n"/>
      <c r="H462" s="88">
        <f>VLOOKUP(Table91213[[#This Row],[Date]],'DB Details'!$A:$L,8)</f>
        <v/>
      </c>
      <c r="I462" s="88">
        <f>VLOOKUP(Table91213[[#This Row],[Date]],'DB Details'!$A:$L,9)</f>
        <v/>
      </c>
      <c r="J462" s="88">
        <f>VLOOKUP(Table91213[[#This Row],[Date]],'DB Details'!$A:$L,10)</f>
        <v/>
      </c>
      <c r="K462" s="119"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19" t="n"/>
      <c r="H463" s="88">
        <f>VLOOKUP(Table91213[[#This Row],[Date]],'DB Details'!$A:$L,8)</f>
        <v/>
      </c>
      <c r="I463" s="88">
        <f>VLOOKUP(Table91213[[#This Row],[Date]],'DB Details'!$A:$L,9)</f>
        <v/>
      </c>
      <c r="J463" s="88">
        <f>VLOOKUP(Table91213[[#This Row],[Date]],'DB Details'!$A:$L,10)</f>
        <v/>
      </c>
      <c r="K463" s="119"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19" t="n"/>
      <c r="H464" s="88">
        <f>VLOOKUP(Table91213[[#This Row],[Date]],'DB Details'!$A:$L,8)</f>
        <v/>
      </c>
      <c r="I464" s="88">
        <f>VLOOKUP(Table91213[[#This Row],[Date]],'DB Details'!$A:$L,9)</f>
        <v/>
      </c>
      <c r="J464" s="88">
        <f>VLOOKUP(Table91213[[#This Row],[Date]],'DB Details'!$A:$L,10)</f>
        <v/>
      </c>
      <c r="K464" s="119"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19" t="n"/>
      <c r="H465" s="88">
        <f>VLOOKUP(Table91213[[#This Row],[Date]],'DB Details'!$A:$L,8)</f>
        <v/>
      </c>
      <c r="I465" s="88">
        <f>VLOOKUP(Table91213[[#This Row],[Date]],'DB Details'!$A:$L,9)</f>
        <v/>
      </c>
      <c r="J465" s="88">
        <f>VLOOKUP(Table91213[[#This Row],[Date]],'DB Details'!$A:$L,10)</f>
        <v/>
      </c>
      <c r="K465" s="119"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19" t="n"/>
      <c r="H466" s="88">
        <f>VLOOKUP(Table91213[[#This Row],[Date]],'DB Details'!$A:$L,8)</f>
        <v/>
      </c>
      <c r="I466" s="88">
        <f>VLOOKUP(Table91213[[#This Row],[Date]],'DB Details'!$A:$L,9)</f>
        <v/>
      </c>
      <c r="J466" s="88">
        <f>VLOOKUP(Table91213[[#This Row],[Date]],'DB Details'!$A:$L,10)</f>
        <v/>
      </c>
      <c r="K466" s="119"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19" t="n"/>
      <c r="H467" s="88">
        <f>VLOOKUP(Table91213[[#This Row],[Date]],'DB Details'!$A:$L,8)</f>
        <v/>
      </c>
      <c r="I467" s="88">
        <f>VLOOKUP(Table91213[[#This Row],[Date]],'DB Details'!$A:$L,9)</f>
        <v/>
      </c>
      <c r="J467" s="88">
        <f>VLOOKUP(Table91213[[#This Row],[Date]],'DB Details'!$A:$L,10)</f>
        <v/>
      </c>
      <c r="K467" s="119"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19" t="n"/>
      <c r="H468" s="88">
        <f>VLOOKUP(Table91213[[#This Row],[Date]],'DB Details'!$A:$L,8)</f>
        <v/>
      </c>
      <c r="I468" s="88">
        <f>VLOOKUP(Table91213[[#This Row],[Date]],'DB Details'!$A:$L,9)</f>
        <v/>
      </c>
      <c r="J468" s="88">
        <f>VLOOKUP(Table91213[[#This Row],[Date]],'DB Details'!$A:$L,10)</f>
        <v/>
      </c>
      <c r="K468" s="119"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19" t="n"/>
      <c r="H469" s="88">
        <f>VLOOKUP(Table91213[[#This Row],[Date]],'DB Details'!$A:$L,8)</f>
        <v/>
      </c>
      <c r="I469" s="88">
        <f>VLOOKUP(Table91213[[#This Row],[Date]],'DB Details'!$A:$L,9)</f>
        <v/>
      </c>
      <c r="J469" s="88">
        <f>VLOOKUP(Table91213[[#This Row],[Date]],'DB Details'!$A:$L,10)</f>
        <v/>
      </c>
      <c r="K469" s="119"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19" t="n"/>
      <c r="H470" s="88">
        <f>VLOOKUP(Table91213[[#This Row],[Date]],'DB Details'!$A:$L,8)</f>
        <v/>
      </c>
      <c r="I470" s="88">
        <f>VLOOKUP(Table91213[[#This Row],[Date]],'DB Details'!$A:$L,9)</f>
        <v/>
      </c>
      <c r="J470" s="88">
        <f>VLOOKUP(Table91213[[#This Row],[Date]],'DB Details'!$A:$L,10)</f>
        <v/>
      </c>
      <c r="K470" s="119"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19" t="n"/>
      <c r="H471" s="88">
        <f>VLOOKUP(Table91213[[#This Row],[Date]],'DB Details'!$A:$L,8)</f>
        <v/>
      </c>
      <c r="I471" s="88">
        <f>VLOOKUP(Table91213[[#This Row],[Date]],'DB Details'!$A:$L,9)</f>
        <v/>
      </c>
      <c r="J471" s="88">
        <f>VLOOKUP(Table91213[[#This Row],[Date]],'DB Details'!$A:$L,10)</f>
        <v/>
      </c>
      <c r="K471" s="119"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19" t="n"/>
      <c r="H472" s="88">
        <f>VLOOKUP(Table91213[[#This Row],[Date]],'DB Details'!$A:$L,8)</f>
        <v/>
      </c>
      <c r="I472" s="88">
        <f>VLOOKUP(Table91213[[#This Row],[Date]],'DB Details'!$A:$L,9)</f>
        <v/>
      </c>
      <c r="J472" s="88">
        <f>VLOOKUP(Table91213[[#This Row],[Date]],'DB Details'!$A:$L,10)</f>
        <v/>
      </c>
      <c r="K472" s="119"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19" t="n"/>
      <c r="H473" s="88">
        <f>VLOOKUP(Table91213[[#This Row],[Date]],'DB Details'!$A:$L,8)</f>
        <v/>
      </c>
      <c r="I473" s="88">
        <f>VLOOKUP(Table91213[[#This Row],[Date]],'DB Details'!$A:$L,9)</f>
        <v/>
      </c>
      <c r="J473" s="88">
        <f>VLOOKUP(Table91213[[#This Row],[Date]],'DB Details'!$A:$L,10)</f>
        <v/>
      </c>
      <c r="K473" s="119"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19" t="n"/>
      <c r="H474" s="88">
        <f>VLOOKUP(Table91213[[#This Row],[Date]],'DB Details'!$A:$L,8)</f>
        <v/>
      </c>
      <c r="I474" s="88">
        <f>VLOOKUP(Table91213[[#This Row],[Date]],'DB Details'!$A:$L,9)</f>
        <v/>
      </c>
      <c r="J474" s="88">
        <f>VLOOKUP(Table91213[[#This Row],[Date]],'DB Details'!$A:$L,10)</f>
        <v/>
      </c>
      <c r="K474" s="119"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19" t="n"/>
      <c r="H475" s="88">
        <f>VLOOKUP(Table91213[[#This Row],[Date]],'DB Details'!$A:$L,8)</f>
        <v/>
      </c>
      <c r="I475" s="88">
        <f>VLOOKUP(Table91213[[#This Row],[Date]],'DB Details'!$A:$L,9)</f>
        <v/>
      </c>
      <c r="J475" s="88">
        <f>VLOOKUP(Table91213[[#This Row],[Date]],'DB Details'!$A:$L,10)</f>
        <v/>
      </c>
      <c r="K475" s="119"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19" t="n"/>
      <c r="H476" s="88">
        <f>VLOOKUP(Table91213[[#This Row],[Date]],'DB Details'!$A:$L,8)</f>
        <v/>
      </c>
      <c r="I476" s="88">
        <f>VLOOKUP(Table91213[[#This Row],[Date]],'DB Details'!$A:$L,9)</f>
        <v/>
      </c>
      <c r="J476" s="88">
        <f>VLOOKUP(Table91213[[#This Row],[Date]],'DB Details'!$A:$L,10)</f>
        <v/>
      </c>
      <c r="K476" s="119"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19" t="n"/>
      <c r="H477" s="88">
        <f>VLOOKUP(Table91213[[#This Row],[Date]],'DB Details'!$A:$L,8)</f>
        <v/>
      </c>
      <c r="I477" s="88">
        <f>VLOOKUP(Table91213[[#This Row],[Date]],'DB Details'!$A:$L,9)</f>
        <v/>
      </c>
      <c r="J477" s="88">
        <f>VLOOKUP(Table91213[[#This Row],[Date]],'DB Details'!$A:$L,10)</f>
        <v/>
      </c>
      <c r="K477" s="119"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19" t="n"/>
      <c r="H478" s="88">
        <f>VLOOKUP(Table91213[[#This Row],[Date]],'DB Details'!$A:$L,8)</f>
        <v/>
      </c>
      <c r="I478" s="88">
        <f>VLOOKUP(Table91213[[#This Row],[Date]],'DB Details'!$A:$L,9)</f>
        <v/>
      </c>
      <c r="J478" s="88">
        <f>VLOOKUP(Table91213[[#This Row],[Date]],'DB Details'!$A:$L,10)</f>
        <v/>
      </c>
      <c r="K478" s="119"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19" t="n"/>
      <c r="H479" s="88">
        <f>VLOOKUP(Table91213[[#This Row],[Date]],'DB Details'!$A:$L,8)</f>
        <v/>
      </c>
      <c r="I479" s="88">
        <f>VLOOKUP(Table91213[[#This Row],[Date]],'DB Details'!$A:$L,9)</f>
        <v/>
      </c>
      <c r="J479" s="88">
        <f>VLOOKUP(Table91213[[#This Row],[Date]],'DB Details'!$A:$L,10)</f>
        <v/>
      </c>
      <c r="K479" s="119"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19" t="n"/>
      <c r="H480" s="88">
        <f>VLOOKUP(Table91213[[#This Row],[Date]],'DB Details'!$A:$L,8)</f>
        <v/>
      </c>
      <c r="I480" s="88">
        <f>VLOOKUP(Table91213[[#This Row],[Date]],'DB Details'!$A:$L,9)</f>
        <v/>
      </c>
      <c r="J480" s="88">
        <f>VLOOKUP(Table91213[[#This Row],[Date]],'DB Details'!$A:$L,10)</f>
        <v/>
      </c>
      <c r="K480" s="119"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19" t="n"/>
      <c r="H481" s="88">
        <f>VLOOKUP(Table91213[[#This Row],[Date]],'DB Details'!$A:$L,8)</f>
        <v/>
      </c>
      <c r="I481" s="88">
        <f>VLOOKUP(Table91213[[#This Row],[Date]],'DB Details'!$A:$L,9)</f>
        <v/>
      </c>
      <c r="J481" s="88">
        <f>VLOOKUP(Table91213[[#This Row],[Date]],'DB Details'!$A:$L,10)</f>
        <v/>
      </c>
      <c r="K481" s="119"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19" t="n"/>
      <c r="H482" s="88">
        <f>VLOOKUP(Table91213[[#This Row],[Date]],'DB Details'!$A:$L,8)</f>
        <v/>
      </c>
      <c r="I482" s="88">
        <f>VLOOKUP(Table91213[[#This Row],[Date]],'DB Details'!$A:$L,9)</f>
        <v/>
      </c>
      <c r="J482" s="88">
        <f>VLOOKUP(Table91213[[#This Row],[Date]],'DB Details'!$A:$L,10)</f>
        <v/>
      </c>
      <c r="K482" s="119"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19" t="n"/>
      <c r="H483" s="88">
        <f>VLOOKUP(Table91213[[#This Row],[Date]],'DB Details'!$A:$L,8)</f>
        <v/>
      </c>
      <c r="I483" s="88">
        <f>VLOOKUP(Table91213[[#This Row],[Date]],'DB Details'!$A:$L,9)</f>
        <v/>
      </c>
      <c r="J483" s="88">
        <f>VLOOKUP(Table91213[[#This Row],[Date]],'DB Details'!$A:$L,10)</f>
        <v/>
      </c>
      <c r="K483" s="119"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19" t="n"/>
      <c r="H484" s="88">
        <f>VLOOKUP(Table91213[[#This Row],[Date]],'DB Details'!$A:$L,8)</f>
        <v/>
      </c>
      <c r="I484" s="88">
        <f>VLOOKUP(Table91213[[#This Row],[Date]],'DB Details'!$A:$L,9)</f>
        <v/>
      </c>
      <c r="J484" s="88">
        <f>VLOOKUP(Table91213[[#This Row],[Date]],'DB Details'!$A:$L,10)</f>
        <v/>
      </c>
      <c r="K484" s="119"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19" t="n"/>
      <c r="H485" s="88">
        <f>VLOOKUP(Table91213[[#This Row],[Date]],'DB Details'!$A:$L,8)</f>
        <v/>
      </c>
      <c r="I485" s="88">
        <f>VLOOKUP(Table91213[[#This Row],[Date]],'DB Details'!$A:$L,9)</f>
        <v/>
      </c>
      <c r="J485" s="88">
        <f>VLOOKUP(Table91213[[#This Row],[Date]],'DB Details'!$A:$L,10)</f>
        <v/>
      </c>
      <c r="K485" s="119"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19"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19"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19"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19"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19"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19"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19"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19"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19"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19"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19"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19"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19"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19"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19"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19"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19"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19"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19"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19"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19"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19"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19"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19"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19"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19"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19"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19"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19"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19"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19"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19"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19"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19"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19"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19"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19"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19"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19"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19"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19"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19"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19"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19"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19"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19"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19"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19"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19"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19"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19"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19"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19"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19"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19"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19"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19"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19"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19"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19"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19"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19"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19"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19"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19"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19"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19"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19"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19"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19"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19"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19"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19"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19"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19"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19"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19"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19"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19"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19"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19"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19"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19"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19"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19"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19"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19"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19"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19"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19"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19"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19"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19"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19"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19"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19"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19"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19"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19"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19"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19"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19"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19"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19"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19"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19"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19"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19"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row r="902">
      <c r="A902" s="39" t="n">
        <v>44805</v>
      </c>
      <c r="B902" s="57">
        <f>VLOOKUP(Table91213[[#This Row],[Date]],'DB Details'!$A:$L,2)</f>
        <v/>
      </c>
      <c r="C902" s="41">
        <f>VLOOKUP(Table91213[[#This Row],[Date]],'DB Details'!$A:$L,3)</f>
        <v/>
      </c>
      <c r="D902" s="55">
        <f>VLOOKUP(Table91213[[#This Row],[Date]],'DB Details'!$A:$L,4)</f>
        <v/>
      </c>
      <c r="E902" s="88">
        <f>VLOOKUP(Table91213[[#This Row],[Date]],'DB Details'!$A:$L,5)</f>
        <v/>
      </c>
      <c r="F902" s="88">
        <f>VLOOKUP(Table91213[[#This Row],[Date]],'DB Details'!$A:$L,6)</f>
        <v/>
      </c>
      <c r="G902" s="41">
        <f>VLOOKUP(Table91213[[#This Row],[Date]],'DB Details'!$A:$L,7)</f>
        <v/>
      </c>
      <c r="H902" s="88">
        <f>VLOOKUP(Table91213[[#This Row],[Date]],'DB Details'!$A:$L,8)</f>
        <v/>
      </c>
      <c r="I902" s="88">
        <f>VLOOKUP(Table91213[[#This Row],[Date]],'DB Details'!$A:$L,9)</f>
        <v/>
      </c>
      <c r="J902" s="88">
        <f>VLOOKUP(Table91213[[#This Row],[Date]],'DB Details'!$A:$L,10)</f>
        <v/>
      </c>
      <c r="K902" s="41">
        <f>VLOOKUP(Table91213[[#This Row],[Date]],'DB Details'!$A:$L,11)</f>
        <v/>
      </c>
      <c r="L902" s="88">
        <f>VLOOKUP(Table91213[[#This Row],[Date]],'DB Details'!$A:$L,12)</f>
        <v/>
      </c>
    </row>
    <row r="903">
      <c r="A903" s="39" t="n">
        <v>44835</v>
      </c>
      <c r="B903" s="57">
        <f>VLOOKUP(Table91213[[#This Row],[Date]],'DB Details'!$A:$L,2)</f>
        <v/>
      </c>
      <c r="C903" s="41">
        <f>VLOOKUP(Table91213[[#This Row],[Date]],'DB Details'!$A:$L,3)</f>
        <v/>
      </c>
      <c r="D903" s="55">
        <f>VLOOKUP(Table91213[[#This Row],[Date]],'DB Details'!$A:$L,4)</f>
        <v/>
      </c>
      <c r="E903" s="88">
        <f>VLOOKUP(Table91213[[#This Row],[Date]],'DB Details'!$A:$L,5)</f>
        <v/>
      </c>
      <c r="F903" s="88">
        <f>VLOOKUP(Table91213[[#This Row],[Date]],'DB Details'!$A:$L,6)</f>
        <v/>
      </c>
      <c r="G903" s="41">
        <f>VLOOKUP(Table91213[[#This Row],[Date]],'DB Details'!$A:$L,7)</f>
        <v/>
      </c>
      <c r="H903" s="88">
        <f>VLOOKUP(Table91213[[#This Row],[Date]],'DB Details'!$A:$L,8)</f>
        <v/>
      </c>
      <c r="I903" s="88">
        <f>VLOOKUP(Table91213[[#This Row],[Date]],'DB Details'!$A:$L,9)</f>
        <v/>
      </c>
      <c r="J903" s="88">
        <f>VLOOKUP(Table91213[[#This Row],[Date]],'DB Details'!$A:$L,10)</f>
        <v/>
      </c>
      <c r="K903" s="41">
        <f>VLOOKUP(Table91213[[#This Row],[Date]],'DB Details'!$A:$L,11)</f>
        <v/>
      </c>
      <c r="L903" s="88">
        <f>VLOOKUP(Table91213[[#This Row],[Date]],'DB Details'!$A:$L,12)</f>
        <v/>
      </c>
    </row>
    <row r="904">
      <c r="A904" s="39" t="n">
        <v>44866</v>
      </c>
      <c r="B904" s="57">
        <f>VLOOKUP(Table91213[[#This Row],[Date]],'DB Details'!$A:$L,2)</f>
        <v/>
      </c>
      <c r="C904" s="41">
        <f>VLOOKUP(Table91213[[#This Row],[Date]],'DB Details'!$A:$L,3)</f>
        <v/>
      </c>
      <c r="D904" s="55">
        <f>VLOOKUP(Table91213[[#This Row],[Date]],'DB Details'!$A:$L,4)</f>
        <v/>
      </c>
      <c r="E904" s="88">
        <f>VLOOKUP(Table91213[[#This Row],[Date]],'DB Details'!$A:$L,5)</f>
        <v/>
      </c>
      <c r="F904" s="88">
        <f>VLOOKUP(Table91213[[#This Row],[Date]],'DB Details'!$A:$L,6)</f>
        <v/>
      </c>
      <c r="G904" s="41">
        <f>VLOOKUP(Table91213[[#This Row],[Date]],'DB Details'!$A:$L,7)</f>
        <v/>
      </c>
      <c r="H904" s="88">
        <f>VLOOKUP(Table91213[[#This Row],[Date]],'DB Details'!$A:$L,8)</f>
        <v/>
      </c>
      <c r="I904" s="88">
        <f>VLOOKUP(Table91213[[#This Row],[Date]],'DB Details'!$A:$L,9)</f>
        <v/>
      </c>
      <c r="J904" s="88">
        <f>VLOOKUP(Table91213[[#This Row],[Date]],'DB Details'!$A:$L,10)</f>
        <v/>
      </c>
      <c r="K904" s="41">
        <f>VLOOKUP(Table91213[[#This Row],[Date]],'DB Details'!$A:$L,11)</f>
        <v/>
      </c>
      <c r="L904" s="88">
        <f>VLOOKUP(Table91213[[#This Row],[Date]],'DB Details'!$A:$L,12)</f>
        <v/>
      </c>
    </row>
  </sheetData>
  <conditionalFormatting sqref="B750:B904">
    <cfRule type="colorScale" priority="11">
      <colorScale>
        <cfvo type="min"/>
        <cfvo type="percentile" val="50"/>
        <cfvo type="max"/>
        <color rgb="FFF8696B"/>
        <color rgb="FFFFEB84"/>
        <color rgb="FF63BE7B"/>
      </colorScale>
    </cfRule>
  </conditionalFormatting>
  <conditionalFormatting sqref="C750:C904">
    <cfRule type="colorScale" priority="10">
      <colorScale>
        <cfvo type="min"/>
        <cfvo type="percentile" val="50"/>
        <cfvo type="max"/>
        <color rgb="FFF8696B"/>
        <color rgb="FFFFEB84"/>
        <color rgb="FF63BE7B"/>
      </colorScale>
    </cfRule>
  </conditionalFormatting>
  <conditionalFormatting sqref="D750:D904">
    <cfRule type="colorScale" priority="9">
      <colorScale>
        <cfvo type="min"/>
        <cfvo type="percentile" val="50"/>
        <cfvo type="max"/>
        <color rgb="FFF8696B"/>
        <color rgb="FFFFEB84"/>
        <color rgb="FF63BE7B"/>
      </colorScale>
    </cfRule>
  </conditionalFormatting>
  <conditionalFormatting sqref="E750:E904">
    <cfRule type="colorScale" priority="8">
      <colorScale>
        <cfvo type="min"/>
        <cfvo type="percentile" val="50"/>
        <cfvo type="max"/>
        <color rgb="FFF8696B"/>
        <color rgb="FFFFEB84"/>
        <color rgb="FF63BE7B"/>
      </colorScale>
    </cfRule>
  </conditionalFormatting>
  <conditionalFormatting sqref="F750:F904">
    <cfRule type="colorScale" priority="7">
      <colorScale>
        <cfvo type="min"/>
        <cfvo type="percentile" val="50"/>
        <cfvo type="max"/>
        <color rgb="FFF8696B"/>
        <color rgb="FFFFEB84"/>
        <color rgb="FF63BE7B"/>
      </colorScale>
    </cfRule>
  </conditionalFormatting>
  <conditionalFormatting sqref="G750:G904">
    <cfRule type="colorScale" priority="6">
      <colorScale>
        <cfvo type="min"/>
        <cfvo type="percentile" val="50"/>
        <cfvo type="max"/>
        <color rgb="FFF8696B"/>
        <color rgb="FFFFEB84"/>
        <color rgb="FF63BE7B"/>
      </colorScale>
    </cfRule>
  </conditionalFormatting>
  <conditionalFormatting sqref="H750:H904">
    <cfRule type="colorScale" priority="5">
      <colorScale>
        <cfvo type="min"/>
        <cfvo type="percentile" val="50"/>
        <cfvo type="max"/>
        <color rgb="FFF8696B"/>
        <color rgb="FFFFEB84"/>
        <color rgb="FF63BE7B"/>
      </colorScale>
    </cfRule>
  </conditionalFormatting>
  <conditionalFormatting sqref="I750:I904">
    <cfRule type="colorScale" priority="4">
      <colorScale>
        <cfvo type="min"/>
        <cfvo type="percentile" val="50"/>
        <cfvo type="max"/>
        <color rgb="FFF8696B"/>
        <color rgb="FFFFEB84"/>
        <color rgb="FF63BE7B"/>
      </colorScale>
    </cfRule>
  </conditionalFormatting>
  <conditionalFormatting sqref="J750:J904">
    <cfRule type="colorScale" priority="3">
      <colorScale>
        <cfvo type="min"/>
        <cfvo type="percentile" val="50"/>
        <cfvo type="max"/>
        <color rgb="FFF8696B"/>
        <color rgb="FFFFEB84"/>
        <color rgb="FF63BE7B"/>
      </colorScale>
    </cfRule>
  </conditionalFormatting>
  <conditionalFormatting sqref="K750:K904">
    <cfRule type="colorScale" priority="2">
      <colorScale>
        <cfvo type="min"/>
        <cfvo type="percentile" val="50"/>
        <cfvo type="max"/>
        <color rgb="FFF8696B"/>
        <color rgb="FFFFEB84"/>
        <color rgb="FF63BE7B"/>
      </colorScale>
    </cfRule>
  </conditionalFormatting>
  <conditionalFormatting sqref="L750:L904">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70" zoomScaleNormal="70" workbookViewId="0">
      <selection activeCell="AB39" sqref="AB39"/>
    </sheetView>
  </sheetViews>
  <sheetFormatPr baseColWidth="8" defaultColWidth="9.1796875" defaultRowHeight="14.5"/>
  <cols>
    <col width="9.1796875" customWidth="1" style="97" min="1" max="37"/>
    <col width="9.1796875" customWidth="1" style="97" min="38" max="16384"/>
  </cols>
  <sheetData>
    <row r="1">
      <c r="M1" s="89" t="inlineStr">
        <is>
          <t>SP500</t>
        </is>
      </c>
      <c r="N1" s="89" t="inlineStr">
        <is>
          <t>GDPC1</t>
        </is>
      </c>
      <c r="O1" s="89" t="inlineStr">
        <is>
          <t>GDPQoQ</t>
        </is>
      </c>
      <c r="P1" s="89" t="inlineStr">
        <is>
          <t>GDPYoY</t>
        </is>
      </c>
      <c r="Q1" s="97"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4"/>
  <sheetViews>
    <sheetView zoomScale="90" zoomScaleNormal="90" workbookViewId="0">
      <pane ySplit="5" topLeftCell="A889" activePane="bottomLeft" state="frozen"/>
      <selection pane="bottomLeft" activeCell="A900" sqref="A900:E904"/>
    </sheetView>
  </sheetViews>
  <sheetFormatPr baseColWidth="8" defaultColWidth="9.1796875" defaultRowHeight="14.5"/>
  <cols>
    <col width="12.36328125" customWidth="1" style="97" min="1" max="1"/>
    <col width="14.6328125" customWidth="1" style="97" min="2" max="5"/>
    <col width="9.1796875" customWidth="1" style="97" min="6" max="42"/>
    <col width="9.1796875" customWidth="1" style="97" min="43" max="16384"/>
  </cols>
  <sheetData>
    <row r="1">
      <c r="A1" s="113" t="inlineStr">
        <is>
          <t>ISM vs GDP</t>
        </is>
      </c>
    </row>
    <row r="2" ht="3.75" customHeight="1"/>
    <row r="3" ht="3.75" customHeight="1"/>
    <row r="4" ht="16" customHeight="1" thickBot="1"/>
    <row r="5" ht="25" customHeight="1"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Details'!$A:$T,20)</f>
        <v/>
      </c>
      <c r="D6" s="49">
        <f>VLOOKUP(Table311[[#This Row],[Date]],'DB Details'!$A:$T,18)</f>
        <v/>
      </c>
      <c r="E6" s="49">
        <f>VLOOKUP(Table311[[#This Row],[Date]],'DB Details'!$A:$T,19)</f>
        <v/>
      </c>
    </row>
    <row r="7">
      <c r="A7" s="38" t="n">
        <v>17564</v>
      </c>
      <c r="B7" s="48">
        <f>VLOOKUP(Table311[[#This Row],[Date]],'DB Details'!$A:$L,12)</f>
        <v/>
      </c>
      <c r="C7" s="49">
        <f>VLOOKUP(Table311[[#This Row],[Date]],'DB Details'!$A:$T,20)</f>
        <v/>
      </c>
      <c r="D7" s="49">
        <f>VLOOKUP(Table311[[#This Row],[Date]],'DB Details'!$A:$T,18)</f>
        <v/>
      </c>
      <c r="E7" s="49">
        <f>VLOOKUP(Table311[[#This Row],[Date]],'DB Details'!$A:$T,19)</f>
        <v/>
      </c>
    </row>
    <row r="8">
      <c r="A8" s="38" t="n">
        <v>17593</v>
      </c>
      <c r="B8" s="48">
        <f>VLOOKUP(Table311[[#This Row],[Date]],'DB Details'!$A:$L,12)</f>
        <v/>
      </c>
      <c r="C8" s="49">
        <f>VLOOKUP(Table311[[#This Row],[Date]],'DB Details'!$A:$T,20)</f>
        <v/>
      </c>
      <c r="D8" s="49">
        <f>VLOOKUP(Table311[[#This Row],[Date]],'DB Details'!$A:$T,18)</f>
        <v/>
      </c>
      <c r="E8" s="49">
        <f>VLOOKUP(Table311[[#This Row],[Date]],'DB Details'!$A:$T,19)</f>
        <v/>
      </c>
    </row>
    <row r="9">
      <c r="A9" s="38" t="n">
        <v>17624</v>
      </c>
      <c r="B9" s="48">
        <f>VLOOKUP(Table311[[#This Row],[Date]],'DB Details'!$A:$L,12)</f>
        <v/>
      </c>
      <c r="C9" s="49">
        <f>VLOOKUP(Table311[[#This Row],[Date]],'DB Details'!$A:$T,20)</f>
        <v/>
      </c>
      <c r="D9" s="49">
        <f>VLOOKUP(Table311[[#This Row],[Date]],'DB Details'!$A:$T,18)</f>
        <v/>
      </c>
      <c r="E9" s="49">
        <f>VLOOKUP(Table311[[#This Row],[Date]],'DB Details'!$A:$T,19)</f>
        <v/>
      </c>
    </row>
    <row r="10">
      <c r="A10" s="38" t="n">
        <v>17654</v>
      </c>
      <c r="B10" s="48">
        <f>VLOOKUP(Table311[[#This Row],[Date]],'DB Details'!$A:$L,12)</f>
        <v/>
      </c>
      <c r="C10" s="49">
        <f>VLOOKUP(Table311[[#This Row],[Date]],'DB Details'!$A:$T,20)</f>
        <v/>
      </c>
      <c r="D10" s="49">
        <f>VLOOKUP(Table311[[#This Row],[Date]],'DB Details'!$A:$T,18)</f>
        <v/>
      </c>
      <c r="E10" s="49">
        <f>VLOOKUP(Table311[[#This Row],[Date]],'DB Details'!$A:$T,19)</f>
        <v/>
      </c>
    </row>
    <row r="11">
      <c r="A11" s="38" t="n">
        <v>17685</v>
      </c>
      <c r="B11" s="48">
        <f>VLOOKUP(Table311[[#This Row],[Date]],'DB Details'!$A:$L,12)</f>
        <v/>
      </c>
      <c r="C11" s="49">
        <f>VLOOKUP(Table311[[#This Row],[Date]],'DB Details'!$A:$T,20)</f>
        <v/>
      </c>
      <c r="D11" s="49">
        <f>VLOOKUP(Table311[[#This Row],[Date]],'DB Details'!$A:$T,18)</f>
        <v/>
      </c>
      <c r="E11" s="49">
        <f>VLOOKUP(Table311[[#This Row],[Date]],'DB Details'!$A:$T,19)</f>
        <v/>
      </c>
    </row>
    <row r="12">
      <c r="A12" s="38" t="n">
        <v>17715</v>
      </c>
      <c r="B12" s="48">
        <f>VLOOKUP(Table311[[#This Row],[Date]],'DB Details'!$A:$L,12)</f>
        <v/>
      </c>
      <c r="C12" s="49">
        <f>VLOOKUP(Table311[[#This Row],[Date]],'DB Details'!$A:$T,20)</f>
        <v/>
      </c>
      <c r="D12" s="49">
        <f>VLOOKUP(Table311[[#This Row],[Date]],'DB Details'!$A:$T,18)</f>
        <v/>
      </c>
      <c r="E12" s="49">
        <f>VLOOKUP(Table311[[#This Row],[Date]],'DB Details'!$A:$T,19)</f>
        <v/>
      </c>
    </row>
    <row r="13">
      <c r="A13" s="38" t="n">
        <v>17746</v>
      </c>
      <c r="B13" s="48">
        <f>VLOOKUP(Table311[[#This Row],[Date]],'DB Details'!$A:$L,12)</f>
        <v/>
      </c>
      <c r="C13" s="49">
        <f>VLOOKUP(Table311[[#This Row],[Date]],'DB Details'!$A:$T,20)</f>
        <v/>
      </c>
      <c r="D13" s="49">
        <f>VLOOKUP(Table311[[#This Row],[Date]],'DB Details'!$A:$T,18)</f>
        <v/>
      </c>
      <c r="E13" s="49">
        <f>VLOOKUP(Table311[[#This Row],[Date]],'DB Details'!$A:$T,19)</f>
        <v/>
      </c>
    </row>
    <row r="14">
      <c r="A14" s="38" t="n">
        <v>17777</v>
      </c>
      <c r="B14" s="48">
        <f>VLOOKUP(Table311[[#This Row],[Date]],'DB Details'!$A:$L,12)</f>
        <v/>
      </c>
      <c r="C14" s="49">
        <f>VLOOKUP(Table311[[#This Row],[Date]],'DB Details'!$A:$T,20)</f>
        <v/>
      </c>
      <c r="D14" s="49">
        <f>VLOOKUP(Table311[[#This Row],[Date]],'DB Details'!$A:$T,18)</f>
        <v/>
      </c>
      <c r="E14" s="49">
        <f>VLOOKUP(Table311[[#This Row],[Date]],'DB Details'!$A:$T,19)</f>
        <v/>
      </c>
    </row>
    <row r="15">
      <c r="A15" s="38" t="n">
        <v>17807</v>
      </c>
      <c r="B15" s="48">
        <f>VLOOKUP(Table311[[#This Row],[Date]],'DB Details'!$A:$L,12)</f>
        <v/>
      </c>
      <c r="C15" s="49">
        <f>VLOOKUP(Table311[[#This Row],[Date]],'DB Details'!$A:$T,20)</f>
        <v/>
      </c>
      <c r="D15" s="49">
        <f>VLOOKUP(Table311[[#This Row],[Date]],'DB Details'!$A:$T,18)</f>
        <v/>
      </c>
      <c r="E15" s="49">
        <f>VLOOKUP(Table311[[#This Row],[Date]],'DB Details'!$A:$T,19)</f>
        <v/>
      </c>
    </row>
    <row r="16">
      <c r="A16" s="38" t="n">
        <v>17838</v>
      </c>
      <c r="B16" s="48">
        <f>VLOOKUP(Table311[[#This Row],[Date]],'DB Details'!$A:$L,12)</f>
        <v/>
      </c>
      <c r="C16" s="49">
        <f>VLOOKUP(Table311[[#This Row],[Date]],'DB Details'!$A:$T,20)</f>
        <v/>
      </c>
      <c r="D16" s="49">
        <f>VLOOKUP(Table311[[#This Row],[Date]],'DB Details'!$A:$T,18)</f>
        <v/>
      </c>
      <c r="E16" s="49">
        <f>VLOOKUP(Table311[[#This Row],[Date]],'DB Details'!$A:$T,19)</f>
        <v/>
      </c>
    </row>
    <row r="17">
      <c r="A17" s="38" t="n">
        <v>17868</v>
      </c>
      <c r="B17" s="48">
        <f>VLOOKUP(Table311[[#This Row],[Date]],'DB Details'!$A:$L,12)</f>
        <v/>
      </c>
      <c r="C17" s="49">
        <f>VLOOKUP(Table311[[#This Row],[Date]],'DB Details'!$A:$T,20)</f>
        <v/>
      </c>
      <c r="D17" s="49">
        <f>VLOOKUP(Table311[[#This Row],[Date]],'DB Details'!$A:$T,18)</f>
        <v/>
      </c>
      <c r="E17" s="49">
        <f>VLOOKUP(Table311[[#This Row],[Date]],'DB Details'!$A:$T,19)</f>
        <v/>
      </c>
    </row>
    <row r="18">
      <c r="A18" s="38" t="n">
        <v>17899</v>
      </c>
      <c r="B18" s="48">
        <f>VLOOKUP(Table311[[#This Row],[Date]],'DB Details'!$A:$L,12)</f>
        <v/>
      </c>
      <c r="C18" s="49">
        <f>VLOOKUP(Table311[[#This Row],[Date]],'DB Details'!$A:$T,20)</f>
        <v/>
      </c>
      <c r="D18" s="49">
        <f>VLOOKUP(Table311[[#This Row],[Date]],'DB Details'!$A:$T,18)</f>
        <v/>
      </c>
      <c r="E18" s="49">
        <f>VLOOKUP(Table311[[#This Row],[Date]],'DB Details'!$A:$T,19)</f>
        <v/>
      </c>
    </row>
    <row r="19">
      <c r="A19" s="38" t="n">
        <v>17930</v>
      </c>
      <c r="B19" s="48">
        <f>VLOOKUP(Table311[[#This Row],[Date]],'DB Details'!$A:$L,12)</f>
        <v/>
      </c>
      <c r="C19" s="49">
        <f>VLOOKUP(Table311[[#This Row],[Date]],'DB Details'!$A:$T,20)</f>
        <v/>
      </c>
      <c r="D19" s="49">
        <f>VLOOKUP(Table311[[#This Row],[Date]],'DB Details'!$A:$T,18)</f>
        <v/>
      </c>
      <c r="E19" s="49">
        <f>VLOOKUP(Table311[[#This Row],[Date]],'DB Details'!$A:$T,19)</f>
        <v/>
      </c>
    </row>
    <row r="20">
      <c r="A20" s="38" t="n">
        <v>17958</v>
      </c>
      <c r="B20" s="48">
        <f>VLOOKUP(Table311[[#This Row],[Date]],'DB Details'!$A:$L,12)</f>
        <v/>
      </c>
      <c r="C20" s="49">
        <f>VLOOKUP(Table311[[#This Row],[Date]],'DB Details'!$A:$T,20)</f>
        <v/>
      </c>
      <c r="D20" s="49">
        <f>VLOOKUP(Table311[[#This Row],[Date]],'DB Details'!$A:$T,18)</f>
        <v/>
      </c>
      <c r="E20" s="49">
        <f>VLOOKUP(Table311[[#This Row],[Date]],'DB Details'!$A:$T,19)</f>
        <v/>
      </c>
    </row>
    <row r="21">
      <c r="A21" s="38" t="n">
        <v>17989</v>
      </c>
      <c r="B21" s="48">
        <f>VLOOKUP(Table311[[#This Row],[Date]],'DB Details'!$A:$L,12)</f>
        <v/>
      </c>
      <c r="C21" s="49">
        <f>VLOOKUP(Table311[[#This Row],[Date]],'DB Details'!$A:$T,20)</f>
        <v/>
      </c>
      <c r="D21" s="49">
        <f>VLOOKUP(Table311[[#This Row],[Date]],'DB Details'!$A:$T,18)</f>
        <v/>
      </c>
      <c r="E21" s="49">
        <f>VLOOKUP(Table311[[#This Row],[Date]],'DB Details'!$A:$T,19)</f>
        <v/>
      </c>
    </row>
    <row r="22">
      <c r="A22" s="38" t="n">
        <v>18019</v>
      </c>
      <c r="B22" s="48">
        <f>VLOOKUP(Table311[[#This Row],[Date]],'DB Details'!$A:$L,12)</f>
        <v/>
      </c>
      <c r="C22" s="49">
        <f>VLOOKUP(Table311[[#This Row],[Date]],'DB Details'!$A:$T,20)</f>
        <v/>
      </c>
      <c r="D22" s="49">
        <f>VLOOKUP(Table311[[#This Row],[Date]],'DB Details'!$A:$T,18)</f>
        <v/>
      </c>
      <c r="E22" s="49">
        <f>VLOOKUP(Table311[[#This Row],[Date]],'DB Details'!$A:$T,19)</f>
        <v/>
      </c>
    </row>
    <row r="23">
      <c r="A23" s="38" t="n">
        <v>18050</v>
      </c>
      <c r="B23" s="48">
        <f>VLOOKUP(Table311[[#This Row],[Date]],'DB Details'!$A:$L,12)</f>
        <v/>
      </c>
      <c r="C23" s="49">
        <f>VLOOKUP(Table311[[#This Row],[Date]],'DB Details'!$A:$T,20)</f>
        <v/>
      </c>
      <c r="D23" s="49">
        <f>VLOOKUP(Table311[[#This Row],[Date]],'DB Details'!$A:$T,18)</f>
        <v/>
      </c>
      <c r="E23" s="49">
        <f>VLOOKUP(Table311[[#This Row],[Date]],'DB Details'!$A:$T,19)</f>
        <v/>
      </c>
    </row>
    <row r="24">
      <c r="A24" s="38" t="n">
        <v>18080</v>
      </c>
      <c r="B24" s="48">
        <f>VLOOKUP(Table311[[#This Row],[Date]],'DB Details'!$A:$L,12)</f>
        <v/>
      </c>
      <c r="C24" s="49">
        <f>VLOOKUP(Table311[[#This Row],[Date]],'DB Details'!$A:$T,20)</f>
        <v/>
      </c>
      <c r="D24" s="49">
        <f>VLOOKUP(Table311[[#This Row],[Date]],'DB Details'!$A:$T,18)</f>
        <v/>
      </c>
      <c r="E24" s="49">
        <f>VLOOKUP(Table311[[#This Row],[Date]],'DB Details'!$A:$T,19)</f>
        <v/>
      </c>
    </row>
    <row r="25">
      <c r="A25" s="38" t="n">
        <v>18111</v>
      </c>
      <c r="B25" s="48">
        <f>VLOOKUP(Table311[[#This Row],[Date]],'DB Details'!$A:$L,12)</f>
        <v/>
      </c>
      <c r="C25" s="49">
        <f>VLOOKUP(Table311[[#This Row],[Date]],'DB Details'!$A:$T,20)</f>
        <v/>
      </c>
      <c r="D25" s="49">
        <f>VLOOKUP(Table311[[#This Row],[Date]],'DB Details'!$A:$T,18)</f>
        <v/>
      </c>
      <c r="E25" s="49">
        <f>VLOOKUP(Table311[[#This Row],[Date]],'DB Details'!$A:$T,19)</f>
        <v/>
      </c>
    </row>
    <row r="26">
      <c r="A26" s="38" t="n">
        <v>18142</v>
      </c>
      <c r="B26" s="48">
        <f>VLOOKUP(Table311[[#This Row],[Date]],'DB Details'!$A:$L,12)</f>
        <v/>
      </c>
      <c r="C26" s="49">
        <f>VLOOKUP(Table311[[#This Row],[Date]],'DB Details'!$A:$T,20)</f>
        <v/>
      </c>
      <c r="D26" s="49">
        <f>VLOOKUP(Table311[[#This Row],[Date]],'DB Details'!$A:$T,18)</f>
        <v/>
      </c>
      <c r="E26" s="49">
        <f>VLOOKUP(Table311[[#This Row],[Date]],'DB Details'!$A:$T,19)</f>
        <v/>
      </c>
    </row>
    <row r="27">
      <c r="A27" s="38" t="n">
        <v>18172</v>
      </c>
      <c r="B27" s="48">
        <f>VLOOKUP(Table311[[#This Row],[Date]],'DB Details'!$A:$L,12)</f>
        <v/>
      </c>
      <c r="C27" s="49">
        <f>VLOOKUP(Table311[[#This Row],[Date]],'DB Details'!$A:$T,20)</f>
        <v/>
      </c>
      <c r="D27" s="49">
        <f>VLOOKUP(Table311[[#This Row],[Date]],'DB Details'!$A:$T,18)</f>
        <v/>
      </c>
      <c r="E27" s="49">
        <f>VLOOKUP(Table311[[#This Row],[Date]],'DB Details'!$A:$T,19)</f>
        <v/>
      </c>
    </row>
    <row r="28">
      <c r="A28" s="38" t="n">
        <v>18203</v>
      </c>
      <c r="B28" s="48">
        <f>VLOOKUP(Table311[[#This Row],[Date]],'DB Details'!$A:$L,12)</f>
        <v/>
      </c>
      <c r="C28" s="49">
        <f>VLOOKUP(Table311[[#This Row],[Date]],'DB Details'!$A:$T,20)</f>
        <v/>
      </c>
      <c r="D28" s="49">
        <f>VLOOKUP(Table311[[#This Row],[Date]],'DB Details'!$A:$T,18)</f>
        <v/>
      </c>
      <c r="E28" s="49">
        <f>VLOOKUP(Table311[[#This Row],[Date]],'DB Details'!$A:$T,19)</f>
        <v/>
      </c>
    </row>
    <row r="29">
      <c r="A29" s="38" t="n">
        <v>18233</v>
      </c>
      <c r="B29" s="48">
        <f>VLOOKUP(Table311[[#This Row],[Date]],'DB Details'!$A:$L,12)</f>
        <v/>
      </c>
      <c r="C29" s="49">
        <f>VLOOKUP(Table311[[#This Row],[Date]],'DB Details'!$A:$T,20)</f>
        <v/>
      </c>
      <c r="D29" s="49">
        <f>VLOOKUP(Table311[[#This Row],[Date]],'DB Details'!$A:$T,18)</f>
        <v/>
      </c>
      <c r="E29" s="49">
        <f>VLOOKUP(Table311[[#This Row],[Date]],'DB Details'!$A:$T,19)</f>
        <v/>
      </c>
    </row>
    <row r="30">
      <c r="A30" s="38" t="n">
        <v>18264</v>
      </c>
      <c r="B30" s="48">
        <f>VLOOKUP(Table311[[#This Row],[Date]],'DB Details'!$A:$L,12)</f>
        <v/>
      </c>
      <c r="C30" s="49">
        <f>VLOOKUP(Table311[[#This Row],[Date]],'DB Details'!$A:$T,20)</f>
        <v/>
      </c>
      <c r="D30" s="49">
        <f>VLOOKUP(Table311[[#This Row],[Date]],'DB Details'!$A:$T,18)</f>
        <v/>
      </c>
      <c r="E30" s="49">
        <f>VLOOKUP(Table311[[#This Row],[Date]],'DB Details'!$A:$T,19)</f>
        <v/>
      </c>
    </row>
    <row r="31">
      <c r="A31" s="38" t="n">
        <v>18295</v>
      </c>
      <c r="B31" s="48">
        <f>VLOOKUP(Table311[[#This Row],[Date]],'DB Details'!$A:$L,12)</f>
        <v/>
      </c>
      <c r="C31" s="49">
        <f>VLOOKUP(Table311[[#This Row],[Date]],'DB Details'!$A:$T,20)</f>
        <v/>
      </c>
      <c r="D31" s="49">
        <f>VLOOKUP(Table311[[#This Row],[Date]],'DB Details'!$A:$T,18)</f>
        <v/>
      </c>
      <c r="E31" s="49">
        <f>VLOOKUP(Table311[[#This Row],[Date]],'DB Details'!$A:$T,19)</f>
        <v/>
      </c>
    </row>
    <row r="32">
      <c r="A32" s="38" t="n">
        <v>18323</v>
      </c>
      <c r="B32" s="48">
        <f>VLOOKUP(Table311[[#This Row],[Date]],'DB Details'!$A:$L,12)</f>
        <v/>
      </c>
      <c r="C32" s="49">
        <f>VLOOKUP(Table311[[#This Row],[Date]],'DB Details'!$A:$T,20)</f>
        <v/>
      </c>
      <c r="D32" s="49">
        <f>VLOOKUP(Table311[[#This Row],[Date]],'DB Details'!$A:$T,18)</f>
        <v/>
      </c>
      <c r="E32" s="49">
        <f>VLOOKUP(Table311[[#This Row],[Date]],'DB Details'!$A:$T,19)</f>
        <v/>
      </c>
    </row>
    <row r="33">
      <c r="A33" s="38" t="n">
        <v>18354</v>
      </c>
      <c r="B33" s="48">
        <f>VLOOKUP(Table311[[#This Row],[Date]],'DB Details'!$A:$L,12)</f>
        <v/>
      </c>
      <c r="C33" s="49">
        <f>VLOOKUP(Table311[[#This Row],[Date]],'DB Details'!$A:$T,20)</f>
        <v/>
      </c>
      <c r="D33" s="49">
        <f>VLOOKUP(Table311[[#This Row],[Date]],'DB Details'!$A:$T,18)</f>
        <v/>
      </c>
      <c r="E33" s="49">
        <f>VLOOKUP(Table311[[#This Row],[Date]],'DB Details'!$A:$T,19)</f>
        <v/>
      </c>
    </row>
    <row r="34">
      <c r="A34" s="38" t="n">
        <v>18384</v>
      </c>
      <c r="B34" s="48">
        <f>VLOOKUP(Table311[[#This Row],[Date]],'DB Details'!$A:$L,12)</f>
        <v/>
      </c>
      <c r="C34" s="49">
        <f>VLOOKUP(Table311[[#This Row],[Date]],'DB Details'!$A:$T,20)</f>
        <v/>
      </c>
      <c r="D34" s="49">
        <f>VLOOKUP(Table311[[#This Row],[Date]],'DB Details'!$A:$T,18)</f>
        <v/>
      </c>
      <c r="E34" s="49">
        <f>VLOOKUP(Table311[[#This Row],[Date]],'DB Details'!$A:$T,19)</f>
        <v/>
      </c>
    </row>
    <row r="35">
      <c r="A35" s="38" t="n">
        <v>18415</v>
      </c>
      <c r="B35" s="48">
        <f>VLOOKUP(Table311[[#This Row],[Date]],'DB Details'!$A:$L,12)</f>
        <v/>
      </c>
      <c r="C35" s="49">
        <f>VLOOKUP(Table311[[#This Row],[Date]],'DB Details'!$A:$T,20)</f>
        <v/>
      </c>
      <c r="D35" s="49">
        <f>VLOOKUP(Table311[[#This Row],[Date]],'DB Details'!$A:$T,18)</f>
        <v/>
      </c>
      <c r="E35" s="49">
        <f>VLOOKUP(Table311[[#This Row],[Date]],'DB Details'!$A:$T,19)</f>
        <v/>
      </c>
    </row>
    <row r="36">
      <c r="A36" s="38" t="n">
        <v>18445</v>
      </c>
      <c r="B36" s="48">
        <f>VLOOKUP(Table311[[#This Row],[Date]],'DB Details'!$A:$L,12)</f>
        <v/>
      </c>
      <c r="C36" s="49">
        <f>VLOOKUP(Table311[[#This Row],[Date]],'DB Details'!$A:$T,20)</f>
        <v/>
      </c>
      <c r="D36" s="49">
        <f>VLOOKUP(Table311[[#This Row],[Date]],'DB Details'!$A:$T,18)</f>
        <v/>
      </c>
      <c r="E36" s="49">
        <f>VLOOKUP(Table311[[#This Row],[Date]],'DB Details'!$A:$T,19)</f>
        <v/>
      </c>
    </row>
    <row r="37">
      <c r="A37" s="38" t="n">
        <v>18476</v>
      </c>
      <c r="B37" s="48">
        <f>VLOOKUP(Table311[[#This Row],[Date]],'DB Details'!$A:$L,12)</f>
        <v/>
      </c>
      <c r="C37" s="49">
        <f>VLOOKUP(Table311[[#This Row],[Date]],'DB Details'!$A:$T,20)</f>
        <v/>
      </c>
      <c r="D37" s="49">
        <f>VLOOKUP(Table311[[#This Row],[Date]],'DB Details'!$A:$T,18)</f>
        <v/>
      </c>
      <c r="E37" s="49">
        <f>VLOOKUP(Table311[[#This Row],[Date]],'DB Details'!$A:$T,19)</f>
        <v/>
      </c>
    </row>
    <row r="38">
      <c r="A38" s="38" t="n">
        <v>18507</v>
      </c>
      <c r="B38" s="48">
        <f>VLOOKUP(Table311[[#This Row],[Date]],'DB Details'!$A:$L,12)</f>
        <v/>
      </c>
      <c r="C38" s="49">
        <f>VLOOKUP(Table311[[#This Row],[Date]],'DB Details'!$A:$T,20)</f>
        <v/>
      </c>
      <c r="D38" s="49">
        <f>VLOOKUP(Table311[[#This Row],[Date]],'DB Details'!$A:$T,18)</f>
        <v/>
      </c>
      <c r="E38" s="49">
        <f>VLOOKUP(Table311[[#This Row],[Date]],'DB Details'!$A:$T,19)</f>
        <v/>
      </c>
    </row>
    <row r="39">
      <c r="A39" s="38" t="n">
        <v>18537</v>
      </c>
      <c r="B39" s="48">
        <f>VLOOKUP(Table311[[#This Row],[Date]],'DB Details'!$A:$L,12)</f>
        <v/>
      </c>
      <c r="C39" s="49">
        <f>VLOOKUP(Table311[[#This Row],[Date]],'DB Details'!$A:$T,20)</f>
        <v/>
      </c>
      <c r="D39" s="49">
        <f>VLOOKUP(Table311[[#This Row],[Date]],'DB Details'!$A:$T,18)</f>
        <v/>
      </c>
      <c r="E39" s="49">
        <f>VLOOKUP(Table311[[#This Row],[Date]],'DB Details'!$A:$T,19)</f>
        <v/>
      </c>
    </row>
    <row r="40">
      <c r="A40" s="38" t="n">
        <v>18568</v>
      </c>
      <c r="B40" s="48">
        <f>VLOOKUP(Table311[[#This Row],[Date]],'DB Details'!$A:$L,12)</f>
        <v/>
      </c>
      <c r="C40" s="49">
        <f>VLOOKUP(Table311[[#This Row],[Date]],'DB Details'!$A:$T,20)</f>
        <v/>
      </c>
      <c r="D40" s="49">
        <f>VLOOKUP(Table311[[#This Row],[Date]],'DB Details'!$A:$T,18)</f>
        <v/>
      </c>
      <c r="E40" s="49">
        <f>VLOOKUP(Table311[[#This Row],[Date]],'DB Details'!$A:$T,19)</f>
        <v/>
      </c>
    </row>
    <row r="41">
      <c r="A41" s="38" t="n">
        <v>18598</v>
      </c>
      <c r="B41" s="48">
        <f>VLOOKUP(Table311[[#This Row],[Date]],'DB Details'!$A:$L,12)</f>
        <v/>
      </c>
      <c r="C41" s="49">
        <f>VLOOKUP(Table311[[#This Row],[Date]],'DB Details'!$A:$T,20)</f>
        <v/>
      </c>
      <c r="D41" s="49">
        <f>VLOOKUP(Table311[[#This Row],[Date]],'DB Details'!$A:$T,18)</f>
        <v/>
      </c>
      <c r="E41" s="49">
        <f>VLOOKUP(Table311[[#This Row],[Date]],'DB Details'!$A:$T,19)</f>
        <v/>
      </c>
    </row>
    <row r="42">
      <c r="A42" s="38" t="n">
        <v>18629</v>
      </c>
      <c r="B42" s="48">
        <f>VLOOKUP(Table311[[#This Row],[Date]],'DB Details'!$A:$L,12)</f>
        <v/>
      </c>
      <c r="C42" s="49">
        <f>VLOOKUP(Table311[[#This Row],[Date]],'DB Details'!$A:$T,20)</f>
        <v/>
      </c>
      <c r="D42" s="49">
        <f>VLOOKUP(Table311[[#This Row],[Date]],'DB Details'!$A:$T,18)</f>
        <v/>
      </c>
      <c r="E42" s="49">
        <f>VLOOKUP(Table311[[#This Row],[Date]],'DB Details'!$A:$T,19)</f>
        <v/>
      </c>
    </row>
    <row r="43">
      <c r="A43" s="38" t="n">
        <v>18660</v>
      </c>
      <c r="B43" s="48">
        <f>VLOOKUP(Table311[[#This Row],[Date]],'DB Details'!$A:$L,12)</f>
        <v/>
      </c>
      <c r="C43" s="49">
        <f>VLOOKUP(Table311[[#This Row],[Date]],'DB Details'!$A:$T,20)</f>
        <v/>
      </c>
      <c r="D43" s="49">
        <f>VLOOKUP(Table311[[#This Row],[Date]],'DB Details'!$A:$T,18)</f>
        <v/>
      </c>
      <c r="E43" s="49">
        <f>VLOOKUP(Table311[[#This Row],[Date]],'DB Details'!$A:$T,19)</f>
        <v/>
      </c>
    </row>
    <row r="44">
      <c r="A44" s="38" t="n">
        <v>18688</v>
      </c>
      <c r="B44" s="48">
        <f>VLOOKUP(Table311[[#This Row],[Date]],'DB Details'!$A:$L,12)</f>
        <v/>
      </c>
      <c r="C44" s="49">
        <f>VLOOKUP(Table311[[#This Row],[Date]],'DB Details'!$A:$T,20)</f>
        <v/>
      </c>
      <c r="D44" s="49">
        <f>VLOOKUP(Table311[[#This Row],[Date]],'DB Details'!$A:$T,18)</f>
        <v/>
      </c>
      <c r="E44" s="49">
        <f>VLOOKUP(Table311[[#This Row],[Date]],'DB Details'!$A:$T,19)</f>
        <v/>
      </c>
    </row>
    <row r="45">
      <c r="A45" s="38" t="n">
        <v>18719</v>
      </c>
      <c r="B45" s="48">
        <f>VLOOKUP(Table311[[#This Row],[Date]],'DB Details'!$A:$L,12)</f>
        <v/>
      </c>
      <c r="C45" s="49">
        <f>VLOOKUP(Table311[[#This Row],[Date]],'DB Details'!$A:$T,20)</f>
        <v/>
      </c>
      <c r="D45" s="49">
        <f>VLOOKUP(Table311[[#This Row],[Date]],'DB Details'!$A:$T,18)</f>
        <v/>
      </c>
      <c r="E45" s="49">
        <f>VLOOKUP(Table311[[#This Row],[Date]],'DB Details'!$A:$T,19)</f>
        <v/>
      </c>
    </row>
    <row r="46">
      <c r="A46" s="38" t="n">
        <v>18749</v>
      </c>
      <c r="B46" s="48">
        <f>VLOOKUP(Table311[[#This Row],[Date]],'DB Details'!$A:$L,12)</f>
        <v/>
      </c>
      <c r="C46" s="49">
        <f>VLOOKUP(Table311[[#This Row],[Date]],'DB Details'!$A:$T,20)</f>
        <v/>
      </c>
      <c r="D46" s="49">
        <f>VLOOKUP(Table311[[#This Row],[Date]],'DB Details'!$A:$T,18)</f>
        <v/>
      </c>
      <c r="E46" s="49">
        <f>VLOOKUP(Table311[[#This Row],[Date]],'DB Details'!$A:$T,19)</f>
        <v/>
      </c>
    </row>
    <row r="47">
      <c r="A47" s="38" t="n">
        <v>18780</v>
      </c>
      <c r="B47" s="48">
        <f>VLOOKUP(Table311[[#This Row],[Date]],'DB Details'!$A:$L,12)</f>
        <v/>
      </c>
      <c r="C47" s="49">
        <f>VLOOKUP(Table311[[#This Row],[Date]],'DB Details'!$A:$T,20)</f>
        <v/>
      </c>
      <c r="D47" s="49">
        <f>VLOOKUP(Table311[[#This Row],[Date]],'DB Details'!$A:$T,18)</f>
        <v/>
      </c>
      <c r="E47" s="49">
        <f>VLOOKUP(Table311[[#This Row],[Date]],'DB Details'!$A:$T,19)</f>
        <v/>
      </c>
    </row>
    <row r="48">
      <c r="A48" s="38" t="n">
        <v>18810</v>
      </c>
      <c r="B48" s="48">
        <f>VLOOKUP(Table311[[#This Row],[Date]],'DB Details'!$A:$L,12)</f>
        <v/>
      </c>
      <c r="C48" s="49">
        <f>VLOOKUP(Table311[[#This Row],[Date]],'DB Details'!$A:$T,20)</f>
        <v/>
      </c>
      <c r="D48" s="49">
        <f>VLOOKUP(Table311[[#This Row],[Date]],'DB Details'!$A:$T,18)</f>
        <v/>
      </c>
      <c r="E48" s="49">
        <f>VLOOKUP(Table311[[#This Row],[Date]],'DB Details'!$A:$T,19)</f>
        <v/>
      </c>
    </row>
    <row r="49">
      <c r="A49" s="38" t="n">
        <v>18841</v>
      </c>
      <c r="B49" s="48">
        <f>VLOOKUP(Table311[[#This Row],[Date]],'DB Details'!$A:$L,12)</f>
        <v/>
      </c>
      <c r="C49" s="49">
        <f>VLOOKUP(Table311[[#This Row],[Date]],'DB Details'!$A:$T,20)</f>
        <v/>
      </c>
      <c r="D49" s="49">
        <f>VLOOKUP(Table311[[#This Row],[Date]],'DB Details'!$A:$T,18)</f>
        <v/>
      </c>
      <c r="E49" s="49">
        <f>VLOOKUP(Table311[[#This Row],[Date]],'DB Details'!$A:$T,19)</f>
        <v/>
      </c>
    </row>
    <row r="50">
      <c r="A50" s="38" t="n">
        <v>18872</v>
      </c>
      <c r="B50" s="48">
        <f>VLOOKUP(Table311[[#This Row],[Date]],'DB Details'!$A:$L,12)</f>
        <v/>
      </c>
      <c r="C50" s="49">
        <f>VLOOKUP(Table311[[#This Row],[Date]],'DB Details'!$A:$T,20)</f>
        <v/>
      </c>
      <c r="D50" s="49">
        <f>VLOOKUP(Table311[[#This Row],[Date]],'DB Details'!$A:$T,18)</f>
        <v/>
      </c>
      <c r="E50" s="49">
        <f>VLOOKUP(Table311[[#This Row],[Date]],'DB Details'!$A:$T,19)</f>
        <v/>
      </c>
    </row>
    <row r="51">
      <c r="A51" s="38" t="n">
        <v>18902</v>
      </c>
      <c r="B51" s="48">
        <f>VLOOKUP(Table311[[#This Row],[Date]],'DB Details'!$A:$L,12)</f>
        <v/>
      </c>
      <c r="C51" s="49">
        <f>VLOOKUP(Table311[[#This Row],[Date]],'DB Details'!$A:$T,20)</f>
        <v/>
      </c>
      <c r="D51" s="49">
        <f>VLOOKUP(Table311[[#This Row],[Date]],'DB Details'!$A:$T,18)</f>
        <v/>
      </c>
      <c r="E51" s="49">
        <f>VLOOKUP(Table311[[#This Row],[Date]],'DB Details'!$A:$T,19)</f>
        <v/>
      </c>
    </row>
    <row r="52">
      <c r="A52" s="38" t="n">
        <v>18933</v>
      </c>
      <c r="B52" s="48">
        <f>VLOOKUP(Table311[[#This Row],[Date]],'DB Details'!$A:$L,12)</f>
        <v/>
      </c>
      <c r="C52" s="49">
        <f>VLOOKUP(Table311[[#This Row],[Date]],'DB Details'!$A:$T,20)</f>
        <v/>
      </c>
      <c r="D52" s="49">
        <f>VLOOKUP(Table311[[#This Row],[Date]],'DB Details'!$A:$T,18)</f>
        <v/>
      </c>
      <c r="E52" s="49">
        <f>VLOOKUP(Table311[[#This Row],[Date]],'DB Details'!$A:$T,19)</f>
        <v/>
      </c>
    </row>
    <row r="53">
      <c r="A53" s="38" t="n">
        <v>18963</v>
      </c>
      <c r="B53" s="48">
        <f>VLOOKUP(Table311[[#This Row],[Date]],'DB Details'!$A:$L,12)</f>
        <v/>
      </c>
      <c r="C53" s="49">
        <f>VLOOKUP(Table311[[#This Row],[Date]],'DB Details'!$A:$T,20)</f>
        <v/>
      </c>
      <c r="D53" s="49">
        <f>VLOOKUP(Table311[[#This Row],[Date]],'DB Details'!$A:$T,18)</f>
        <v/>
      </c>
      <c r="E53" s="49">
        <f>VLOOKUP(Table311[[#This Row],[Date]],'DB Details'!$A:$T,19)</f>
        <v/>
      </c>
    </row>
    <row r="54">
      <c r="A54" s="38" t="n">
        <v>18994</v>
      </c>
      <c r="B54" s="48">
        <f>VLOOKUP(Table311[[#This Row],[Date]],'DB Details'!$A:$L,12)</f>
        <v/>
      </c>
      <c r="C54" s="49">
        <f>VLOOKUP(Table311[[#This Row],[Date]],'DB Details'!$A:$T,20)</f>
        <v/>
      </c>
      <c r="D54" s="49">
        <f>VLOOKUP(Table311[[#This Row],[Date]],'DB Details'!$A:$T,18)</f>
        <v/>
      </c>
      <c r="E54" s="49">
        <f>VLOOKUP(Table311[[#This Row],[Date]],'DB Details'!$A:$T,19)</f>
        <v/>
      </c>
    </row>
    <row r="55">
      <c r="A55" s="38" t="n">
        <v>19025</v>
      </c>
      <c r="B55" s="48">
        <f>VLOOKUP(Table311[[#This Row],[Date]],'DB Details'!$A:$L,12)</f>
        <v/>
      </c>
      <c r="C55" s="49">
        <f>VLOOKUP(Table311[[#This Row],[Date]],'DB Details'!$A:$T,20)</f>
        <v/>
      </c>
      <c r="D55" s="49">
        <f>VLOOKUP(Table311[[#This Row],[Date]],'DB Details'!$A:$T,18)</f>
        <v/>
      </c>
      <c r="E55" s="49">
        <f>VLOOKUP(Table311[[#This Row],[Date]],'DB Details'!$A:$T,19)</f>
        <v/>
      </c>
    </row>
    <row r="56">
      <c r="A56" s="38" t="n">
        <v>19054</v>
      </c>
      <c r="B56" s="48">
        <f>VLOOKUP(Table311[[#This Row],[Date]],'DB Details'!$A:$L,12)</f>
        <v/>
      </c>
      <c r="C56" s="49">
        <f>VLOOKUP(Table311[[#This Row],[Date]],'DB Details'!$A:$T,20)</f>
        <v/>
      </c>
      <c r="D56" s="49">
        <f>VLOOKUP(Table311[[#This Row],[Date]],'DB Details'!$A:$T,18)</f>
        <v/>
      </c>
      <c r="E56" s="49">
        <f>VLOOKUP(Table311[[#This Row],[Date]],'DB Details'!$A:$T,19)</f>
        <v/>
      </c>
    </row>
    <row r="57">
      <c r="A57" s="38" t="n">
        <v>19085</v>
      </c>
      <c r="B57" s="48">
        <f>VLOOKUP(Table311[[#This Row],[Date]],'DB Details'!$A:$L,12)</f>
        <v/>
      </c>
      <c r="C57" s="49">
        <f>VLOOKUP(Table311[[#This Row],[Date]],'DB Details'!$A:$T,20)</f>
        <v/>
      </c>
      <c r="D57" s="49">
        <f>VLOOKUP(Table311[[#This Row],[Date]],'DB Details'!$A:$T,18)</f>
        <v/>
      </c>
      <c r="E57" s="49">
        <f>VLOOKUP(Table311[[#This Row],[Date]],'DB Details'!$A:$T,19)</f>
        <v/>
      </c>
    </row>
    <row r="58">
      <c r="A58" s="38" t="n">
        <v>19115</v>
      </c>
      <c r="B58" s="48">
        <f>VLOOKUP(Table311[[#This Row],[Date]],'DB Details'!$A:$L,12)</f>
        <v/>
      </c>
      <c r="C58" s="49">
        <f>VLOOKUP(Table311[[#This Row],[Date]],'DB Details'!$A:$T,20)</f>
        <v/>
      </c>
      <c r="D58" s="49">
        <f>VLOOKUP(Table311[[#This Row],[Date]],'DB Details'!$A:$T,18)</f>
        <v/>
      </c>
      <c r="E58" s="49">
        <f>VLOOKUP(Table311[[#This Row],[Date]],'DB Details'!$A:$T,19)</f>
        <v/>
      </c>
    </row>
    <row r="59">
      <c r="A59" s="38" t="n">
        <v>19146</v>
      </c>
      <c r="B59" s="48">
        <f>VLOOKUP(Table311[[#This Row],[Date]],'DB Details'!$A:$L,12)</f>
        <v/>
      </c>
      <c r="C59" s="49">
        <f>VLOOKUP(Table311[[#This Row],[Date]],'DB Details'!$A:$T,20)</f>
        <v/>
      </c>
      <c r="D59" s="49">
        <f>VLOOKUP(Table311[[#This Row],[Date]],'DB Details'!$A:$T,18)</f>
        <v/>
      </c>
      <c r="E59" s="49">
        <f>VLOOKUP(Table311[[#This Row],[Date]],'DB Details'!$A:$T,19)</f>
        <v/>
      </c>
    </row>
    <row r="60">
      <c r="A60" s="38" t="n">
        <v>19176</v>
      </c>
      <c r="B60" s="48">
        <f>VLOOKUP(Table311[[#This Row],[Date]],'DB Details'!$A:$L,12)</f>
        <v/>
      </c>
      <c r="C60" s="49">
        <f>VLOOKUP(Table311[[#This Row],[Date]],'DB Details'!$A:$T,20)</f>
        <v/>
      </c>
      <c r="D60" s="49">
        <f>VLOOKUP(Table311[[#This Row],[Date]],'DB Details'!$A:$T,18)</f>
        <v/>
      </c>
      <c r="E60" s="49">
        <f>VLOOKUP(Table311[[#This Row],[Date]],'DB Details'!$A:$T,19)</f>
        <v/>
      </c>
    </row>
    <row r="61">
      <c r="A61" s="38" t="n">
        <v>19207</v>
      </c>
      <c r="B61" s="48">
        <f>VLOOKUP(Table311[[#This Row],[Date]],'DB Details'!$A:$L,12)</f>
        <v/>
      </c>
      <c r="C61" s="49">
        <f>VLOOKUP(Table311[[#This Row],[Date]],'DB Details'!$A:$T,20)</f>
        <v/>
      </c>
      <c r="D61" s="49">
        <f>VLOOKUP(Table311[[#This Row],[Date]],'DB Details'!$A:$T,18)</f>
        <v/>
      </c>
      <c r="E61" s="49">
        <f>VLOOKUP(Table311[[#This Row],[Date]],'DB Details'!$A:$T,19)</f>
        <v/>
      </c>
    </row>
    <row r="62">
      <c r="A62" s="38" t="n">
        <v>19238</v>
      </c>
      <c r="B62" s="48">
        <f>VLOOKUP(Table311[[#This Row],[Date]],'DB Details'!$A:$L,12)</f>
        <v/>
      </c>
      <c r="C62" s="49">
        <f>VLOOKUP(Table311[[#This Row],[Date]],'DB Details'!$A:$T,20)</f>
        <v/>
      </c>
      <c r="D62" s="49">
        <f>VLOOKUP(Table311[[#This Row],[Date]],'DB Details'!$A:$T,18)</f>
        <v/>
      </c>
      <c r="E62" s="49">
        <f>VLOOKUP(Table311[[#This Row],[Date]],'DB Details'!$A:$T,19)</f>
        <v/>
      </c>
    </row>
    <row r="63">
      <c r="A63" s="38" t="n">
        <v>19268</v>
      </c>
      <c r="B63" s="48">
        <f>VLOOKUP(Table311[[#This Row],[Date]],'DB Details'!$A:$L,12)</f>
        <v/>
      </c>
      <c r="C63" s="49">
        <f>VLOOKUP(Table311[[#This Row],[Date]],'DB Details'!$A:$T,20)</f>
        <v/>
      </c>
      <c r="D63" s="49">
        <f>VLOOKUP(Table311[[#This Row],[Date]],'DB Details'!$A:$T,18)</f>
        <v/>
      </c>
      <c r="E63" s="49">
        <f>VLOOKUP(Table311[[#This Row],[Date]],'DB Details'!$A:$T,19)</f>
        <v/>
      </c>
    </row>
    <row r="64">
      <c r="A64" s="38" t="n">
        <v>19299</v>
      </c>
      <c r="B64" s="48">
        <f>VLOOKUP(Table311[[#This Row],[Date]],'DB Details'!$A:$L,12)</f>
        <v/>
      </c>
      <c r="C64" s="49">
        <f>VLOOKUP(Table311[[#This Row],[Date]],'DB Details'!$A:$T,20)</f>
        <v/>
      </c>
      <c r="D64" s="49">
        <f>VLOOKUP(Table311[[#This Row],[Date]],'DB Details'!$A:$T,18)</f>
        <v/>
      </c>
      <c r="E64" s="49">
        <f>VLOOKUP(Table311[[#This Row],[Date]],'DB Details'!$A:$T,19)</f>
        <v/>
      </c>
    </row>
    <row r="65">
      <c r="A65" s="38" t="n">
        <v>19329</v>
      </c>
      <c r="B65" s="48">
        <f>VLOOKUP(Table311[[#This Row],[Date]],'DB Details'!$A:$L,12)</f>
        <v/>
      </c>
      <c r="C65" s="49">
        <f>VLOOKUP(Table311[[#This Row],[Date]],'DB Details'!$A:$T,20)</f>
        <v/>
      </c>
      <c r="D65" s="49">
        <f>VLOOKUP(Table311[[#This Row],[Date]],'DB Details'!$A:$T,18)</f>
        <v/>
      </c>
      <c r="E65" s="49">
        <f>VLOOKUP(Table311[[#This Row],[Date]],'DB Details'!$A:$T,19)</f>
        <v/>
      </c>
    </row>
    <row r="66">
      <c r="A66" s="38" t="n">
        <v>19360</v>
      </c>
      <c r="B66" s="48">
        <f>VLOOKUP(Table311[[#This Row],[Date]],'DB Details'!$A:$L,12)</f>
        <v/>
      </c>
      <c r="C66" s="49">
        <f>VLOOKUP(Table311[[#This Row],[Date]],'DB Details'!$A:$T,20)</f>
        <v/>
      </c>
      <c r="D66" s="49">
        <f>VLOOKUP(Table311[[#This Row],[Date]],'DB Details'!$A:$T,18)</f>
        <v/>
      </c>
      <c r="E66" s="49">
        <f>VLOOKUP(Table311[[#This Row],[Date]],'DB Details'!$A:$T,19)</f>
        <v/>
      </c>
    </row>
    <row r="67">
      <c r="A67" s="38" t="n">
        <v>19391</v>
      </c>
      <c r="B67" s="48">
        <f>VLOOKUP(Table311[[#This Row],[Date]],'DB Details'!$A:$L,12)</f>
        <v/>
      </c>
      <c r="C67" s="49">
        <f>VLOOKUP(Table311[[#This Row],[Date]],'DB Details'!$A:$T,20)</f>
        <v/>
      </c>
      <c r="D67" s="49">
        <f>VLOOKUP(Table311[[#This Row],[Date]],'DB Details'!$A:$T,18)</f>
        <v/>
      </c>
      <c r="E67" s="49">
        <f>VLOOKUP(Table311[[#This Row],[Date]],'DB Details'!$A:$T,19)</f>
        <v/>
      </c>
    </row>
    <row r="68">
      <c r="A68" s="38" t="n">
        <v>19419</v>
      </c>
      <c r="B68" s="48">
        <f>VLOOKUP(Table311[[#This Row],[Date]],'DB Details'!$A:$L,12)</f>
        <v/>
      </c>
      <c r="C68" s="49">
        <f>VLOOKUP(Table311[[#This Row],[Date]],'DB Details'!$A:$T,20)</f>
        <v/>
      </c>
      <c r="D68" s="49">
        <f>VLOOKUP(Table311[[#This Row],[Date]],'DB Details'!$A:$T,18)</f>
        <v/>
      </c>
      <c r="E68" s="49">
        <f>VLOOKUP(Table311[[#This Row],[Date]],'DB Details'!$A:$T,19)</f>
        <v/>
      </c>
    </row>
    <row r="69">
      <c r="A69" s="38" t="n">
        <v>19450</v>
      </c>
      <c r="B69" s="48">
        <f>VLOOKUP(Table311[[#This Row],[Date]],'DB Details'!$A:$L,12)</f>
        <v/>
      </c>
      <c r="C69" s="49">
        <f>VLOOKUP(Table311[[#This Row],[Date]],'DB Details'!$A:$T,20)</f>
        <v/>
      </c>
      <c r="D69" s="49">
        <f>VLOOKUP(Table311[[#This Row],[Date]],'DB Details'!$A:$T,18)</f>
        <v/>
      </c>
      <c r="E69" s="49">
        <f>VLOOKUP(Table311[[#This Row],[Date]],'DB Details'!$A:$T,19)</f>
        <v/>
      </c>
    </row>
    <row r="70">
      <c r="A70" s="38" t="n">
        <v>19480</v>
      </c>
      <c r="B70" s="48">
        <f>VLOOKUP(Table311[[#This Row],[Date]],'DB Details'!$A:$L,12)</f>
        <v/>
      </c>
      <c r="C70" s="49">
        <f>VLOOKUP(Table311[[#This Row],[Date]],'DB Details'!$A:$T,20)</f>
        <v/>
      </c>
      <c r="D70" s="49">
        <f>VLOOKUP(Table311[[#This Row],[Date]],'DB Details'!$A:$T,18)</f>
        <v/>
      </c>
      <c r="E70" s="49">
        <f>VLOOKUP(Table311[[#This Row],[Date]],'DB Details'!$A:$T,19)</f>
        <v/>
      </c>
    </row>
    <row r="71">
      <c r="A71" s="38" t="n">
        <v>19511</v>
      </c>
      <c r="B71" s="48">
        <f>VLOOKUP(Table311[[#This Row],[Date]],'DB Details'!$A:$L,12)</f>
        <v/>
      </c>
      <c r="C71" s="49">
        <f>VLOOKUP(Table311[[#This Row],[Date]],'DB Details'!$A:$T,20)</f>
        <v/>
      </c>
      <c r="D71" s="49">
        <f>VLOOKUP(Table311[[#This Row],[Date]],'DB Details'!$A:$T,18)</f>
        <v/>
      </c>
      <c r="E71" s="49">
        <f>VLOOKUP(Table311[[#This Row],[Date]],'DB Details'!$A:$T,19)</f>
        <v/>
      </c>
    </row>
    <row r="72">
      <c r="A72" s="38" t="n">
        <v>19541</v>
      </c>
      <c r="B72" s="48">
        <f>VLOOKUP(Table311[[#This Row],[Date]],'DB Details'!$A:$L,12)</f>
        <v/>
      </c>
      <c r="C72" s="49">
        <f>VLOOKUP(Table311[[#This Row],[Date]],'DB Details'!$A:$T,20)</f>
        <v/>
      </c>
      <c r="D72" s="49">
        <f>VLOOKUP(Table311[[#This Row],[Date]],'DB Details'!$A:$T,18)</f>
        <v/>
      </c>
      <c r="E72" s="49">
        <f>VLOOKUP(Table311[[#This Row],[Date]],'DB Details'!$A:$T,19)</f>
        <v/>
      </c>
    </row>
    <row r="73">
      <c r="A73" s="38" t="n">
        <v>19572</v>
      </c>
      <c r="B73" s="48">
        <f>VLOOKUP(Table311[[#This Row],[Date]],'DB Details'!$A:$L,12)</f>
        <v/>
      </c>
      <c r="C73" s="49">
        <f>VLOOKUP(Table311[[#This Row],[Date]],'DB Details'!$A:$T,20)</f>
        <v/>
      </c>
      <c r="D73" s="49">
        <f>VLOOKUP(Table311[[#This Row],[Date]],'DB Details'!$A:$T,18)</f>
        <v/>
      </c>
      <c r="E73" s="49">
        <f>VLOOKUP(Table311[[#This Row],[Date]],'DB Details'!$A:$T,19)</f>
        <v/>
      </c>
    </row>
    <row r="74">
      <c r="A74" s="38" t="n">
        <v>19603</v>
      </c>
      <c r="B74" s="48">
        <f>VLOOKUP(Table311[[#This Row],[Date]],'DB Details'!$A:$L,12)</f>
        <v/>
      </c>
      <c r="C74" s="49">
        <f>VLOOKUP(Table311[[#This Row],[Date]],'DB Details'!$A:$T,20)</f>
        <v/>
      </c>
      <c r="D74" s="49">
        <f>VLOOKUP(Table311[[#This Row],[Date]],'DB Details'!$A:$T,18)</f>
        <v/>
      </c>
      <c r="E74" s="49">
        <f>VLOOKUP(Table311[[#This Row],[Date]],'DB Details'!$A:$T,19)</f>
        <v/>
      </c>
    </row>
    <row r="75">
      <c r="A75" s="38" t="n">
        <v>19633</v>
      </c>
      <c r="B75" s="48">
        <f>VLOOKUP(Table311[[#This Row],[Date]],'DB Details'!$A:$L,12)</f>
        <v/>
      </c>
      <c r="C75" s="49">
        <f>VLOOKUP(Table311[[#This Row],[Date]],'DB Details'!$A:$T,20)</f>
        <v/>
      </c>
      <c r="D75" s="49">
        <f>VLOOKUP(Table311[[#This Row],[Date]],'DB Details'!$A:$T,18)</f>
        <v/>
      </c>
      <c r="E75" s="49">
        <f>VLOOKUP(Table311[[#This Row],[Date]],'DB Details'!$A:$T,19)</f>
        <v/>
      </c>
    </row>
    <row r="76">
      <c r="A76" s="38" t="n">
        <v>19664</v>
      </c>
      <c r="B76" s="48">
        <f>VLOOKUP(Table311[[#This Row],[Date]],'DB Details'!$A:$L,12)</f>
        <v/>
      </c>
      <c r="C76" s="49">
        <f>VLOOKUP(Table311[[#This Row],[Date]],'DB Details'!$A:$T,20)</f>
        <v/>
      </c>
      <c r="D76" s="49">
        <f>VLOOKUP(Table311[[#This Row],[Date]],'DB Details'!$A:$T,18)</f>
        <v/>
      </c>
      <c r="E76" s="49">
        <f>VLOOKUP(Table311[[#This Row],[Date]],'DB Details'!$A:$T,19)</f>
        <v/>
      </c>
    </row>
    <row r="77">
      <c r="A77" s="38" t="n">
        <v>19694</v>
      </c>
      <c r="B77" s="48">
        <f>VLOOKUP(Table311[[#This Row],[Date]],'DB Details'!$A:$L,12)</f>
        <v/>
      </c>
      <c r="C77" s="49">
        <f>VLOOKUP(Table311[[#This Row],[Date]],'DB Details'!$A:$T,20)</f>
        <v/>
      </c>
      <c r="D77" s="49">
        <f>VLOOKUP(Table311[[#This Row],[Date]],'DB Details'!$A:$T,18)</f>
        <v/>
      </c>
      <c r="E77" s="49">
        <f>VLOOKUP(Table311[[#This Row],[Date]],'DB Details'!$A:$T,19)</f>
        <v/>
      </c>
    </row>
    <row r="78">
      <c r="A78" s="38" t="n">
        <v>19725</v>
      </c>
      <c r="B78" s="48">
        <f>VLOOKUP(Table311[[#This Row],[Date]],'DB Details'!$A:$L,12)</f>
        <v/>
      </c>
      <c r="C78" s="49">
        <f>VLOOKUP(Table311[[#This Row],[Date]],'DB Details'!$A:$T,20)</f>
        <v/>
      </c>
      <c r="D78" s="49">
        <f>VLOOKUP(Table311[[#This Row],[Date]],'DB Details'!$A:$T,18)</f>
        <v/>
      </c>
      <c r="E78" s="49">
        <f>VLOOKUP(Table311[[#This Row],[Date]],'DB Details'!$A:$T,19)</f>
        <v/>
      </c>
    </row>
    <row r="79">
      <c r="A79" s="38" t="n">
        <v>19756</v>
      </c>
      <c r="B79" s="48">
        <f>VLOOKUP(Table311[[#This Row],[Date]],'DB Details'!$A:$L,12)</f>
        <v/>
      </c>
      <c r="C79" s="49">
        <f>VLOOKUP(Table311[[#This Row],[Date]],'DB Details'!$A:$T,20)</f>
        <v/>
      </c>
      <c r="D79" s="49">
        <f>VLOOKUP(Table311[[#This Row],[Date]],'DB Details'!$A:$T,18)</f>
        <v/>
      </c>
      <c r="E79" s="49">
        <f>VLOOKUP(Table311[[#This Row],[Date]],'DB Details'!$A:$T,19)</f>
        <v/>
      </c>
    </row>
    <row r="80">
      <c r="A80" s="38" t="n">
        <v>19784</v>
      </c>
      <c r="B80" s="48">
        <f>VLOOKUP(Table311[[#This Row],[Date]],'DB Details'!$A:$L,12)</f>
        <v/>
      </c>
      <c r="C80" s="49">
        <f>VLOOKUP(Table311[[#This Row],[Date]],'DB Details'!$A:$T,20)</f>
        <v/>
      </c>
      <c r="D80" s="49">
        <f>VLOOKUP(Table311[[#This Row],[Date]],'DB Details'!$A:$T,18)</f>
        <v/>
      </c>
      <c r="E80" s="49">
        <f>VLOOKUP(Table311[[#This Row],[Date]],'DB Details'!$A:$T,19)</f>
        <v/>
      </c>
    </row>
    <row r="81">
      <c r="A81" s="38" t="n">
        <v>19815</v>
      </c>
      <c r="B81" s="48">
        <f>VLOOKUP(Table311[[#This Row],[Date]],'DB Details'!$A:$L,12)</f>
        <v/>
      </c>
      <c r="C81" s="49">
        <f>VLOOKUP(Table311[[#This Row],[Date]],'DB Details'!$A:$T,20)</f>
        <v/>
      </c>
      <c r="D81" s="49">
        <f>VLOOKUP(Table311[[#This Row],[Date]],'DB Details'!$A:$T,18)</f>
        <v/>
      </c>
      <c r="E81" s="49">
        <f>VLOOKUP(Table311[[#This Row],[Date]],'DB Details'!$A:$T,19)</f>
        <v/>
      </c>
    </row>
    <row r="82">
      <c r="A82" s="38" t="n">
        <v>19845</v>
      </c>
      <c r="B82" s="48">
        <f>VLOOKUP(Table311[[#This Row],[Date]],'DB Details'!$A:$L,12)</f>
        <v/>
      </c>
      <c r="C82" s="49">
        <f>VLOOKUP(Table311[[#This Row],[Date]],'DB Details'!$A:$T,20)</f>
        <v/>
      </c>
      <c r="D82" s="49">
        <f>VLOOKUP(Table311[[#This Row],[Date]],'DB Details'!$A:$T,18)</f>
        <v/>
      </c>
      <c r="E82" s="49">
        <f>VLOOKUP(Table311[[#This Row],[Date]],'DB Details'!$A:$T,19)</f>
        <v/>
      </c>
    </row>
    <row r="83">
      <c r="A83" s="38" t="n">
        <v>19876</v>
      </c>
      <c r="B83" s="48">
        <f>VLOOKUP(Table311[[#This Row],[Date]],'DB Details'!$A:$L,12)</f>
        <v/>
      </c>
      <c r="C83" s="49">
        <f>VLOOKUP(Table311[[#This Row],[Date]],'DB Details'!$A:$T,20)</f>
        <v/>
      </c>
      <c r="D83" s="49">
        <f>VLOOKUP(Table311[[#This Row],[Date]],'DB Details'!$A:$T,18)</f>
        <v/>
      </c>
      <c r="E83" s="49">
        <f>VLOOKUP(Table311[[#This Row],[Date]],'DB Details'!$A:$T,19)</f>
        <v/>
      </c>
    </row>
    <row r="84">
      <c r="A84" s="38" t="n">
        <v>19906</v>
      </c>
      <c r="B84" s="48">
        <f>VLOOKUP(Table311[[#This Row],[Date]],'DB Details'!$A:$L,12)</f>
        <v/>
      </c>
      <c r="C84" s="49">
        <f>VLOOKUP(Table311[[#This Row],[Date]],'DB Details'!$A:$T,20)</f>
        <v/>
      </c>
      <c r="D84" s="49">
        <f>VLOOKUP(Table311[[#This Row],[Date]],'DB Details'!$A:$T,18)</f>
        <v/>
      </c>
      <c r="E84" s="49">
        <f>VLOOKUP(Table311[[#This Row],[Date]],'DB Details'!$A:$T,19)</f>
        <v/>
      </c>
    </row>
    <row r="85">
      <c r="A85" s="38" t="n">
        <v>19937</v>
      </c>
      <c r="B85" s="48">
        <f>VLOOKUP(Table311[[#This Row],[Date]],'DB Details'!$A:$L,12)</f>
        <v/>
      </c>
      <c r="C85" s="49">
        <f>VLOOKUP(Table311[[#This Row],[Date]],'DB Details'!$A:$T,20)</f>
        <v/>
      </c>
      <c r="D85" s="49">
        <f>VLOOKUP(Table311[[#This Row],[Date]],'DB Details'!$A:$T,18)</f>
        <v/>
      </c>
      <c r="E85" s="49">
        <f>VLOOKUP(Table311[[#This Row],[Date]],'DB Details'!$A:$T,19)</f>
        <v/>
      </c>
    </row>
    <row r="86">
      <c r="A86" s="38" t="n">
        <v>19968</v>
      </c>
      <c r="B86" s="48">
        <f>VLOOKUP(Table311[[#This Row],[Date]],'DB Details'!$A:$L,12)</f>
        <v/>
      </c>
      <c r="C86" s="49">
        <f>VLOOKUP(Table311[[#This Row],[Date]],'DB Details'!$A:$T,20)</f>
        <v/>
      </c>
      <c r="D86" s="49">
        <f>VLOOKUP(Table311[[#This Row],[Date]],'DB Details'!$A:$T,18)</f>
        <v/>
      </c>
      <c r="E86" s="49">
        <f>VLOOKUP(Table311[[#This Row],[Date]],'DB Details'!$A:$T,19)</f>
        <v/>
      </c>
    </row>
    <row r="87">
      <c r="A87" s="38" t="n">
        <v>19998</v>
      </c>
      <c r="B87" s="48">
        <f>VLOOKUP(Table311[[#This Row],[Date]],'DB Details'!$A:$L,12)</f>
        <v/>
      </c>
      <c r="C87" s="49">
        <f>VLOOKUP(Table311[[#This Row],[Date]],'DB Details'!$A:$T,20)</f>
        <v/>
      </c>
      <c r="D87" s="49">
        <f>VLOOKUP(Table311[[#This Row],[Date]],'DB Details'!$A:$T,18)</f>
        <v/>
      </c>
      <c r="E87" s="49">
        <f>VLOOKUP(Table311[[#This Row],[Date]],'DB Details'!$A:$T,19)</f>
        <v/>
      </c>
    </row>
    <row r="88">
      <c r="A88" s="38" t="n">
        <v>20029</v>
      </c>
      <c r="B88" s="48">
        <f>VLOOKUP(Table311[[#This Row],[Date]],'DB Details'!$A:$L,12)</f>
        <v/>
      </c>
      <c r="C88" s="49">
        <f>VLOOKUP(Table311[[#This Row],[Date]],'DB Details'!$A:$T,20)</f>
        <v/>
      </c>
      <c r="D88" s="49">
        <f>VLOOKUP(Table311[[#This Row],[Date]],'DB Details'!$A:$T,18)</f>
        <v/>
      </c>
      <c r="E88" s="49">
        <f>VLOOKUP(Table311[[#This Row],[Date]],'DB Details'!$A:$T,19)</f>
        <v/>
      </c>
    </row>
    <row r="89">
      <c r="A89" s="38" t="n">
        <v>20059</v>
      </c>
      <c r="B89" s="48">
        <f>VLOOKUP(Table311[[#This Row],[Date]],'DB Details'!$A:$L,12)</f>
        <v/>
      </c>
      <c r="C89" s="49">
        <f>VLOOKUP(Table311[[#This Row],[Date]],'DB Details'!$A:$T,20)</f>
        <v/>
      </c>
      <c r="D89" s="49">
        <f>VLOOKUP(Table311[[#This Row],[Date]],'DB Details'!$A:$T,18)</f>
        <v/>
      </c>
      <c r="E89" s="49">
        <f>VLOOKUP(Table311[[#This Row],[Date]],'DB Details'!$A:$T,19)</f>
        <v/>
      </c>
    </row>
    <row r="90">
      <c r="A90" s="38" t="n">
        <v>20090</v>
      </c>
      <c r="B90" s="48">
        <f>VLOOKUP(Table311[[#This Row],[Date]],'DB Details'!$A:$L,12)</f>
        <v/>
      </c>
      <c r="C90" s="49">
        <f>VLOOKUP(Table311[[#This Row],[Date]],'DB Details'!$A:$T,20)</f>
        <v/>
      </c>
      <c r="D90" s="49">
        <f>VLOOKUP(Table311[[#This Row],[Date]],'DB Details'!$A:$T,18)</f>
        <v/>
      </c>
      <c r="E90" s="49">
        <f>VLOOKUP(Table311[[#This Row],[Date]],'DB Details'!$A:$T,19)</f>
        <v/>
      </c>
    </row>
    <row r="91">
      <c r="A91" s="38" t="n">
        <v>20121</v>
      </c>
      <c r="B91" s="48">
        <f>VLOOKUP(Table311[[#This Row],[Date]],'DB Details'!$A:$L,12)</f>
        <v/>
      </c>
      <c r="C91" s="49">
        <f>VLOOKUP(Table311[[#This Row],[Date]],'DB Details'!$A:$T,20)</f>
        <v/>
      </c>
      <c r="D91" s="49">
        <f>VLOOKUP(Table311[[#This Row],[Date]],'DB Details'!$A:$T,18)</f>
        <v/>
      </c>
      <c r="E91" s="49">
        <f>VLOOKUP(Table311[[#This Row],[Date]],'DB Details'!$A:$T,19)</f>
        <v/>
      </c>
    </row>
    <row r="92">
      <c r="A92" s="38" t="n">
        <v>20149</v>
      </c>
      <c r="B92" s="48">
        <f>VLOOKUP(Table311[[#This Row],[Date]],'DB Details'!$A:$L,12)</f>
        <v/>
      </c>
      <c r="C92" s="49">
        <f>VLOOKUP(Table311[[#This Row],[Date]],'DB Details'!$A:$T,20)</f>
        <v/>
      </c>
      <c r="D92" s="49">
        <f>VLOOKUP(Table311[[#This Row],[Date]],'DB Details'!$A:$T,18)</f>
        <v/>
      </c>
      <c r="E92" s="49">
        <f>VLOOKUP(Table311[[#This Row],[Date]],'DB Details'!$A:$T,19)</f>
        <v/>
      </c>
    </row>
    <row r="93">
      <c r="A93" s="38" t="n">
        <v>20180</v>
      </c>
      <c r="B93" s="48">
        <f>VLOOKUP(Table311[[#This Row],[Date]],'DB Details'!$A:$L,12)</f>
        <v/>
      </c>
      <c r="C93" s="49">
        <f>VLOOKUP(Table311[[#This Row],[Date]],'DB Details'!$A:$T,20)</f>
        <v/>
      </c>
      <c r="D93" s="49">
        <f>VLOOKUP(Table311[[#This Row],[Date]],'DB Details'!$A:$T,18)</f>
        <v/>
      </c>
      <c r="E93" s="49">
        <f>VLOOKUP(Table311[[#This Row],[Date]],'DB Details'!$A:$T,19)</f>
        <v/>
      </c>
    </row>
    <row r="94">
      <c r="A94" s="38" t="n">
        <v>20210</v>
      </c>
      <c r="B94" s="48">
        <f>VLOOKUP(Table311[[#This Row],[Date]],'DB Details'!$A:$L,12)</f>
        <v/>
      </c>
      <c r="C94" s="49">
        <f>VLOOKUP(Table311[[#This Row],[Date]],'DB Details'!$A:$T,20)</f>
        <v/>
      </c>
      <c r="D94" s="49">
        <f>VLOOKUP(Table311[[#This Row],[Date]],'DB Details'!$A:$T,18)</f>
        <v/>
      </c>
      <c r="E94" s="49">
        <f>VLOOKUP(Table311[[#This Row],[Date]],'DB Details'!$A:$T,19)</f>
        <v/>
      </c>
    </row>
    <row r="95">
      <c r="A95" s="38" t="n">
        <v>20241</v>
      </c>
      <c r="B95" s="48">
        <f>VLOOKUP(Table311[[#This Row],[Date]],'DB Details'!$A:$L,12)</f>
        <v/>
      </c>
      <c r="C95" s="49">
        <f>VLOOKUP(Table311[[#This Row],[Date]],'DB Details'!$A:$T,20)</f>
        <v/>
      </c>
      <c r="D95" s="49">
        <f>VLOOKUP(Table311[[#This Row],[Date]],'DB Details'!$A:$T,18)</f>
        <v/>
      </c>
      <c r="E95" s="49">
        <f>VLOOKUP(Table311[[#This Row],[Date]],'DB Details'!$A:$T,19)</f>
        <v/>
      </c>
    </row>
    <row r="96">
      <c r="A96" s="38" t="n">
        <v>20271</v>
      </c>
      <c r="B96" s="48">
        <f>VLOOKUP(Table311[[#This Row],[Date]],'DB Details'!$A:$L,12)</f>
        <v/>
      </c>
      <c r="C96" s="49">
        <f>VLOOKUP(Table311[[#This Row],[Date]],'DB Details'!$A:$T,20)</f>
        <v/>
      </c>
      <c r="D96" s="49">
        <f>VLOOKUP(Table311[[#This Row],[Date]],'DB Details'!$A:$T,18)</f>
        <v/>
      </c>
      <c r="E96" s="49">
        <f>VLOOKUP(Table311[[#This Row],[Date]],'DB Details'!$A:$T,19)</f>
        <v/>
      </c>
    </row>
    <row r="97">
      <c r="A97" s="38" t="n">
        <v>20302</v>
      </c>
      <c r="B97" s="48">
        <f>VLOOKUP(Table311[[#This Row],[Date]],'DB Details'!$A:$L,12)</f>
        <v/>
      </c>
      <c r="C97" s="49">
        <f>VLOOKUP(Table311[[#This Row],[Date]],'DB Details'!$A:$T,20)</f>
        <v/>
      </c>
      <c r="D97" s="49">
        <f>VLOOKUP(Table311[[#This Row],[Date]],'DB Details'!$A:$T,18)</f>
        <v/>
      </c>
      <c r="E97" s="49">
        <f>VLOOKUP(Table311[[#This Row],[Date]],'DB Details'!$A:$T,19)</f>
        <v/>
      </c>
    </row>
    <row r="98">
      <c r="A98" s="38" t="n">
        <v>20333</v>
      </c>
      <c r="B98" s="48">
        <f>VLOOKUP(Table311[[#This Row],[Date]],'DB Details'!$A:$L,12)</f>
        <v/>
      </c>
      <c r="C98" s="49">
        <f>VLOOKUP(Table311[[#This Row],[Date]],'DB Details'!$A:$T,20)</f>
        <v/>
      </c>
      <c r="D98" s="49">
        <f>VLOOKUP(Table311[[#This Row],[Date]],'DB Details'!$A:$T,18)</f>
        <v/>
      </c>
      <c r="E98" s="49">
        <f>VLOOKUP(Table311[[#This Row],[Date]],'DB Details'!$A:$T,19)</f>
        <v/>
      </c>
    </row>
    <row r="99">
      <c r="A99" s="38" t="n">
        <v>20363</v>
      </c>
      <c r="B99" s="48">
        <f>VLOOKUP(Table311[[#This Row],[Date]],'DB Details'!$A:$L,12)</f>
        <v/>
      </c>
      <c r="C99" s="49">
        <f>VLOOKUP(Table311[[#This Row],[Date]],'DB Details'!$A:$T,20)</f>
        <v/>
      </c>
      <c r="D99" s="49">
        <f>VLOOKUP(Table311[[#This Row],[Date]],'DB Details'!$A:$T,18)</f>
        <v/>
      </c>
      <c r="E99" s="49">
        <f>VLOOKUP(Table311[[#This Row],[Date]],'DB Details'!$A:$T,19)</f>
        <v/>
      </c>
    </row>
    <row r="100">
      <c r="A100" s="38" t="n">
        <v>20394</v>
      </c>
      <c r="B100" s="48">
        <f>VLOOKUP(Table311[[#This Row],[Date]],'DB Details'!$A:$L,12)</f>
        <v/>
      </c>
      <c r="C100" s="49">
        <f>VLOOKUP(Table311[[#This Row],[Date]],'DB Details'!$A:$T,20)</f>
        <v/>
      </c>
      <c r="D100" s="49">
        <f>VLOOKUP(Table311[[#This Row],[Date]],'DB Details'!$A:$T,18)</f>
        <v/>
      </c>
      <c r="E100" s="49">
        <f>VLOOKUP(Table311[[#This Row],[Date]],'DB Details'!$A:$T,19)</f>
        <v/>
      </c>
    </row>
    <row r="101">
      <c r="A101" s="38" t="n">
        <v>20424</v>
      </c>
      <c r="B101" s="48">
        <f>VLOOKUP(Table311[[#This Row],[Date]],'DB Details'!$A:$L,12)</f>
        <v/>
      </c>
      <c r="C101" s="49">
        <f>VLOOKUP(Table311[[#This Row],[Date]],'DB Details'!$A:$T,20)</f>
        <v/>
      </c>
      <c r="D101" s="49">
        <f>VLOOKUP(Table311[[#This Row],[Date]],'DB Details'!$A:$T,18)</f>
        <v/>
      </c>
      <c r="E101" s="49">
        <f>VLOOKUP(Table311[[#This Row],[Date]],'DB Details'!$A:$T,19)</f>
        <v/>
      </c>
    </row>
    <row r="102">
      <c r="A102" s="38" t="n">
        <v>20455</v>
      </c>
      <c r="B102" s="48">
        <f>VLOOKUP(Table311[[#This Row],[Date]],'DB Details'!$A:$L,12)</f>
        <v/>
      </c>
      <c r="C102" s="49">
        <f>VLOOKUP(Table311[[#This Row],[Date]],'DB Details'!$A:$T,20)</f>
        <v/>
      </c>
      <c r="D102" s="49">
        <f>VLOOKUP(Table311[[#This Row],[Date]],'DB Details'!$A:$T,18)</f>
        <v/>
      </c>
      <c r="E102" s="49">
        <f>VLOOKUP(Table311[[#This Row],[Date]],'DB Details'!$A:$T,19)</f>
        <v/>
      </c>
    </row>
    <row r="103">
      <c r="A103" s="38" t="n">
        <v>20486</v>
      </c>
      <c r="B103" s="48">
        <f>VLOOKUP(Table311[[#This Row],[Date]],'DB Details'!$A:$L,12)</f>
        <v/>
      </c>
      <c r="C103" s="49">
        <f>VLOOKUP(Table311[[#This Row],[Date]],'DB Details'!$A:$T,20)</f>
        <v/>
      </c>
      <c r="D103" s="49">
        <f>VLOOKUP(Table311[[#This Row],[Date]],'DB Details'!$A:$T,18)</f>
        <v/>
      </c>
      <c r="E103" s="49">
        <f>VLOOKUP(Table311[[#This Row],[Date]],'DB Details'!$A:$T,19)</f>
        <v/>
      </c>
    </row>
    <row r="104">
      <c r="A104" s="38" t="n">
        <v>20515</v>
      </c>
      <c r="B104" s="48">
        <f>VLOOKUP(Table311[[#This Row],[Date]],'DB Details'!$A:$L,12)</f>
        <v/>
      </c>
      <c r="C104" s="49">
        <f>VLOOKUP(Table311[[#This Row],[Date]],'DB Details'!$A:$T,20)</f>
        <v/>
      </c>
      <c r="D104" s="49">
        <f>VLOOKUP(Table311[[#This Row],[Date]],'DB Details'!$A:$T,18)</f>
        <v/>
      </c>
      <c r="E104" s="49">
        <f>VLOOKUP(Table311[[#This Row],[Date]],'DB Details'!$A:$T,19)</f>
        <v/>
      </c>
    </row>
    <row r="105">
      <c r="A105" s="38" t="n">
        <v>20546</v>
      </c>
      <c r="B105" s="48">
        <f>VLOOKUP(Table311[[#This Row],[Date]],'DB Details'!$A:$L,12)</f>
        <v/>
      </c>
      <c r="C105" s="49">
        <f>VLOOKUP(Table311[[#This Row],[Date]],'DB Details'!$A:$T,20)</f>
        <v/>
      </c>
      <c r="D105" s="49">
        <f>VLOOKUP(Table311[[#This Row],[Date]],'DB Details'!$A:$T,18)</f>
        <v/>
      </c>
      <c r="E105" s="49">
        <f>VLOOKUP(Table311[[#This Row],[Date]],'DB Details'!$A:$T,19)</f>
        <v/>
      </c>
    </row>
    <row r="106">
      <c r="A106" s="38" t="n">
        <v>20576</v>
      </c>
      <c r="B106" s="48">
        <f>VLOOKUP(Table311[[#This Row],[Date]],'DB Details'!$A:$L,12)</f>
        <v/>
      </c>
      <c r="C106" s="49">
        <f>VLOOKUP(Table311[[#This Row],[Date]],'DB Details'!$A:$T,20)</f>
        <v/>
      </c>
      <c r="D106" s="49">
        <f>VLOOKUP(Table311[[#This Row],[Date]],'DB Details'!$A:$T,18)</f>
        <v/>
      </c>
      <c r="E106" s="49">
        <f>VLOOKUP(Table311[[#This Row],[Date]],'DB Details'!$A:$T,19)</f>
        <v/>
      </c>
    </row>
    <row r="107">
      <c r="A107" s="38" t="n">
        <v>20607</v>
      </c>
      <c r="B107" s="48">
        <f>VLOOKUP(Table311[[#This Row],[Date]],'DB Details'!$A:$L,12)</f>
        <v/>
      </c>
      <c r="C107" s="49">
        <f>VLOOKUP(Table311[[#This Row],[Date]],'DB Details'!$A:$T,20)</f>
        <v/>
      </c>
      <c r="D107" s="49">
        <f>VLOOKUP(Table311[[#This Row],[Date]],'DB Details'!$A:$T,18)</f>
        <v/>
      </c>
      <c r="E107" s="49">
        <f>VLOOKUP(Table311[[#This Row],[Date]],'DB Details'!$A:$T,19)</f>
        <v/>
      </c>
    </row>
    <row r="108">
      <c r="A108" s="38" t="n">
        <v>20637</v>
      </c>
      <c r="B108" s="48">
        <f>VLOOKUP(Table311[[#This Row],[Date]],'DB Details'!$A:$L,12)</f>
        <v/>
      </c>
      <c r="C108" s="49">
        <f>VLOOKUP(Table311[[#This Row],[Date]],'DB Details'!$A:$T,20)</f>
        <v/>
      </c>
      <c r="D108" s="49">
        <f>VLOOKUP(Table311[[#This Row],[Date]],'DB Details'!$A:$T,18)</f>
        <v/>
      </c>
      <c r="E108" s="49">
        <f>VLOOKUP(Table311[[#This Row],[Date]],'DB Details'!$A:$T,19)</f>
        <v/>
      </c>
    </row>
    <row r="109">
      <c r="A109" s="38" t="n">
        <v>20668</v>
      </c>
      <c r="B109" s="48">
        <f>VLOOKUP(Table311[[#This Row],[Date]],'DB Details'!$A:$L,12)</f>
        <v/>
      </c>
      <c r="C109" s="49">
        <f>VLOOKUP(Table311[[#This Row],[Date]],'DB Details'!$A:$T,20)</f>
        <v/>
      </c>
      <c r="D109" s="49">
        <f>VLOOKUP(Table311[[#This Row],[Date]],'DB Details'!$A:$T,18)</f>
        <v/>
      </c>
      <c r="E109" s="49">
        <f>VLOOKUP(Table311[[#This Row],[Date]],'DB Details'!$A:$T,19)</f>
        <v/>
      </c>
    </row>
    <row r="110">
      <c r="A110" s="38" t="n">
        <v>20699</v>
      </c>
      <c r="B110" s="48">
        <f>VLOOKUP(Table311[[#This Row],[Date]],'DB Details'!$A:$L,12)</f>
        <v/>
      </c>
      <c r="C110" s="49">
        <f>VLOOKUP(Table311[[#This Row],[Date]],'DB Details'!$A:$T,20)</f>
        <v/>
      </c>
      <c r="D110" s="49">
        <f>VLOOKUP(Table311[[#This Row],[Date]],'DB Details'!$A:$T,18)</f>
        <v/>
      </c>
      <c r="E110" s="49">
        <f>VLOOKUP(Table311[[#This Row],[Date]],'DB Details'!$A:$T,19)</f>
        <v/>
      </c>
    </row>
    <row r="111">
      <c r="A111" s="38" t="n">
        <v>20729</v>
      </c>
      <c r="B111" s="48">
        <f>VLOOKUP(Table311[[#This Row],[Date]],'DB Details'!$A:$L,12)</f>
        <v/>
      </c>
      <c r="C111" s="49">
        <f>VLOOKUP(Table311[[#This Row],[Date]],'DB Details'!$A:$T,20)</f>
        <v/>
      </c>
      <c r="D111" s="49">
        <f>VLOOKUP(Table311[[#This Row],[Date]],'DB Details'!$A:$T,18)</f>
        <v/>
      </c>
      <c r="E111" s="49">
        <f>VLOOKUP(Table311[[#This Row],[Date]],'DB Details'!$A:$T,19)</f>
        <v/>
      </c>
    </row>
    <row r="112">
      <c r="A112" s="38" t="n">
        <v>20760</v>
      </c>
      <c r="B112" s="48">
        <f>VLOOKUP(Table311[[#This Row],[Date]],'DB Details'!$A:$L,12)</f>
        <v/>
      </c>
      <c r="C112" s="49">
        <f>VLOOKUP(Table311[[#This Row],[Date]],'DB Details'!$A:$T,20)</f>
        <v/>
      </c>
      <c r="D112" s="49">
        <f>VLOOKUP(Table311[[#This Row],[Date]],'DB Details'!$A:$T,18)</f>
        <v/>
      </c>
      <c r="E112" s="49">
        <f>VLOOKUP(Table311[[#This Row],[Date]],'DB Details'!$A:$T,19)</f>
        <v/>
      </c>
    </row>
    <row r="113">
      <c r="A113" s="38" t="n">
        <v>20790</v>
      </c>
      <c r="B113" s="48">
        <f>VLOOKUP(Table311[[#This Row],[Date]],'DB Details'!$A:$L,12)</f>
        <v/>
      </c>
      <c r="C113" s="49">
        <f>VLOOKUP(Table311[[#This Row],[Date]],'DB Details'!$A:$T,20)</f>
        <v/>
      </c>
      <c r="D113" s="49">
        <f>VLOOKUP(Table311[[#This Row],[Date]],'DB Details'!$A:$T,18)</f>
        <v/>
      </c>
      <c r="E113" s="49">
        <f>VLOOKUP(Table311[[#This Row],[Date]],'DB Details'!$A:$T,19)</f>
        <v/>
      </c>
    </row>
    <row r="114">
      <c r="A114" s="38" t="n">
        <v>20821</v>
      </c>
      <c r="B114" s="48">
        <f>VLOOKUP(Table311[[#This Row],[Date]],'DB Details'!$A:$L,12)</f>
        <v/>
      </c>
      <c r="C114" s="49">
        <f>VLOOKUP(Table311[[#This Row],[Date]],'DB Details'!$A:$T,20)</f>
        <v/>
      </c>
      <c r="D114" s="49">
        <f>VLOOKUP(Table311[[#This Row],[Date]],'DB Details'!$A:$T,18)</f>
        <v/>
      </c>
      <c r="E114" s="49">
        <f>VLOOKUP(Table311[[#This Row],[Date]],'DB Details'!$A:$T,19)</f>
        <v/>
      </c>
    </row>
    <row r="115">
      <c r="A115" s="38" t="n">
        <v>20852</v>
      </c>
      <c r="B115" s="48">
        <f>VLOOKUP(Table311[[#This Row],[Date]],'DB Details'!$A:$L,12)</f>
        <v/>
      </c>
      <c r="C115" s="49">
        <f>VLOOKUP(Table311[[#This Row],[Date]],'DB Details'!$A:$T,20)</f>
        <v/>
      </c>
      <c r="D115" s="49">
        <f>VLOOKUP(Table311[[#This Row],[Date]],'DB Details'!$A:$T,18)</f>
        <v/>
      </c>
      <c r="E115" s="49">
        <f>VLOOKUP(Table311[[#This Row],[Date]],'DB Details'!$A:$T,19)</f>
        <v/>
      </c>
    </row>
    <row r="116">
      <c r="A116" s="38" t="n">
        <v>20880</v>
      </c>
      <c r="B116" s="48">
        <f>VLOOKUP(Table311[[#This Row],[Date]],'DB Details'!$A:$L,12)</f>
        <v/>
      </c>
      <c r="C116" s="49">
        <f>VLOOKUP(Table311[[#This Row],[Date]],'DB Details'!$A:$T,20)</f>
        <v/>
      </c>
      <c r="D116" s="49">
        <f>VLOOKUP(Table311[[#This Row],[Date]],'DB Details'!$A:$T,18)</f>
        <v/>
      </c>
      <c r="E116" s="49">
        <f>VLOOKUP(Table311[[#This Row],[Date]],'DB Details'!$A:$T,19)</f>
        <v/>
      </c>
    </row>
    <row r="117">
      <c r="A117" s="38" t="n">
        <v>20911</v>
      </c>
      <c r="B117" s="48">
        <f>VLOOKUP(Table311[[#This Row],[Date]],'DB Details'!$A:$L,12)</f>
        <v/>
      </c>
      <c r="C117" s="49">
        <f>VLOOKUP(Table311[[#This Row],[Date]],'DB Details'!$A:$T,20)</f>
        <v/>
      </c>
      <c r="D117" s="49">
        <f>VLOOKUP(Table311[[#This Row],[Date]],'DB Details'!$A:$T,18)</f>
        <v/>
      </c>
      <c r="E117" s="49">
        <f>VLOOKUP(Table311[[#This Row],[Date]],'DB Details'!$A:$T,19)</f>
        <v/>
      </c>
    </row>
    <row r="118">
      <c r="A118" s="38" t="n">
        <v>20941</v>
      </c>
      <c r="B118" s="48">
        <f>VLOOKUP(Table311[[#This Row],[Date]],'DB Details'!$A:$L,12)</f>
        <v/>
      </c>
      <c r="C118" s="49">
        <f>VLOOKUP(Table311[[#This Row],[Date]],'DB Details'!$A:$T,20)</f>
        <v/>
      </c>
      <c r="D118" s="49">
        <f>VLOOKUP(Table311[[#This Row],[Date]],'DB Details'!$A:$T,18)</f>
        <v/>
      </c>
      <c r="E118" s="49">
        <f>VLOOKUP(Table311[[#This Row],[Date]],'DB Details'!$A:$T,19)</f>
        <v/>
      </c>
    </row>
    <row r="119">
      <c r="A119" s="38" t="n">
        <v>20972</v>
      </c>
      <c r="B119" s="48">
        <f>VLOOKUP(Table311[[#This Row],[Date]],'DB Details'!$A:$L,12)</f>
        <v/>
      </c>
      <c r="C119" s="49">
        <f>VLOOKUP(Table311[[#This Row],[Date]],'DB Details'!$A:$T,20)</f>
        <v/>
      </c>
      <c r="D119" s="49">
        <f>VLOOKUP(Table311[[#This Row],[Date]],'DB Details'!$A:$T,18)</f>
        <v/>
      </c>
      <c r="E119" s="49">
        <f>VLOOKUP(Table311[[#This Row],[Date]],'DB Details'!$A:$T,19)</f>
        <v/>
      </c>
    </row>
    <row r="120">
      <c r="A120" s="38" t="n">
        <v>21002</v>
      </c>
      <c r="B120" s="48">
        <f>VLOOKUP(Table311[[#This Row],[Date]],'DB Details'!$A:$L,12)</f>
        <v/>
      </c>
      <c r="C120" s="49">
        <f>VLOOKUP(Table311[[#This Row],[Date]],'DB Details'!$A:$T,20)</f>
        <v/>
      </c>
      <c r="D120" s="49">
        <f>VLOOKUP(Table311[[#This Row],[Date]],'DB Details'!$A:$T,18)</f>
        <v/>
      </c>
      <c r="E120" s="49">
        <f>VLOOKUP(Table311[[#This Row],[Date]],'DB Details'!$A:$T,19)</f>
        <v/>
      </c>
    </row>
    <row r="121">
      <c r="A121" s="38" t="n">
        <v>21033</v>
      </c>
      <c r="B121" s="48">
        <f>VLOOKUP(Table311[[#This Row],[Date]],'DB Details'!$A:$L,12)</f>
        <v/>
      </c>
      <c r="C121" s="49">
        <f>VLOOKUP(Table311[[#This Row],[Date]],'DB Details'!$A:$T,20)</f>
        <v/>
      </c>
      <c r="D121" s="49">
        <f>VLOOKUP(Table311[[#This Row],[Date]],'DB Details'!$A:$T,18)</f>
        <v/>
      </c>
      <c r="E121" s="49">
        <f>VLOOKUP(Table311[[#This Row],[Date]],'DB Details'!$A:$T,19)</f>
        <v/>
      </c>
    </row>
    <row r="122">
      <c r="A122" s="38" t="n">
        <v>21064</v>
      </c>
      <c r="B122" s="48">
        <f>VLOOKUP(Table311[[#This Row],[Date]],'DB Details'!$A:$L,12)</f>
        <v/>
      </c>
      <c r="C122" s="49">
        <f>VLOOKUP(Table311[[#This Row],[Date]],'DB Details'!$A:$T,20)</f>
        <v/>
      </c>
      <c r="D122" s="49">
        <f>VLOOKUP(Table311[[#This Row],[Date]],'DB Details'!$A:$T,18)</f>
        <v/>
      </c>
      <c r="E122" s="49">
        <f>VLOOKUP(Table311[[#This Row],[Date]],'DB Details'!$A:$T,19)</f>
        <v/>
      </c>
    </row>
    <row r="123">
      <c r="A123" s="38" t="n">
        <v>21094</v>
      </c>
      <c r="B123" s="48">
        <f>VLOOKUP(Table311[[#This Row],[Date]],'DB Details'!$A:$L,12)</f>
        <v/>
      </c>
      <c r="C123" s="49">
        <f>VLOOKUP(Table311[[#This Row],[Date]],'DB Details'!$A:$T,20)</f>
        <v/>
      </c>
      <c r="D123" s="49">
        <f>VLOOKUP(Table311[[#This Row],[Date]],'DB Details'!$A:$T,18)</f>
        <v/>
      </c>
      <c r="E123" s="49">
        <f>VLOOKUP(Table311[[#This Row],[Date]],'DB Details'!$A:$T,19)</f>
        <v/>
      </c>
    </row>
    <row r="124">
      <c r="A124" s="38" t="n">
        <v>21125</v>
      </c>
      <c r="B124" s="48">
        <f>VLOOKUP(Table311[[#This Row],[Date]],'DB Details'!$A:$L,12)</f>
        <v/>
      </c>
      <c r="C124" s="49">
        <f>VLOOKUP(Table311[[#This Row],[Date]],'DB Details'!$A:$T,20)</f>
        <v/>
      </c>
      <c r="D124" s="49">
        <f>VLOOKUP(Table311[[#This Row],[Date]],'DB Details'!$A:$T,18)</f>
        <v/>
      </c>
      <c r="E124" s="49">
        <f>VLOOKUP(Table311[[#This Row],[Date]],'DB Details'!$A:$T,19)</f>
        <v/>
      </c>
    </row>
    <row r="125">
      <c r="A125" s="38" t="n">
        <v>21155</v>
      </c>
      <c r="B125" s="48">
        <f>VLOOKUP(Table311[[#This Row],[Date]],'DB Details'!$A:$L,12)</f>
        <v/>
      </c>
      <c r="C125" s="49">
        <f>VLOOKUP(Table311[[#This Row],[Date]],'DB Details'!$A:$T,20)</f>
        <v/>
      </c>
      <c r="D125" s="49">
        <f>VLOOKUP(Table311[[#This Row],[Date]],'DB Details'!$A:$T,18)</f>
        <v/>
      </c>
      <c r="E125" s="49">
        <f>VLOOKUP(Table311[[#This Row],[Date]],'DB Details'!$A:$T,19)</f>
        <v/>
      </c>
    </row>
    <row r="126">
      <c r="A126" s="38" t="n">
        <v>21186</v>
      </c>
      <c r="B126" s="48">
        <f>VLOOKUP(Table311[[#This Row],[Date]],'DB Details'!$A:$L,12)</f>
        <v/>
      </c>
      <c r="C126" s="49">
        <f>VLOOKUP(Table311[[#This Row],[Date]],'DB Details'!$A:$T,20)</f>
        <v/>
      </c>
      <c r="D126" s="49">
        <f>VLOOKUP(Table311[[#This Row],[Date]],'DB Details'!$A:$T,18)</f>
        <v/>
      </c>
      <c r="E126" s="49">
        <f>VLOOKUP(Table311[[#This Row],[Date]],'DB Details'!$A:$T,19)</f>
        <v/>
      </c>
    </row>
    <row r="127">
      <c r="A127" s="38" t="n">
        <v>21217</v>
      </c>
      <c r="B127" s="48">
        <f>VLOOKUP(Table311[[#This Row],[Date]],'DB Details'!$A:$L,12)</f>
        <v/>
      </c>
      <c r="C127" s="49">
        <f>VLOOKUP(Table311[[#This Row],[Date]],'DB Details'!$A:$T,20)</f>
        <v/>
      </c>
      <c r="D127" s="49">
        <f>VLOOKUP(Table311[[#This Row],[Date]],'DB Details'!$A:$T,18)</f>
        <v/>
      </c>
      <c r="E127" s="49">
        <f>VLOOKUP(Table311[[#This Row],[Date]],'DB Details'!$A:$T,19)</f>
        <v/>
      </c>
    </row>
    <row r="128">
      <c r="A128" s="38" t="n">
        <v>21245</v>
      </c>
      <c r="B128" s="48">
        <f>VLOOKUP(Table311[[#This Row],[Date]],'DB Details'!$A:$L,12)</f>
        <v/>
      </c>
      <c r="C128" s="49">
        <f>VLOOKUP(Table311[[#This Row],[Date]],'DB Details'!$A:$T,20)</f>
        <v/>
      </c>
      <c r="D128" s="49">
        <f>VLOOKUP(Table311[[#This Row],[Date]],'DB Details'!$A:$T,18)</f>
        <v/>
      </c>
      <c r="E128" s="49">
        <f>VLOOKUP(Table311[[#This Row],[Date]],'DB Details'!$A:$T,19)</f>
        <v/>
      </c>
    </row>
    <row r="129">
      <c r="A129" s="38" t="n">
        <v>21276</v>
      </c>
      <c r="B129" s="48">
        <f>VLOOKUP(Table311[[#This Row],[Date]],'DB Details'!$A:$L,12)</f>
        <v/>
      </c>
      <c r="C129" s="49">
        <f>VLOOKUP(Table311[[#This Row],[Date]],'DB Details'!$A:$T,20)</f>
        <v/>
      </c>
      <c r="D129" s="49">
        <f>VLOOKUP(Table311[[#This Row],[Date]],'DB Details'!$A:$T,18)</f>
        <v/>
      </c>
      <c r="E129" s="49">
        <f>VLOOKUP(Table311[[#This Row],[Date]],'DB Details'!$A:$T,19)</f>
        <v/>
      </c>
    </row>
    <row r="130">
      <c r="A130" s="38" t="n">
        <v>21306</v>
      </c>
      <c r="B130" s="48">
        <f>VLOOKUP(Table311[[#This Row],[Date]],'DB Details'!$A:$L,12)</f>
        <v/>
      </c>
      <c r="C130" s="49">
        <f>VLOOKUP(Table311[[#This Row],[Date]],'DB Details'!$A:$T,20)</f>
        <v/>
      </c>
      <c r="D130" s="49">
        <f>VLOOKUP(Table311[[#This Row],[Date]],'DB Details'!$A:$T,18)</f>
        <v/>
      </c>
      <c r="E130" s="49">
        <f>VLOOKUP(Table311[[#This Row],[Date]],'DB Details'!$A:$T,19)</f>
        <v/>
      </c>
    </row>
    <row r="131">
      <c r="A131" s="38" t="n">
        <v>21337</v>
      </c>
      <c r="B131" s="48">
        <f>VLOOKUP(Table311[[#This Row],[Date]],'DB Details'!$A:$L,12)</f>
        <v/>
      </c>
      <c r="C131" s="49">
        <f>VLOOKUP(Table311[[#This Row],[Date]],'DB Details'!$A:$T,20)</f>
        <v/>
      </c>
      <c r="D131" s="49">
        <f>VLOOKUP(Table311[[#This Row],[Date]],'DB Details'!$A:$T,18)</f>
        <v/>
      </c>
      <c r="E131" s="49">
        <f>VLOOKUP(Table311[[#This Row],[Date]],'DB Details'!$A:$T,19)</f>
        <v/>
      </c>
    </row>
    <row r="132">
      <c r="A132" s="38" t="n">
        <v>21367</v>
      </c>
      <c r="B132" s="48">
        <f>VLOOKUP(Table311[[#This Row],[Date]],'DB Details'!$A:$L,12)</f>
        <v/>
      </c>
      <c r="C132" s="49">
        <f>VLOOKUP(Table311[[#This Row],[Date]],'DB Details'!$A:$T,20)</f>
        <v/>
      </c>
      <c r="D132" s="49">
        <f>VLOOKUP(Table311[[#This Row],[Date]],'DB Details'!$A:$T,18)</f>
        <v/>
      </c>
      <c r="E132" s="49">
        <f>VLOOKUP(Table311[[#This Row],[Date]],'DB Details'!$A:$T,19)</f>
        <v/>
      </c>
    </row>
    <row r="133">
      <c r="A133" s="38" t="n">
        <v>21398</v>
      </c>
      <c r="B133" s="48">
        <f>VLOOKUP(Table311[[#This Row],[Date]],'DB Details'!$A:$L,12)</f>
        <v/>
      </c>
      <c r="C133" s="49">
        <f>VLOOKUP(Table311[[#This Row],[Date]],'DB Details'!$A:$T,20)</f>
        <v/>
      </c>
      <c r="D133" s="49">
        <f>VLOOKUP(Table311[[#This Row],[Date]],'DB Details'!$A:$T,18)</f>
        <v/>
      </c>
      <c r="E133" s="49">
        <f>VLOOKUP(Table311[[#This Row],[Date]],'DB Details'!$A:$T,19)</f>
        <v/>
      </c>
    </row>
    <row r="134">
      <c r="A134" s="38" t="n">
        <v>21429</v>
      </c>
      <c r="B134" s="48">
        <f>VLOOKUP(Table311[[#This Row],[Date]],'DB Details'!$A:$L,12)</f>
        <v/>
      </c>
      <c r="C134" s="49">
        <f>VLOOKUP(Table311[[#This Row],[Date]],'DB Details'!$A:$T,20)</f>
        <v/>
      </c>
      <c r="D134" s="49">
        <f>VLOOKUP(Table311[[#This Row],[Date]],'DB Details'!$A:$T,18)</f>
        <v/>
      </c>
      <c r="E134" s="49">
        <f>VLOOKUP(Table311[[#This Row],[Date]],'DB Details'!$A:$T,19)</f>
        <v/>
      </c>
    </row>
    <row r="135">
      <c r="A135" s="38" t="n">
        <v>21459</v>
      </c>
      <c r="B135" s="48">
        <f>VLOOKUP(Table311[[#This Row],[Date]],'DB Details'!$A:$L,12)</f>
        <v/>
      </c>
      <c r="C135" s="49">
        <f>VLOOKUP(Table311[[#This Row],[Date]],'DB Details'!$A:$T,20)</f>
        <v/>
      </c>
      <c r="D135" s="49">
        <f>VLOOKUP(Table311[[#This Row],[Date]],'DB Details'!$A:$T,18)</f>
        <v/>
      </c>
      <c r="E135" s="49">
        <f>VLOOKUP(Table311[[#This Row],[Date]],'DB Details'!$A:$T,19)</f>
        <v/>
      </c>
    </row>
    <row r="136">
      <c r="A136" s="38" t="n">
        <v>21490</v>
      </c>
      <c r="B136" s="48">
        <f>VLOOKUP(Table311[[#This Row],[Date]],'DB Details'!$A:$L,12)</f>
        <v/>
      </c>
      <c r="C136" s="49">
        <f>VLOOKUP(Table311[[#This Row],[Date]],'DB Details'!$A:$T,20)</f>
        <v/>
      </c>
      <c r="D136" s="49">
        <f>VLOOKUP(Table311[[#This Row],[Date]],'DB Details'!$A:$T,18)</f>
        <v/>
      </c>
      <c r="E136" s="49">
        <f>VLOOKUP(Table311[[#This Row],[Date]],'DB Details'!$A:$T,19)</f>
        <v/>
      </c>
    </row>
    <row r="137">
      <c r="A137" s="38" t="n">
        <v>21520</v>
      </c>
      <c r="B137" s="48">
        <f>VLOOKUP(Table311[[#This Row],[Date]],'DB Details'!$A:$L,12)</f>
        <v/>
      </c>
      <c r="C137" s="49">
        <f>VLOOKUP(Table311[[#This Row],[Date]],'DB Details'!$A:$T,20)</f>
        <v/>
      </c>
      <c r="D137" s="49">
        <f>VLOOKUP(Table311[[#This Row],[Date]],'DB Details'!$A:$T,18)</f>
        <v/>
      </c>
      <c r="E137" s="49">
        <f>VLOOKUP(Table311[[#This Row],[Date]],'DB Details'!$A:$T,19)</f>
        <v/>
      </c>
    </row>
    <row r="138">
      <c r="A138" s="38" t="n">
        <v>21551</v>
      </c>
      <c r="B138" s="48">
        <f>VLOOKUP(Table311[[#This Row],[Date]],'DB Details'!$A:$L,12)</f>
        <v/>
      </c>
      <c r="C138" s="49">
        <f>VLOOKUP(Table311[[#This Row],[Date]],'DB Details'!$A:$T,20)</f>
        <v/>
      </c>
      <c r="D138" s="49">
        <f>VLOOKUP(Table311[[#This Row],[Date]],'DB Details'!$A:$T,18)</f>
        <v/>
      </c>
      <c r="E138" s="49">
        <f>VLOOKUP(Table311[[#This Row],[Date]],'DB Details'!$A:$T,19)</f>
        <v/>
      </c>
    </row>
    <row r="139">
      <c r="A139" s="38" t="n">
        <v>21582</v>
      </c>
      <c r="B139" s="48">
        <f>VLOOKUP(Table311[[#This Row],[Date]],'DB Details'!$A:$L,12)</f>
        <v/>
      </c>
      <c r="C139" s="49">
        <f>VLOOKUP(Table311[[#This Row],[Date]],'DB Details'!$A:$T,20)</f>
        <v/>
      </c>
      <c r="D139" s="49">
        <f>VLOOKUP(Table311[[#This Row],[Date]],'DB Details'!$A:$T,18)</f>
        <v/>
      </c>
      <c r="E139" s="49">
        <f>VLOOKUP(Table311[[#This Row],[Date]],'DB Details'!$A:$T,19)</f>
        <v/>
      </c>
    </row>
    <row r="140">
      <c r="A140" s="38" t="n">
        <v>21610</v>
      </c>
      <c r="B140" s="48">
        <f>VLOOKUP(Table311[[#This Row],[Date]],'DB Details'!$A:$L,12)</f>
        <v/>
      </c>
      <c r="C140" s="49">
        <f>VLOOKUP(Table311[[#This Row],[Date]],'DB Details'!$A:$T,20)</f>
        <v/>
      </c>
      <c r="D140" s="49">
        <f>VLOOKUP(Table311[[#This Row],[Date]],'DB Details'!$A:$T,18)</f>
        <v/>
      </c>
      <c r="E140" s="49">
        <f>VLOOKUP(Table311[[#This Row],[Date]],'DB Details'!$A:$T,19)</f>
        <v/>
      </c>
    </row>
    <row r="141">
      <c r="A141" s="38" t="n">
        <v>21641</v>
      </c>
      <c r="B141" s="48">
        <f>VLOOKUP(Table311[[#This Row],[Date]],'DB Details'!$A:$L,12)</f>
        <v/>
      </c>
      <c r="C141" s="49">
        <f>VLOOKUP(Table311[[#This Row],[Date]],'DB Details'!$A:$T,20)</f>
        <v/>
      </c>
      <c r="D141" s="49">
        <f>VLOOKUP(Table311[[#This Row],[Date]],'DB Details'!$A:$T,18)</f>
        <v/>
      </c>
      <c r="E141" s="49">
        <f>VLOOKUP(Table311[[#This Row],[Date]],'DB Details'!$A:$T,19)</f>
        <v/>
      </c>
    </row>
    <row r="142">
      <c r="A142" s="38" t="n">
        <v>21671</v>
      </c>
      <c r="B142" s="48">
        <f>VLOOKUP(Table311[[#This Row],[Date]],'DB Details'!$A:$L,12)</f>
        <v/>
      </c>
      <c r="C142" s="49">
        <f>VLOOKUP(Table311[[#This Row],[Date]],'DB Details'!$A:$T,20)</f>
        <v/>
      </c>
      <c r="D142" s="49">
        <f>VLOOKUP(Table311[[#This Row],[Date]],'DB Details'!$A:$T,18)</f>
        <v/>
      </c>
      <c r="E142" s="49">
        <f>VLOOKUP(Table311[[#This Row],[Date]],'DB Details'!$A:$T,19)</f>
        <v/>
      </c>
    </row>
    <row r="143">
      <c r="A143" s="38" t="n">
        <v>21702</v>
      </c>
      <c r="B143" s="48">
        <f>VLOOKUP(Table311[[#This Row],[Date]],'DB Details'!$A:$L,12)</f>
        <v/>
      </c>
      <c r="C143" s="49">
        <f>VLOOKUP(Table311[[#This Row],[Date]],'DB Details'!$A:$T,20)</f>
        <v/>
      </c>
      <c r="D143" s="49">
        <f>VLOOKUP(Table311[[#This Row],[Date]],'DB Details'!$A:$T,18)</f>
        <v/>
      </c>
      <c r="E143" s="49">
        <f>VLOOKUP(Table311[[#This Row],[Date]],'DB Details'!$A:$T,19)</f>
        <v/>
      </c>
    </row>
    <row r="144">
      <c r="A144" s="38" t="n">
        <v>21732</v>
      </c>
      <c r="B144" s="48">
        <f>VLOOKUP(Table311[[#This Row],[Date]],'DB Details'!$A:$L,12)</f>
        <v/>
      </c>
      <c r="C144" s="49">
        <f>VLOOKUP(Table311[[#This Row],[Date]],'DB Details'!$A:$T,20)</f>
        <v/>
      </c>
      <c r="D144" s="49">
        <f>VLOOKUP(Table311[[#This Row],[Date]],'DB Details'!$A:$T,18)</f>
        <v/>
      </c>
      <c r="E144" s="49">
        <f>VLOOKUP(Table311[[#This Row],[Date]],'DB Details'!$A:$T,19)</f>
        <v/>
      </c>
    </row>
    <row r="145">
      <c r="A145" s="38" t="n">
        <v>21763</v>
      </c>
      <c r="B145" s="48">
        <f>VLOOKUP(Table311[[#This Row],[Date]],'DB Details'!$A:$L,12)</f>
        <v/>
      </c>
      <c r="C145" s="49">
        <f>VLOOKUP(Table311[[#This Row],[Date]],'DB Details'!$A:$T,20)</f>
        <v/>
      </c>
      <c r="D145" s="49">
        <f>VLOOKUP(Table311[[#This Row],[Date]],'DB Details'!$A:$T,18)</f>
        <v/>
      </c>
      <c r="E145" s="49">
        <f>VLOOKUP(Table311[[#This Row],[Date]],'DB Details'!$A:$T,19)</f>
        <v/>
      </c>
    </row>
    <row r="146">
      <c r="A146" s="38" t="n">
        <v>21794</v>
      </c>
      <c r="B146" s="48">
        <f>VLOOKUP(Table311[[#This Row],[Date]],'DB Details'!$A:$L,12)</f>
        <v/>
      </c>
      <c r="C146" s="49">
        <f>VLOOKUP(Table311[[#This Row],[Date]],'DB Details'!$A:$T,20)</f>
        <v/>
      </c>
      <c r="D146" s="49">
        <f>VLOOKUP(Table311[[#This Row],[Date]],'DB Details'!$A:$T,18)</f>
        <v/>
      </c>
      <c r="E146" s="49">
        <f>VLOOKUP(Table311[[#This Row],[Date]],'DB Details'!$A:$T,19)</f>
        <v/>
      </c>
    </row>
    <row r="147">
      <c r="A147" s="38" t="n">
        <v>21824</v>
      </c>
      <c r="B147" s="48">
        <f>VLOOKUP(Table311[[#This Row],[Date]],'DB Details'!$A:$L,12)</f>
        <v/>
      </c>
      <c r="C147" s="49">
        <f>VLOOKUP(Table311[[#This Row],[Date]],'DB Details'!$A:$T,20)</f>
        <v/>
      </c>
      <c r="D147" s="49">
        <f>VLOOKUP(Table311[[#This Row],[Date]],'DB Details'!$A:$T,18)</f>
        <v/>
      </c>
      <c r="E147" s="49">
        <f>VLOOKUP(Table311[[#This Row],[Date]],'DB Details'!$A:$T,19)</f>
        <v/>
      </c>
    </row>
    <row r="148">
      <c r="A148" s="38" t="n">
        <v>21855</v>
      </c>
      <c r="B148" s="48">
        <f>VLOOKUP(Table311[[#This Row],[Date]],'DB Details'!$A:$L,12)</f>
        <v/>
      </c>
      <c r="C148" s="49">
        <f>VLOOKUP(Table311[[#This Row],[Date]],'DB Details'!$A:$T,20)</f>
        <v/>
      </c>
      <c r="D148" s="49">
        <f>VLOOKUP(Table311[[#This Row],[Date]],'DB Details'!$A:$T,18)</f>
        <v/>
      </c>
      <c r="E148" s="49">
        <f>VLOOKUP(Table311[[#This Row],[Date]],'DB Details'!$A:$T,19)</f>
        <v/>
      </c>
    </row>
    <row r="149">
      <c r="A149" s="38" t="n">
        <v>21885</v>
      </c>
      <c r="B149" s="48">
        <f>VLOOKUP(Table311[[#This Row],[Date]],'DB Details'!$A:$L,12)</f>
        <v/>
      </c>
      <c r="C149" s="49">
        <f>VLOOKUP(Table311[[#This Row],[Date]],'DB Details'!$A:$T,20)</f>
        <v/>
      </c>
      <c r="D149" s="49">
        <f>VLOOKUP(Table311[[#This Row],[Date]],'DB Details'!$A:$T,18)</f>
        <v/>
      </c>
      <c r="E149" s="49">
        <f>VLOOKUP(Table311[[#This Row],[Date]],'DB Details'!$A:$T,19)</f>
        <v/>
      </c>
    </row>
    <row r="150">
      <c r="A150" s="38" t="n">
        <v>21916</v>
      </c>
      <c r="B150" s="48">
        <f>VLOOKUP(Table311[[#This Row],[Date]],'DB Details'!$A:$L,12)</f>
        <v/>
      </c>
      <c r="C150" s="49">
        <f>VLOOKUP(Table311[[#This Row],[Date]],'DB Details'!$A:$T,20)</f>
        <v/>
      </c>
      <c r="D150" s="49">
        <f>VLOOKUP(Table311[[#This Row],[Date]],'DB Details'!$A:$T,18)</f>
        <v/>
      </c>
      <c r="E150" s="49">
        <f>VLOOKUP(Table311[[#This Row],[Date]],'DB Details'!$A:$T,19)</f>
        <v/>
      </c>
    </row>
    <row r="151">
      <c r="A151" s="38" t="n">
        <v>21947</v>
      </c>
      <c r="B151" s="48">
        <f>VLOOKUP(Table311[[#This Row],[Date]],'DB Details'!$A:$L,12)</f>
        <v/>
      </c>
      <c r="C151" s="49">
        <f>VLOOKUP(Table311[[#This Row],[Date]],'DB Details'!$A:$T,20)</f>
        <v/>
      </c>
      <c r="D151" s="49">
        <f>VLOOKUP(Table311[[#This Row],[Date]],'DB Details'!$A:$T,18)</f>
        <v/>
      </c>
      <c r="E151" s="49">
        <f>VLOOKUP(Table311[[#This Row],[Date]],'DB Details'!$A:$T,19)</f>
        <v/>
      </c>
    </row>
    <row r="152">
      <c r="A152" s="38" t="n">
        <v>21976</v>
      </c>
      <c r="B152" s="48">
        <f>VLOOKUP(Table311[[#This Row],[Date]],'DB Details'!$A:$L,12)</f>
        <v/>
      </c>
      <c r="C152" s="49">
        <f>VLOOKUP(Table311[[#This Row],[Date]],'DB Details'!$A:$T,20)</f>
        <v/>
      </c>
      <c r="D152" s="49">
        <f>VLOOKUP(Table311[[#This Row],[Date]],'DB Details'!$A:$T,18)</f>
        <v/>
      </c>
      <c r="E152" s="49">
        <f>VLOOKUP(Table311[[#This Row],[Date]],'DB Details'!$A:$T,19)</f>
        <v/>
      </c>
    </row>
    <row r="153">
      <c r="A153" s="38" t="n">
        <v>22007</v>
      </c>
      <c r="B153" s="48">
        <f>VLOOKUP(Table311[[#This Row],[Date]],'DB Details'!$A:$L,12)</f>
        <v/>
      </c>
      <c r="C153" s="49">
        <f>VLOOKUP(Table311[[#This Row],[Date]],'DB Details'!$A:$T,20)</f>
        <v/>
      </c>
      <c r="D153" s="49">
        <f>VLOOKUP(Table311[[#This Row],[Date]],'DB Details'!$A:$T,18)</f>
        <v/>
      </c>
      <c r="E153" s="49">
        <f>VLOOKUP(Table311[[#This Row],[Date]],'DB Details'!$A:$T,19)</f>
        <v/>
      </c>
    </row>
    <row r="154">
      <c r="A154" s="38" t="n">
        <v>22037</v>
      </c>
      <c r="B154" s="48">
        <f>VLOOKUP(Table311[[#This Row],[Date]],'DB Details'!$A:$L,12)</f>
        <v/>
      </c>
      <c r="C154" s="49">
        <f>VLOOKUP(Table311[[#This Row],[Date]],'DB Details'!$A:$T,20)</f>
        <v/>
      </c>
      <c r="D154" s="49">
        <f>VLOOKUP(Table311[[#This Row],[Date]],'DB Details'!$A:$T,18)</f>
        <v/>
      </c>
      <c r="E154" s="49">
        <f>VLOOKUP(Table311[[#This Row],[Date]],'DB Details'!$A:$T,19)</f>
        <v/>
      </c>
    </row>
    <row r="155">
      <c r="A155" s="38" t="n">
        <v>22068</v>
      </c>
      <c r="B155" s="48">
        <f>VLOOKUP(Table311[[#This Row],[Date]],'DB Details'!$A:$L,12)</f>
        <v/>
      </c>
      <c r="C155" s="49">
        <f>VLOOKUP(Table311[[#This Row],[Date]],'DB Details'!$A:$T,20)</f>
        <v/>
      </c>
      <c r="D155" s="49">
        <f>VLOOKUP(Table311[[#This Row],[Date]],'DB Details'!$A:$T,18)</f>
        <v/>
      </c>
      <c r="E155" s="49">
        <f>VLOOKUP(Table311[[#This Row],[Date]],'DB Details'!$A:$T,19)</f>
        <v/>
      </c>
    </row>
    <row r="156">
      <c r="A156" s="38" t="n">
        <v>22098</v>
      </c>
      <c r="B156" s="48">
        <f>VLOOKUP(Table311[[#This Row],[Date]],'DB Details'!$A:$L,12)</f>
        <v/>
      </c>
      <c r="C156" s="49">
        <f>VLOOKUP(Table311[[#This Row],[Date]],'DB Details'!$A:$T,20)</f>
        <v/>
      </c>
      <c r="D156" s="49">
        <f>VLOOKUP(Table311[[#This Row],[Date]],'DB Details'!$A:$T,18)</f>
        <v/>
      </c>
      <c r="E156" s="49">
        <f>VLOOKUP(Table311[[#This Row],[Date]],'DB Details'!$A:$T,19)</f>
        <v/>
      </c>
    </row>
    <row r="157">
      <c r="A157" s="38" t="n">
        <v>22129</v>
      </c>
      <c r="B157" s="48">
        <f>VLOOKUP(Table311[[#This Row],[Date]],'DB Details'!$A:$L,12)</f>
        <v/>
      </c>
      <c r="C157" s="49">
        <f>VLOOKUP(Table311[[#This Row],[Date]],'DB Details'!$A:$T,20)</f>
        <v/>
      </c>
      <c r="D157" s="49">
        <f>VLOOKUP(Table311[[#This Row],[Date]],'DB Details'!$A:$T,18)</f>
        <v/>
      </c>
      <c r="E157" s="49">
        <f>VLOOKUP(Table311[[#This Row],[Date]],'DB Details'!$A:$T,19)</f>
        <v/>
      </c>
    </row>
    <row r="158">
      <c r="A158" s="38" t="n">
        <v>22160</v>
      </c>
      <c r="B158" s="48">
        <f>VLOOKUP(Table311[[#This Row],[Date]],'DB Details'!$A:$L,12)</f>
        <v/>
      </c>
      <c r="C158" s="49">
        <f>VLOOKUP(Table311[[#This Row],[Date]],'DB Details'!$A:$T,20)</f>
        <v/>
      </c>
      <c r="D158" s="49">
        <f>VLOOKUP(Table311[[#This Row],[Date]],'DB Details'!$A:$T,18)</f>
        <v/>
      </c>
      <c r="E158" s="49">
        <f>VLOOKUP(Table311[[#This Row],[Date]],'DB Details'!$A:$T,19)</f>
        <v/>
      </c>
    </row>
    <row r="159">
      <c r="A159" s="38" t="n">
        <v>22190</v>
      </c>
      <c r="B159" s="48">
        <f>VLOOKUP(Table311[[#This Row],[Date]],'DB Details'!$A:$L,12)</f>
        <v/>
      </c>
      <c r="C159" s="49">
        <f>VLOOKUP(Table311[[#This Row],[Date]],'DB Details'!$A:$T,20)</f>
        <v/>
      </c>
      <c r="D159" s="49">
        <f>VLOOKUP(Table311[[#This Row],[Date]],'DB Details'!$A:$T,18)</f>
        <v/>
      </c>
      <c r="E159" s="49">
        <f>VLOOKUP(Table311[[#This Row],[Date]],'DB Details'!$A:$T,19)</f>
        <v/>
      </c>
    </row>
    <row r="160">
      <c r="A160" s="38" t="n">
        <v>22221</v>
      </c>
      <c r="B160" s="48">
        <f>VLOOKUP(Table311[[#This Row],[Date]],'DB Details'!$A:$L,12)</f>
        <v/>
      </c>
      <c r="C160" s="49">
        <f>VLOOKUP(Table311[[#This Row],[Date]],'DB Details'!$A:$T,20)</f>
        <v/>
      </c>
      <c r="D160" s="49">
        <f>VLOOKUP(Table311[[#This Row],[Date]],'DB Details'!$A:$T,18)</f>
        <v/>
      </c>
      <c r="E160" s="49">
        <f>VLOOKUP(Table311[[#This Row],[Date]],'DB Details'!$A:$T,19)</f>
        <v/>
      </c>
    </row>
    <row r="161">
      <c r="A161" s="38" t="n">
        <v>22251</v>
      </c>
      <c r="B161" s="48">
        <f>VLOOKUP(Table311[[#This Row],[Date]],'DB Details'!$A:$L,12)</f>
        <v/>
      </c>
      <c r="C161" s="49">
        <f>VLOOKUP(Table311[[#This Row],[Date]],'DB Details'!$A:$T,20)</f>
        <v/>
      </c>
      <c r="D161" s="49">
        <f>VLOOKUP(Table311[[#This Row],[Date]],'DB Details'!$A:$T,18)</f>
        <v/>
      </c>
      <c r="E161" s="49">
        <f>VLOOKUP(Table311[[#This Row],[Date]],'DB Details'!$A:$T,19)</f>
        <v/>
      </c>
    </row>
    <row r="162">
      <c r="A162" s="38" t="n">
        <v>22282</v>
      </c>
      <c r="B162" s="48">
        <f>VLOOKUP(Table311[[#This Row],[Date]],'DB Details'!$A:$L,12)</f>
        <v/>
      </c>
      <c r="C162" s="49">
        <f>VLOOKUP(Table311[[#This Row],[Date]],'DB Details'!$A:$T,20)</f>
        <v/>
      </c>
      <c r="D162" s="49">
        <f>VLOOKUP(Table311[[#This Row],[Date]],'DB Details'!$A:$T,18)</f>
        <v/>
      </c>
      <c r="E162" s="49">
        <f>VLOOKUP(Table311[[#This Row],[Date]],'DB Details'!$A:$T,19)</f>
        <v/>
      </c>
    </row>
    <row r="163">
      <c r="A163" s="38" t="n">
        <v>22313</v>
      </c>
      <c r="B163" s="48">
        <f>VLOOKUP(Table311[[#This Row],[Date]],'DB Details'!$A:$L,12)</f>
        <v/>
      </c>
      <c r="C163" s="49">
        <f>VLOOKUP(Table311[[#This Row],[Date]],'DB Details'!$A:$T,20)</f>
        <v/>
      </c>
      <c r="D163" s="49">
        <f>VLOOKUP(Table311[[#This Row],[Date]],'DB Details'!$A:$T,18)</f>
        <v/>
      </c>
      <c r="E163" s="49">
        <f>VLOOKUP(Table311[[#This Row],[Date]],'DB Details'!$A:$T,19)</f>
        <v/>
      </c>
    </row>
    <row r="164">
      <c r="A164" s="38" t="n">
        <v>22341</v>
      </c>
      <c r="B164" s="48">
        <f>VLOOKUP(Table311[[#This Row],[Date]],'DB Details'!$A:$L,12)</f>
        <v/>
      </c>
      <c r="C164" s="49">
        <f>VLOOKUP(Table311[[#This Row],[Date]],'DB Details'!$A:$T,20)</f>
        <v/>
      </c>
      <c r="D164" s="49">
        <f>VLOOKUP(Table311[[#This Row],[Date]],'DB Details'!$A:$T,18)</f>
        <v/>
      </c>
      <c r="E164" s="49">
        <f>VLOOKUP(Table311[[#This Row],[Date]],'DB Details'!$A:$T,19)</f>
        <v/>
      </c>
    </row>
    <row r="165">
      <c r="A165" s="38" t="n">
        <v>22372</v>
      </c>
      <c r="B165" s="48">
        <f>VLOOKUP(Table311[[#This Row],[Date]],'DB Details'!$A:$L,12)</f>
        <v/>
      </c>
      <c r="C165" s="49">
        <f>VLOOKUP(Table311[[#This Row],[Date]],'DB Details'!$A:$T,20)</f>
        <v/>
      </c>
      <c r="D165" s="49">
        <f>VLOOKUP(Table311[[#This Row],[Date]],'DB Details'!$A:$T,18)</f>
        <v/>
      </c>
      <c r="E165" s="49">
        <f>VLOOKUP(Table311[[#This Row],[Date]],'DB Details'!$A:$T,19)</f>
        <v/>
      </c>
    </row>
    <row r="166">
      <c r="A166" s="38" t="n">
        <v>22402</v>
      </c>
      <c r="B166" s="48">
        <f>VLOOKUP(Table311[[#This Row],[Date]],'DB Details'!$A:$L,12)</f>
        <v/>
      </c>
      <c r="C166" s="49">
        <f>VLOOKUP(Table311[[#This Row],[Date]],'DB Details'!$A:$T,20)</f>
        <v/>
      </c>
      <c r="D166" s="49">
        <f>VLOOKUP(Table311[[#This Row],[Date]],'DB Details'!$A:$T,18)</f>
        <v/>
      </c>
      <c r="E166" s="49">
        <f>VLOOKUP(Table311[[#This Row],[Date]],'DB Details'!$A:$T,19)</f>
        <v/>
      </c>
    </row>
    <row r="167">
      <c r="A167" s="38" t="n">
        <v>22433</v>
      </c>
      <c r="B167" s="48">
        <f>VLOOKUP(Table311[[#This Row],[Date]],'DB Details'!$A:$L,12)</f>
        <v/>
      </c>
      <c r="C167" s="49">
        <f>VLOOKUP(Table311[[#This Row],[Date]],'DB Details'!$A:$T,20)</f>
        <v/>
      </c>
      <c r="D167" s="49">
        <f>VLOOKUP(Table311[[#This Row],[Date]],'DB Details'!$A:$T,18)</f>
        <v/>
      </c>
      <c r="E167" s="49">
        <f>VLOOKUP(Table311[[#This Row],[Date]],'DB Details'!$A:$T,19)</f>
        <v/>
      </c>
    </row>
    <row r="168">
      <c r="A168" s="38" t="n">
        <v>22463</v>
      </c>
      <c r="B168" s="48">
        <f>VLOOKUP(Table311[[#This Row],[Date]],'DB Details'!$A:$L,12)</f>
        <v/>
      </c>
      <c r="C168" s="49">
        <f>VLOOKUP(Table311[[#This Row],[Date]],'DB Details'!$A:$T,20)</f>
        <v/>
      </c>
      <c r="D168" s="49">
        <f>VLOOKUP(Table311[[#This Row],[Date]],'DB Details'!$A:$T,18)</f>
        <v/>
      </c>
      <c r="E168" s="49">
        <f>VLOOKUP(Table311[[#This Row],[Date]],'DB Details'!$A:$T,19)</f>
        <v/>
      </c>
    </row>
    <row r="169">
      <c r="A169" s="38" t="n">
        <v>22494</v>
      </c>
      <c r="B169" s="48">
        <f>VLOOKUP(Table311[[#This Row],[Date]],'DB Details'!$A:$L,12)</f>
        <v/>
      </c>
      <c r="C169" s="49">
        <f>VLOOKUP(Table311[[#This Row],[Date]],'DB Details'!$A:$T,20)</f>
        <v/>
      </c>
      <c r="D169" s="49">
        <f>VLOOKUP(Table311[[#This Row],[Date]],'DB Details'!$A:$T,18)</f>
        <v/>
      </c>
      <c r="E169" s="49">
        <f>VLOOKUP(Table311[[#This Row],[Date]],'DB Details'!$A:$T,19)</f>
        <v/>
      </c>
    </row>
    <row r="170">
      <c r="A170" s="38" t="n">
        <v>22525</v>
      </c>
      <c r="B170" s="48">
        <f>VLOOKUP(Table311[[#This Row],[Date]],'DB Details'!$A:$L,12)</f>
        <v/>
      </c>
      <c r="C170" s="49">
        <f>VLOOKUP(Table311[[#This Row],[Date]],'DB Details'!$A:$T,20)</f>
        <v/>
      </c>
      <c r="D170" s="49">
        <f>VLOOKUP(Table311[[#This Row],[Date]],'DB Details'!$A:$T,18)</f>
        <v/>
      </c>
      <c r="E170" s="49">
        <f>VLOOKUP(Table311[[#This Row],[Date]],'DB Details'!$A:$T,19)</f>
        <v/>
      </c>
    </row>
    <row r="171">
      <c r="A171" s="38" t="n">
        <v>22555</v>
      </c>
      <c r="B171" s="48">
        <f>VLOOKUP(Table311[[#This Row],[Date]],'DB Details'!$A:$L,12)</f>
        <v/>
      </c>
      <c r="C171" s="49">
        <f>VLOOKUP(Table311[[#This Row],[Date]],'DB Details'!$A:$T,20)</f>
        <v/>
      </c>
      <c r="D171" s="49">
        <f>VLOOKUP(Table311[[#This Row],[Date]],'DB Details'!$A:$T,18)</f>
        <v/>
      </c>
      <c r="E171" s="49">
        <f>VLOOKUP(Table311[[#This Row],[Date]],'DB Details'!$A:$T,19)</f>
        <v/>
      </c>
    </row>
    <row r="172">
      <c r="A172" s="38" t="n">
        <v>22586</v>
      </c>
      <c r="B172" s="48">
        <f>VLOOKUP(Table311[[#This Row],[Date]],'DB Details'!$A:$L,12)</f>
        <v/>
      </c>
      <c r="C172" s="49">
        <f>VLOOKUP(Table311[[#This Row],[Date]],'DB Details'!$A:$T,20)</f>
        <v/>
      </c>
      <c r="D172" s="49">
        <f>VLOOKUP(Table311[[#This Row],[Date]],'DB Details'!$A:$T,18)</f>
        <v/>
      </c>
      <c r="E172" s="49">
        <f>VLOOKUP(Table311[[#This Row],[Date]],'DB Details'!$A:$T,19)</f>
        <v/>
      </c>
    </row>
    <row r="173">
      <c r="A173" s="38" t="n">
        <v>22616</v>
      </c>
      <c r="B173" s="48">
        <f>VLOOKUP(Table311[[#This Row],[Date]],'DB Details'!$A:$L,12)</f>
        <v/>
      </c>
      <c r="C173" s="49">
        <f>VLOOKUP(Table311[[#This Row],[Date]],'DB Details'!$A:$T,20)</f>
        <v/>
      </c>
      <c r="D173" s="49">
        <f>VLOOKUP(Table311[[#This Row],[Date]],'DB Details'!$A:$T,18)</f>
        <v/>
      </c>
      <c r="E173" s="49">
        <f>VLOOKUP(Table311[[#This Row],[Date]],'DB Details'!$A:$T,19)</f>
        <v/>
      </c>
    </row>
    <row r="174">
      <c r="A174" s="38" t="n">
        <v>22647</v>
      </c>
      <c r="B174" s="48">
        <f>VLOOKUP(Table311[[#This Row],[Date]],'DB Details'!$A:$L,12)</f>
        <v/>
      </c>
      <c r="C174" s="49">
        <f>VLOOKUP(Table311[[#This Row],[Date]],'DB Details'!$A:$T,20)</f>
        <v/>
      </c>
      <c r="D174" s="49">
        <f>VLOOKUP(Table311[[#This Row],[Date]],'DB Details'!$A:$T,18)</f>
        <v/>
      </c>
      <c r="E174" s="49">
        <f>VLOOKUP(Table311[[#This Row],[Date]],'DB Details'!$A:$T,19)</f>
        <v/>
      </c>
    </row>
    <row r="175">
      <c r="A175" s="38" t="n">
        <v>22678</v>
      </c>
      <c r="B175" s="48">
        <f>VLOOKUP(Table311[[#This Row],[Date]],'DB Details'!$A:$L,12)</f>
        <v/>
      </c>
      <c r="C175" s="49">
        <f>VLOOKUP(Table311[[#This Row],[Date]],'DB Details'!$A:$T,20)</f>
        <v/>
      </c>
      <c r="D175" s="49">
        <f>VLOOKUP(Table311[[#This Row],[Date]],'DB Details'!$A:$T,18)</f>
        <v/>
      </c>
      <c r="E175" s="49">
        <f>VLOOKUP(Table311[[#This Row],[Date]],'DB Details'!$A:$T,19)</f>
        <v/>
      </c>
    </row>
    <row r="176">
      <c r="A176" s="38" t="n">
        <v>22706</v>
      </c>
      <c r="B176" s="48">
        <f>VLOOKUP(Table311[[#This Row],[Date]],'DB Details'!$A:$L,12)</f>
        <v/>
      </c>
      <c r="C176" s="49">
        <f>VLOOKUP(Table311[[#This Row],[Date]],'DB Details'!$A:$T,20)</f>
        <v/>
      </c>
      <c r="D176" s="49">
        <f>VLOOKUP(Table311[[#This Row],[Date]],'DB Details'!$A:$T,18)</f>
        <v/>
      </c>
      <c r="E176" s="49">
        <f>VLOOKUP(Table311[[#This Row],[Date]],'DB Details'!$A:$T,19)</f>
        <v/>
      </c>
    </row>
    <row r="177">
      <c r="A177" s="38" t="n">
        <v>22737</v>
      </c>
      <c r="B177" s="48">
        <f>VLOOKUP(Table311[[#This Row],[Date]],'DB Details'!$A:$L,12)</f>
        <v/>
      </c>
      <c r="C177" s="49">
        <f>VLOOKUP(Table311[[#This Row],[Date]],'DB Details'!$A:$T,20)</f>
        <v/>
      </c>
      <c r="D177" s="49">
        <f>VLOOKUP(Table311[[#This Row],[Date]],'DB Details'!$A:$T,18)</f>
        <v/>
      </c>
      <c r="E177" s="49">
        <f>VLOOKUP(Table311[[#This Row],[Date]],'DB Details'!$A:$T,19)</f>
        <v/>
      </c>
    </row>
    <row r="178">
      <c r="A178" s="38" t="n">
        <v>22767</v>
      </c>
      <c r="B178" s="48">
        <f>VLOOKUP(Table311[[#This Row],[Date]],'DB Details'!$A:$L,12)</f>
        <v/>
      </c>
      <c r="C178" s="49">
        <f>VLOOKUP(Table311[[#This Row],[Date]],'DB Details'!$A:$T,20)</f>
        <v/>
      </c>
      <c r="D178" s="49">
        <f>VLOOKUP(Table311[[#This Row],[Date]],'DB Details'!$A:$T,18)</f>
        <v/>
      </c>
      <c r="E178" s="49">
        <f>VLOOKUP(Table311[[#This Row],[Date]],'DB Details'!$A:$T,19)</f>
        <v/>
      </c>
    </row>
    <row r="179">
      <c r="A179" s="38" t="n">
        <v>22798</v>
      </c>
      <c r="B179" s="48">
        <f>VLOOKUP(Table311[[#This Row],[Date]],'DB Details'!$A:$L,12)</f>
        <v/>
      </c>
      <c r="C179" s="49">
        <f>VLOOKUP(Table311[[#This Row],[Date]],'DB Details'!$A:$T,20)</f>
        <v/>
      </c>
      <c r="D179" s="49">
        <f>VLOOKUP(Table311[[#This Row],[Date]],'DB Details'!$A:$T,18)</f>
        <v/>
      </c>
      <c r="E179" s="49">
        <f>VLOOKUP(Table311[[#This Row],[Date]],'DB Details'!$A:$T,19)</f>
        <v/>
      </c>
    </row>
    <row r="180">
      <c r="A180" s="38" t="n">
        <v>22828</v>
      </c>
      <c r="B180" s="48">
        <f>VLOOKUP(Table311[[#This Row],[Date]],'DB Details'!$A:$L,12)</f>
        <v/>
      </c>
      <c r="C180" s="49">
        <f>VLOOKUP(Table311[[#This Row],[Date]],'DB Details'!$A:$T,20)</f>
        <v/>
      </c>
      <c r="D180" s="49">
        <f>VLOOKUP(Table311[[#This Row],[Date]],'DB Details'!$A:$T,18)</f>
        <v/>
      </c>
      <c r="E180" s="49">
        <f>VLOOKUP(Table311[[#This Row],[Date]],'DB Details'!$A:$T,19)</f>
        <v/>
      </c>
    </row>
    <row r="181">
      <c r="A181" s="38" t="n">
        <v>22859</v>
      </c>
      <c r="B181" s="48">
        <f>VLOOKUP(Table311[[#This Row],[Date]],'DB Details'!$A:$L,12)</f>
        <v/>
      </c>
      <c r="C181" s="49">
        <f>VLOOKUP(Table311[[#This Row],[Date]],'DB Details'!$A:$T,20)</f>
        <v/>
      </c>
      <c r="D181" s="49">
        <f>VLOOKUP(Table311[[#This Row],[Date]],'DB Details'!$A:$T,18)</f>
        <v/>
      </c>
      <c r="E181" s="49">
        <f>VLOOKUP(Table311[[#This Row],[Date]],'DB Details'!$A:$T,19)</f>
        <v/>
      </c>
    </row>
    <row r="182">
      <c r="A182" s="38" t="n">
        <v>22890</v>
      </c>
      <c r="B182" s="48">
        <f>VLOOKUP(Table311[[#This Row],[Date]],'DB Details'!$A:$L,12)</f>
        <v/>
      </c>
      <c r="C182" s="49">
        <f>VLOOKUP(Table311[[#This Row],[Date]],'DB Details'!$A:$T,20)</f>
        <v/>
      </c>
      <c r="D182" s="49">
        <f>VLOOKUP(Table311[[#This Row],[Date]],'DB Details'!$A:$T,18)</f>
        <v/>
      </c>
      <c r="E182" s="49">
        <f>VLOOKUP(Table311[[#This Row],[Date]],'DB Details'!$A:$T,19)</f>
        <v/>
      </c>
    </row>
    <row r="183">
      <c r="A183" s="38" t="n">
        <v>22920</v>
      </c>
      <c r="B183" s="48">
        <f>VLOOKUP(Table311[[#This Row],[Date]],'DB Details'!$A:$L,12)</f>
        <v/>
      </c>
      <c r="C183" s="49">
        <f>VLOOKUP(Table311[[#This Row],[Date]],'DB Details'!$A:$T,20)</f>
        <v/>
      </c>
      <c r="D183" s="49">
        <f>VLOOKUP(Table311[[#This Row],[Date]],'DB Details'!$A:$T,18)</f>
        <v/>
      </c>
      <c r="E183" s="49">
        <f>VLOOKUP(Table311[[#This Row],[Date]],'DB Details'!$A:$T,19)</f>
        <v/>
      </c>
    </row>
    <row r="184">
      <c r="A184" s="38" t="n">
        <v>22951</v>
      </c>
      <c r="B184" s="48">
        <f>VLOOKUP(Table311[[#This Row],[Date]],'DB Details'!$A:$L,12)</f>
        <v/>
      </c>
      <c r="C184" s="49">
        <f>VLOOKUP(Table311[[#This Row],[Date]],'DB Details'!$A:$T,20)</f>
        <v/>
      </c>
      <c r="D184" s="49">
        <f>VLOOKUP(Table311[[#This Row],[Date]],'DB Details'!$A:$T,18)</f>
        <v/>
      </c>
      <c r="E184" s="49">
        <f>VLOOKUP(Table311[[#This Row],[Date]],'DB Details'!$A:$T,19)</f>
        <v/>
      </c>
    </row>
    <row r="185">
      <c r="A185" s="38" t="n">
        <v>22981</v>
      </c>
      <c r="B185" s="48">
        <f>VLOOKUP(Table311[[#This Row],[Date]],'DB Details'!$A:$L,12)</f>
        <v/>
      </c>
      <c r="C185" s="49">
        <f>VLOOKUP(Table311[[#This Row],[Date]],'DB Details'!$A:$T,20)</f>
        <v/>
      </c>
      <c r="D185" s="49">
        <f>VLOOKUP(Table311[[#This Row],[Date]],'DB Details'!$A:$T,18)</f>
        <v/>
      </c>
      <c r="E185" s="49">
        <f>VLOOKUP(Table311[[#This Row],[Date]],'DB Details'!$A:$T,19)</f>
        <v/>
      </c>
    </row>
    <row r="186">
      <c r="A186" s="38" t="n">
        <v>23012</v>
      </c>
      <c r="B186" s="48">
        <f>VLOOKUP(Table311[[#This Row],[Date]],'DB Details'!$A:$L,12)</f>
        <v/>
      </c>
      <c r="C186" s="49">
        <f>VLOOKUP(Table311[[#This Row],[Date]],'DB Details'!$A:$T,20)</f>
        <v/>
      </c>
      <c r="D186" s="49">
        <f>VLOOKUP(Table311[[#This Row],[Date]],'DB Details'!$A:$T,18)</f>
        <v/>
      </c>
      <c r="E186" s="49">
        <f>VLOOKUP(Table311[[#This Row],[Date]],'DB Details'!$A:$T,19)</f>
        <v/>
      </c>
    </row>
    <row r="187">
      <c r="A187" s="38" t="n">
        <v>23043</v>
      </c>
      <c r="B187" s="48">
        <f>VLOOKUP(Table311[[#This Row],[Date]],'DB Details'!$A:$L,12)</f>
        <v/>
      </c>
      <c r="C187" s="49">
        <f>VLOOKUP(Table311[[#This Row],[Date]],'DB Details'!$A:$T,20)</f>
        <v/>
      </c>
      <c r="D187" s="49">
        <f>VLOOKUP(Table311[[#This Row],[Date]],'DB Details'!$A:$T,18)</f>
        <v/>
      </c>
      <c r="E187" s="49">
        <f>VLOOKUP(Table311[[#This Row],[Date]],'DB Details'!$A:$T,19)</f>
        <v/>
      </c>
    </row>
    <row r="188">
      <c r="A188" s="38" t="n">
        <v>23071</v>
      </c>
      <c r="B188" s="48">
        <f>VLOOKUP(Table311[[#This Row],[Date]],'DB Details'!$A:$L,12)</f>
        <v/>
      </c>
      <c r="C188" s="49">
        <f>VLOOKUP(Table311[[#This Row],[Date]],'DB Details'!$A:$T,20)</f>
        <v/>
      </c>
      <c r="D188" s="49">
        <f>VLOOKUP(Table311[[#This Row],[Date]],'DB Details'!$A:$T,18)</f>
        <v/>
      </c>
      <c r="E188" s="49">
        <f>VLOOKUP(Table311[[#This Row],[Date]],'DB Details'!$A:$T,19)</f>
        <v/>
      </c>
    </row>
    <row r="189">
      <c r="A189" s="38" t="n">
        <v>23102</v>
      </c>
      <c r="B189" s="48">
        <f>VLOOKUP(Table311[[#This Row],[Date]],'DB Details'!$A:$L,12)</f>
        <v/>
      </c>
      <c r="C189" s="49">
        <f>VLOOKUP(Table311[[#This Row],[Date]],'DB Details'!$A:$T,20)</f>
        <v/>
      </c>
      <c r="D189" s="49">
        <f>VLOOKUP(Table311[[#This Row],[Date]],'DB Details'!$A:$T,18)</f>
        <v/>
      </c>
      <c r="E189" s="49">
        <f>VLOOKUP(Table311[[#This Row],[Date]],'DB Details'!$A:$T,19)</f>
        <v/>
      </c>
    </row>
    <row r="190">
      <c r="A190" s="38" t="n">
        <v>23132</v>
      </c>
      <c r="B190" s="48">
        <f>VLOOKUP(Table311[[#This Row],[Date]],'DB Details'!$A:$L,12)</f>
        <v/>
      </c>
      <c r="C190" s="49">
        <f>VLOOKUP(Table311[[#This Row],[Date]],'DB Details'!$A:$T,20)</f>
        <v/>
      </c>
      <c r="D190" s="49">
        <f>VLOOKUP(Table311[[#This Row],[Date]],'DB Details'!$A:$T,18)</f>
        <v/>
      </c>
      <c r="E190" s="49">
        <f>VLOOKUP(Table311[[#This Row],[Date]],'DB Details'!$A:$T,19)</f>
        <v/>
      </c>
    </row>
    <row r="191">
      <c r="A191" s="38" t="n">
        <v>23163</v>
      </c>
      <c r="B191" s="48">
        <f>VLOOKUP(Table311[[#This Row],[Date]],'DB Details'!$A:$L,12)</f>
        <v/>
      </c>
      <c r="C191" s="49">
        <f>VLOOKUP(Table311[[#This Row],[Date]],'DB Details'!$A:$T,20)</f>
        <v/>
      </c>
      <c r="D191" s="49">
        <f>VLOOKUP(Table311[[#This Row],[Date]],'DB Details'!$A:$T,18)</f>
        <v/>
      </c>
      <c r="E191" s="49">
        <f>VLOOKUP(Table311[[#This Row],[Date]],'DB Details'!$A:$T,19)</f>
        <v/>
      </c>
    </row>
    <row r="192">
      <c r="A192" s="38" t="n">
        <v>23193</v>
      </c>
      <c r="B192" s="48">
        <f>VLOOKUP(Table311[[#This Row],[Date]],'DB Details'!$A:$L,12)</f>
        <v/>
      </c>
      <c r="C192" s="49">
        <f>VLOOKUP(Table311[[#This Row],[Date]],'DB Details'!$A:$T,20)</f>
        <v/>
      </c>
      <c r="D192" s="49">
        <f>VLOOKUP(Table311[[#This Row],[Date]],'DB Details'!$A:$T,18)</f>
        <v/>
      </c>
      <c r="E192" s="49">
        <f>VLOOKUP(Table311[[#This Row],[Date]],'DB Details'!$A:$T,19)</f>
        <v/>
      </c>
    </row>
    <row r="193">
      <c r="A193" s="38" t="n">
        <v>23224</v>
      </c>
      <c r="B193" s="48">
        <f>VLOOKUP(Table311[[#This Row],[Date]],'DB Details'!$A:$L,12)</f>
        <v/>
      </c>
      <c r="C193" s="49">
        <f>VLOOKUP(Table311[[#This Row],[Date]],'DB Details'!$A:$T,20)</f>
        <v/>
      </c>
      <c r="D193" s="49">
        <f>VLOOKUP(Table311[[#This Row],[Date]],'DB Details'!$A:$T,18)</f>
        <v/>
      </c>
      <c r="E193" s="49">
        <f>VLOOKUP(Table311[[#This Row],[Date]],'DB Details'!$A:$T,19)</f>
        <v/>
      </c>
    </row>
    <row r="194">
      <c r="A194" s="38" t="n">
        <v>23255</v>
      </c>
      <c r="B194" s="48">
        <f>VLOOKUP(Table311[[#This Row],[Date]],'DB Details'!$A:$L,12)</f>
        <v/>
      </c>
      <c r="C194" s="49">
        <f>VLOOKUP(Table311[[#This Row],[Date]],'DB Details'!$A:$T,20)</f>
        <v/>
      </c>
      <c r="D194" s="49">
        <f>VLOOKUP(Table311[[#This Row],[Date]],'DB Details'!$A:$T,18)</f>
        <v/>
      </c>
      <c r="E194" s="49">
        <f>VLOOKUP(Table311[[#This Row],[Date]],'DB Details'!$A:$T,19)</f>
        <v/>
      </c>
    </row>
    <row r="195">
      <c r="A195" s="38" t="n">
        <v>23285</v>
      </c>
      <c r="B195" s="48">
        <f>VLOOKUP(Table311[[#This Row],[Date]],'DB Details'!$A:$L,12)</f>
        <v/>
      </c>
      <c r="C195" s="49">
        <f>VLOOKUP(Table311[[#This Row],[Date]],'DB Details'!$A:$T,20)</f>
        <v/>
      </c>
      <c r="D195" s="49">
        <f>VLOOKUP(Table311[[#This Row],[Date]],'DB Details'!$A:$T,18)</f>
        <v/>
      </c>
      <c r="E195" s="49">
        <f>VLOOKUP(Table311[[#This Row],[Date]],'DB Details'!$A:$T,19)</f>
        <v/>
      </c>
    </row>
    <row r="196">
      <c r="A196" s="38" t="n">
        <v>23316</v>
      </c>
      <c r="B196" s="48">
        <f>VLOOKUP(Table311[[#This Row],[Date]],'DB Details'!$A:$L,12)</f>
        <v/>
      </c>
      <c r="C196" s="49">
        <f>VLOOKUP(Table311[[#This Row],[Date]],'DB Details'!$A:$T,20)</f>
        <v/>
      </c>
      <c r="D196" s="49">
        <f>VLOOKUP(Table311[[#This Row],[Date]],'DB Details'!$A:$T,18)</f>
        <v/>
      </c>
      <c r="E196" s="49">
        <f>VLOOKUP(Table311[[#This Row],[Date]],'DB Details'!$A:$T,19)</f>
        <v/>
      </c>
    </row>
    <row r="197">
      <c r="A197" s="38" t="n">
        <v>23346</v>
      </c>
      <c r="B197" s="48">
        <f>VLOOKUP(Table311[[#This Row],[Date]],'DB Details'!$A:$L,12)</f>
        <v/>
      </c>
      <c r="C197" s="49">
        <f>VLOOKUP(Table311[[#This Row],[Date]],'DB Details'!$A:$T,20)</f>
        <v/>
      </c>
      <c r="D197" s="49">
        <f>VLOOKUP(Table311[[#This Row],[Date]],'DB Details'!$A:$T,18)</f>
        <v/>
      </c>
      <c r="E197" s="49">
        <f>VLOOKUP(Table311[[#This Row],[Date]],'DB Details'!$A:$T,19)</f>
        <v/>
      </c>
    </row>
    <row r="198">
      <c r="A198" s="38" t="n">
        <v>23377</v>
      </c>
      <c r="B198" s="48">
        <f>VLOOKUP(Table311[[#This Row],[Date]],'DB Details'!$A:$L,12)</f>
        <v/>
      </c>
      <c r="C198" s="49">
        <f>VLOOKUP(Table311[[#This Row],[Date]],'DB Details'!$A:$T,20)</f>
        <v/>
      </c>
      <c r="D198" s="49">
        <f>VLOOKUP(Table311[[#This Row],[Date]],'DB Details'!$A:$T,18)</f>
        <v/>
      </c>
      <c r="E198" s="49">
        <f>VLOOKUP(Table311[[#This Row],[Date]],'DB Details'!$A:$T,19)</f>
        <v/>
      </c>
    </row>
    <row r="199">
      <c r="A199" s="38" t="n">
        <v>23408</v>
      </c>
      <c r="B199" s="48">
        <f>VLOOKUP(Table311[[#This Row],[Date]],'DB Details'!$A:$L,12)</f>
        <v/>
      </c>
      <c r="C199" s="49">
        <f>VLOOKUP(Table311[[#This Row],[Date]],'DB Details'!$A:$T,20)</f>
        <v/>
      </c>
      <c r="D199" s="49">
        <f>VLOOKUP(Table311[[#This Row],[Date]],'DB Details'!$A:$T,18)</f>
        <v/>
      </c>
      <c r="E199" s="49">
        <f>VLOOKUP(Table311[[#This Row],[Date]],'DB Details'!$A:$T,19)</f>
        <v/>
      </c>
    </row>
    <row r="200">
      <c r="A200" s="38" t="n">
        <v>23437</v>
      </c>
      <c r="B200" s="48">
        <f>VLOOKUP(Table311[[#This Row],[Date]],'DB Details'!$A:$L,12)</f>
        <v/>
      </c>
      <c r="C200" s="49">
        <f>VLOOKUP(Table311[[#This Row],[Date]],'DB Details'!$A:$T,20)</f>
        <v/>
      </c>
      <c r="D200" s="49">
        <f>VLOOKUP(Table311[[#This Row],[Date]],'DB Details'!$A:$T,18)</f>
        <v/>
      </c>
      <c r="E200" s="49">
        <f>VLOOKUP(Table311[[#This Row],[Date]],'DB Details'!$A:$T,19)</f>
        <v/>
      </c>
    </row>
    <row r="201">
      <c r="A201" s="38" t="n">
        <v>23468</v>
      </c>
      <c r="B201" s="48">
        <f>VLOOKUP(Table311[[#This Row],[Date]],'DB Details'!$A:$L,12)</f>
        <v/>
      </c>
      <c r="C201" s="49">
        <f>VLOOKUP(Table311[[#This Row],[Date]],'DB Details'!$A:$T,20)</f>
        <v/>
      </c>
      <c r="D201" s="49">
        <f>VLOOKUP(Table311[[#This Row],[Date]],'DB Details'!$A:$T,18)</f>
        <v/>
      </c>
      <c r="E201" s="49">
        <f>VLOOKUP(Table311[[#This Row],[Date]],'DB Details'!$A:$T,19)</f>
        <v/>
      </c>
    </row>
    <row r="202">
      <c r="A202" s="38" t="n">
        <v>23498</v>
      </c>
      <c r="B202" s="48">
        <f>VLOOKUP(Table311[[#This Row],[Date]],'DB Details'!$A:$L,12)</f>
        <v/>
      </c>
      <c r="C202" s="49">
        <f>VLOOKUP(Table311[[#This Row],[Date]],'DB Details'!$A:$T,20)</f>
        <v/>
      </c>
      <c r="D202" s="49">
        <f>VLOOKUP(Table311[[#This Row],[Date]],'DB Details'!$A:$T,18)</f>
        <v/>
      </c>
      <c r="E202" s="49">
        <f>VLOOKUP(Table311[[#This Row],[Date]],'DB Details'!$A:$T,19)</f>
        <v/>
      </c>
    </row>
    <row r="203">
      <c r="A203" s="38" t="n">
        <v>23529</v>
      </c>
      <c r="B203" s="48">
        <f>VLOOKUP(Table311[[#This Row],[Date]],'DB Details'!$A:$L,12)</f>
        <v/>
      </c>
      <c r="C203" s="49">
        <f>VLOOKUP(Table311[[#This Row],[Date]],'DB Details'!$A:$T,20)</f>
        <v/>
      </c>
      <c r="D203" s="49">
        <f>VLOOKUP(Table311[[#This Row],[Date]],'DB Details'!$A:$T,18)</f>
        <v/>
      </c>
      <c r="E203" s="49">
        <f>VLOOKUP(Table311[[#This Row],[Date]],'DB Details'!$A:$T,19)</f>
        <v/>
      </c>
    </row>
    <row r="204">
      <c r="A204" s="38" t="n">
        <v>23559</v>
      </c>
      <c r="B204" s="48">
        <f>VLOOKUP(Table311[[#This Row],[Date]],'DB Details'!$A:$L,12)</f>
        <v/>
      </c>
      <c r="C204" s="49">
        <f>VLOOKUP(Table311[[#This Row],[Date]],'DB Details'!$A:$T,20)</f>
        <v/>
      </c>
      <c r="D204" s="49">
        <f>VLOOKUP(Table311[[#This Row],[Date]],'DB Details'!$A:$T,18)</f>
        <v/>
      </c>
      <c r="E204" s="49">
        <f>VLOOKUP(Table311[[#This Row],[Date]],'DB Details'!$A:$T,19)</f>
        <v/>
      </c>
    </row>
    <row r="205">
      <c r="A205" s="38" t="n">
        <v>23590</v>
      </c>
      <c r="B205" s="48">
        <f>VLOOKUP(Table311[[#This Row],[Date]],'DB Details'!$A:$L,12)</f>
        <v/>
      </c>
      <c r="C205" s="49">
        <f>VLOOKUP(Table311[[#This Row],[Date]],'DB Details'!$A:$T,20)</f>
        <v/>
      </c>
      <c r="D205" s="49">
        <f>VLOOKUP(Table311[[#This Row],[Date]],'DB Details'!$A:$T,18)</f>
        <v/>
      </c>
      <c r="E205" s="49">
        <f>VLOOKUP(Table311[[#This Row],[Date]],'DB Details'!$A:$T,19)</f>
        <v/>
      </c>
    </row>
    <row r="206">
      <c r="A206" s="38" t="n">
        <v>23621</v>
      </c>
      <c r="B206" s="48">
        <f>VLOOKUP(Table311[[#This Row],[Date]],'DB Details'!$A:$L,12)</f>
        <v/>
      </c>
      <c r="C206" s="49">
        <f>VLOOKUP(Table311[[#This Row],[Date]],'DB Details'!$A:$T,20)</f>
        <v/>
      </c>
      <c r="D206" s="49">
        <f>VLOOKUP(Table311[[#This Row],[Date]],'DB Details'!$A:$T,18)</f>
        <v/>
      </c>
      <c r="E206" s="49">
        <f>VLOOKUP(Table311[[#This Row],[Date]],'DB Details'!$A:$T,19)</f>
        <v/>
      </c>
    </row>
    <row r="207">
      <c r="A207" s="38" t="n">
        <v>23651</v>
      </c>
      <c r="B207" s="48">
        <f>VLOOKUP(Table311[[#This Row],[Date]],'DB Details'!$A:$L,12)</f>
        <v/>
      </c>
      <c r="C207" s="49">
        <f>VLOOKUP(Table311[[#This Row],[Date]],'DB Details'!$A:$T,20)</f>
        <v/>
      </c>
      <c r="D207" s="49">
        <f>VLOOKUP(Table311[[#This Row],[Date]],'DB Details'!$A:$T,18)</f>
        <v/>
      </c>
      <c r="E207" s="49">
        <f>VLOOKUP(Table311[[#This Row],[Date]],'DB Details'!$A:$T,19)</f>
        <v/>
      </c>
    </row>
    <row r="208">
      <c r="A208" s="38" t="n">
        <v>23682</v>
      </c>
      <c r="B208" s="48">
        <f>VLOOKUP(Table311[[#This Row],[Date]],'DB Details'!$A:$L,12)</f>
        <v/>
      </c>
      <c r="C208" s="49">
        <f>VLOOKUP(Table311[[#This Row],[Date]],'DB Details'!$A:$T,20)</f>
        <v/>
      </c>
      <c r="D208" s="49">
        <f>VLOOKUP(Table311[[#This Row],[Date]],'DB Details'!$A:$T,18)</f>
        <v/>
      </c>
      <c r="E208" s="49">
        <f>VLOOKUP(Table311[[#This Row],[Date]],'DB Details'!$A:$T,19)</f>
        <v/>
      </c>
    </row>
    <row r="209">
      <c r="A209" s="38" t="n">
        <v>23712</v>
      </c>
      <c r="B209" s="48">
        <f>VLOOKUP(Table311[[#This Row],[Date]],'DB Details'!$A:$L,12)</f>
        <v/>
      </c>
      <c r="C209" s="49">
        <f>VLOOKUP(Table311[[#This Row],[Date]],'DB Details'!$A:$T,20)</f>
        <v/>
      </c>
      <c r="D209" s="49">
        <f>VLOOKUP(Table311[[#This Row],[Date]],'DB Details'!$A:$T,18)</f>
        <v/>
      </c>
      <c r="E209" s="49">
        <f>VLOOKUP(Table311[[#This Row],[Date]],'DB Details'!$A:$T,19)</f>
        <v/>
      </c>
    </row>
    <row r="210">
      <c r="A210" s="38" t="n">
        <v>23743</v>
      </c>
      <c r="B210" s="48">
        <f>VLOOKUP(Table311[[#This Row],[Date]],'DB Details'!$A:$L,12)</f>
        <v/>
      </c>
      <c r="C210" s="49">
        <f>VLOOKUP(Table311[[#This Row],[Date]],'DB Details'!$A:$T,20)</f>
        <v/>
      </c>
      <c r="D210" s="49">
        <f>VLOOKUP(Table311[[#This Row],[Date]],'DB Details'!$A:$T,18)</f>
        <v/>
      </c>
      <c r="E210" s="49">
        <f>VLOOKUP(Table311[[#This Row],[Date]],'DB Details'!$A:$T,19)</f>
        <v/>
      </c>
    </row>
    <row r="211">
      <c r="A211" s="38" t="n">
        <v>23774</v>
      </c>
      <c r="B211" s="48">
        <f>VLOOKUP(Table311[[#This Row],[Date]],'DB Details'!$A:$L,12)</f>
        <v/>
      </c>
      <c r="C211" s="49">
        <f>VLOOKUP(Table311[[#This Row],[Date]],'DB Details'!$A:$T,20)</f>
        <v/>
      </c>
      <c r="D211" s="49">
        <f>VLOOKUP(Table311[[#This Row],[Date]],'DB Details'!$A:$T,18)</f>
        <v/>
      </c>
      <c r="E211" s="49">
        <f>VLOOKUP(Table311[[#This Row],[Date]],'DB Details'!$A:$T,19)</f>
        <v/>
      </c>
    </row>
    <row r="212">
      <c r="A212" s="38" t="n">
        <v>23802</v>
      </c>
      <c r="B212" s="48">
        <f>VLOOKUP(Table311[[#This Row],[Date]],'DB Details'!$A:$L,12)</f>
        <v/>
      </c>
      <c r="C212" s="49">
        <f>VLOOKUP(Table311[[#This Row],[Date]],'DB Details'!$A:$T,20)</f>
        <v/>
      </c>
      <c r="D212" s="49">
        <f>VLOOKUP(Table311[[#This Row],[Date]],'DB Details'!$A:$T,18)</f>
        <v/>
      </c>
      <c r="E212" s="49">
        <f>VLOOKUP(Table311[[#This Row],[Date]],'DB Details'!$A:$T,19)</f>
        <v/>
      </c>
    </row>
    <row r="213">
      <c r="A213" s="38" t="n">
        <v>23833</v>
      </c>
      <c r="B213" s="48">
        <f>VLOOKUP(Table311[[#This Row],[Date]],'DB Details'!$A:$L,12)</f>
        <v/>
      </c>
      <c r="C213" s="49">
        <f>VLOOKUP(Table311[[#This Row],[Date]],'DB Details'!$A:$T,20)</f>
        <v/>
      </c>
      <c r="D213" s="49">
        <f>VLOOKUP(Table311[[#This Row],[Date]],'DB Details'!$A:$T,18)</f>
        <v/>
      </c>
      <c r="E213" s="49">
        <f>VLOOKUP(Table311[[#This Row],[Date]],'DB Details'!$A:$T,19)</f>
        <v/>
      </c>
    </row>
    <row r="214">
      <c r="A214" s="38" t="n">
        <v>23863</v>
      </c>
      <c r="B214" s="48">
        <f>VLOOKUP(Table311[[#This Row],[Date]],'DB Details'!$A:$L,12)</f>
        <v/>
      </c>
      <c r="C214" s="49">
        <f>VLOOKUP(Table311[[#This Row],[Date]],'DB Details'!$A:$T,20)</f>
        <v/>
      </c>
      <c r="D214" s="49">
        <f>VLOOKUP(Table311[[#This Row],[Date]],'DB Details'!$A:$T,18)</f>
        <v/>
      </c>
      <c r="E214" s="49">
        <f>VLOOKUP(Table311[[#This Row],[Date]],'DB Details'!$A:$T,19)</f>
        <v/>
      </c>
    </row>
    <row r="215">
      <c r="A215" s="38" t="n">
        <v>23894</v>
      </c>
      <c r="B215" s="48">
        <f>VLOOKUP(Table311[[#This Row],[Date]],'DB Details'!$A:$L,12)</f>
        <v/>
      </c>
      <c r="C215" s="49">
        <f>VLOOKUP(Table311[[#This Row],[Date]],'DB Details'!$A:$T,20)</f>
        <v/>
      </c>
      <c r="D215" s="49">
        <f>VLOOKUP(Table311[[#This Row],[Date]],'DB Details'!$A:$T,18)</f>
        <v/>
      </c>
      <c r="E215" s="49">
        <f>VLOOKUP(Table311[[#This Row],[Date]],'DB Details'!$A:$T,19)</f>
        <v/>
      </c>
    </row>
    <row r="216">
      <c r="A216" s="38" t="n">
        <v>23924</v>
      </c>
      <c r="B216" s="48">
        <f>VLOOKUP(Table311[[#This Row],[Date]],'DB Details'!$A:$L,12)</f>
        <v/>
      </c>
      <c r="C216" s="49">
        <f>VLOOKUP(Table311[[#This Row],[Date]],'DB Details'!$A:$T,20)</f>
        <v/>
      </c>
      <c r="D216" s="49">
        <f>VLOOKUP(Table311[[#This Row],[Date]],'DB Details'!$A:$T,18)</f>
        <v/>
      </c>
      <c r="E216" s="49">
        <f>VLOOKUP(Table311[[#This Row],[Date]],'DB Details'!$A:$T,19)</f>
        <v/>
      </c>
    </row>
    <row r="217">
      <c r="A217" s="38" t="n">
        <v>23955</v>
      </c>
      <c r="B217" s="48">
        <f>VLOOKUP(Table311[[#This Row],[Date]],'DB Details'!$A:$L,12)</f>
        <v/>
      </c>
      <c r="C217" s="49">
        <f>VLOOKUP(Table311[[#This Row],[Date]],'DB Details'!$A:$T,20)</f>
        <v/>
      </c>
      <c r="D217" s="49">
        <f>VLOOKUP(Table311[[#This Row],[Date]],'DB Details'!$A:$T,18)</f>
        <v/>
      </c>
      <c r="E217" s="49">
        <f>VLOOKUP(Table311[[#This Row],[Date]],'DB Details'!$A:$T,19)</f>
        <v/>
      </c>
    </row>
    <row r="218">
      <c r="A218" s="38" t="n">
        <v>23986</v>
      </c>
      <c r="B218" s="48">
        <f>VLOOKUP(Table311[[#This Row],[Date]],'DB Details'!$A:$L,12)</f>
        <v/>
      </c>
      <c r="C218" s="49">
        <f>VLOOKUP(Table311[[#This Row],[Date]],'DB Details'!$A:$T,20)</f>
        <v/>
      </c>
      <c r="D218" s="49">
        <f>VLOOKUP(Table311[[#This Row],[Date]],'DB Details'!$A:$T,18)</f>
        <v/>
      </c>
      <c r="E218" s="49">
        <f>VLOOKUP(Table311[[#This Row],[Date]],'DB Details'!$A:$T,19)</f>
        <v/>
      </c>
    </row>
    <row r="219">
      <c r="A219" s="38" t="n">
        <v>24016</v>
      </c>
      <c r="B219" s="48">
        <f>VLOOKUP(Table311[[#This Row],[Date]],'DB Details'!$A:$L,12)</f>
        <v/>
      </c>
      <c r="C219" s="49">
        <f>VLOOKUP(Table311[[#This Row],[Date]],'DB Details'!$A:$T,20)</f>
        <v/>
      </c>
      <c r="D219" s="49">
        <f>VLOOKUP(Table311[[#This Row],[Date]],'DB Details'!$A:$T,18)</f>
        <v/>
      </c>
      <c r="E219" s="49">
        <f>VLOOKUP(Table311[[#This Row],[Date]],'DB Details'!$A:$T,19)</f>
        <v/>
      </c>
    </row>
    <row r="220">
      <c r="A220" s="38" t="n">
        <v>24047</v>
      </c>
      <c r="B220" s="48">
        <f>VLOOKUP(Table311[[#This Row],[Date]],'DB Details'!$A:$L,12)</f>
        <v/>
      </c>
      <c r="C220" s="49">
        <f>VLOOKUP(Table311[[#This Row],[Date]],'DB Details'!$A:$T,20)</f>
        <v/>
      </c>
      <c r="D220" s="49">
        <f>VLOOKUP(Table311[[#This Row],[Date]],'DB Details'!$A:$T,18)</f>
        <v/>
      </c>
      <c r="E220" s="49">
        <f>VLOOKUP(Table311[[#This Row],[Date]],'DB Details'!$A:$T,19)</f>
        <v/>
      </c>
    </row>
    <row r="221">
      <c r="A221" s="38" t="n">
        <v>24077</v>
      </c>
      <c r="B221" s="48">
        <f>VLOOKUP(Table311[[#This Row],[Date]],'DB Details'!$A:$L,12)</f>
        <v/>
      </c>
      <c r="C221" s="49">
        <f>VLOOKUP(Table311[[#This Row],[Date]],'DB Details'!$A:$T,20)</f>
        <v/>
      </c>
      <c r="D221" s="49">
        <f>VLOOKUP(Table311[[#This Row],[Date]],'DB Details'!$A:$T,18)</f>
        <v/>
      </c>
      <c r="E221" s="49">
        <f>VLOOKUP(Table311[[#This Row],[Date]],'DB Details'!$A:$T,19)</f>
        <v/>
      </c>
    </row>
    <row r="222">
      <c r="A222" s="38" t="n">
        <v>24108</v>
      </c>
      <c r="B222" s="48">
        <f>VLOOKUP(Table311[[#This Row],[Date]],'DB Details'!$A:$L,12)</f>
        <v/>
      </c>
      <c r="C222" s="49">
        <f>VLOOKUP(Table311[[#This Row],[Date]],'DB Details'!$A:$T,20)</f>
        <v/>
      </c>
      <c r="D222" s="49">
        <f>VLOOKUP(Table311[[#This Row],[Date]],'DB Details'!$A:$T,18)</f>
        <v/>
      </c>
      <c r="E222" s="49">
        <f>VLOOKUP(Table311[[#This Row],[Date]],'DB Details'!$A:$T,19)</f>
        <v/>
      </c>
    </row>
    <row r="223">
      <c r="A223" s="38" t="n">
        <v>24139</v>
      </c>
      <c r="B223" s="48">
        <f>VLOOKUP(Table311[[#This Row],[Date]],'DB Details'!$A:$L,12)</f>
        <v/>
      </c>
      <c r="C223" s="49">
        <f>VLOOKUP(Table311[[#This Row],[Date]],'DB Details'!$A:$T,20)</f>
        <v/>
      </c>
      <c r="D223" s="49">
        <f>VLOOKUP(Table311[[#This Row],[Date]],'DB Details'!$A:$T,18)</f>
        <v/>
      </c>
      <c r="E223" s="49">
        <f>VLOOKUP(Table311[[#This Row],[Date]],'DB Details'!$A:$T,19)</f>
        <v/>
      </c>
    </row>
    <row r="224">
      <c r="A224" s="38" t="n">
        <v>24167</v>
      </c>
      <c r="B224" s="48">
        <f>VLOOKUP(Table311[[#This Row],[Date]],'DB Details'!$A:$L,12)</f>
        <v/>
      </c>
      <c r="C224" s="49">
        <f>VLOOKUP(Table311[[#This Row],[Date]],'DB Details'!$A:$T,20)</f>
        <v/>
      </c>
      <c r="D224" s="49">
        <f>VLOOKUP(Table311[[#This Row],[Date]],'DB Details'!$A:$T,18)</f>
        <v/>
      </c>
      <c r="E224" s="49">
        <f>VLOOKUP(Table311[[#This Row],[Date]],'DB Details'!$A:$T,19)</f>
        <v/>
      </c>
    </row>
    <row r="225">
      <c r="A225" s="38" t="n">
        <v>24198</v>
      </c>
      <c r="B225" s="48">
        <f>VLOOKUP(Table311[[#This Row],[Date]],'DB Details'!$A:$L,12)</f>
        <v/>
      </c>
      <c r="C225" s="49">
        <f>VLOOKUP(Table311[[#This Row],[Date]],'DB Details'!$A:$T,20)</f>
        <v/>
      </c>
      <c r="D225" s="49">
        <f>VLOOKUP(Table311[[#This Row],[Date]],'DB Details'!$A:$T,18)</f>
        <v/>
      </c>
      <c r="E225" s="49">
        <f>VLOOKUP(Table311[[#This Row],[Date]],'DB Details'!$A:$T,19)</f>
        <v/>
      </c>
    </row>
    <row r="226">
      <c r="A226" s="38" t="n">
        <v>24228</v>
      </c>
      <c r="B226" s="48">
        <f>VLOOKUP(Table311[[#This Row],[Date]],'DB Details'!$A:$L,12)</f>
        <v/>
      </c>
      <c r="C226" s="49">
        <f>VLOOKUP(Table311[[#This Row],[Date]],'DB Details'!$A:$T,20)</f>
        <v/>
      </c>
      <c r="D226" s="49">
        <f>VLOOKUP(Table311[[#This Row],[Date]],'DB Details'!$A:$T,18)</f>
        <v/>
      </c>
      <c r="E226" s="49">
        <f>VLOOKUP(Table311[[#This Row],[Date]],'DB Details'!$A:$T,19)</f>
        <v/>
      </c>
    </row>
    <row r="227">
      <c r="A227" s="38" t="n">
        <v>24259</v>
      </c>
      <c r="B227" s="48">
        <f>VLOOKUP(Table311[[#This Row],[Date]],'DB Details'!$A:$L,12)</f>
        <v/>
      </c>
      <c r="C227" s="49">
        <f>VLOOKUP(Table311[[#This Row],[Date]],'DB Details'!$A:$T,20)</f>
        <v/>
      </c>
      <c r="D227" s="49">
        <f>VLOOKUP(Table311[[#This Row],[Date]],'DB Details'!$A:$T,18)</f>
        <v/>
      </c>
      <c r="E227" s="49">
        <f>VLOOKUP(Table311[[#This Row],[Date]],'DB Details'!$A:$T,19)</f>
        <v/>
      </c>
    </row>
    <row r="228">
      <c r="A228" s="38" t="n">
        <v>24289</v>
      </c>
      <c r="B228" s="48">
        <f>VLOOKUP(Table311[[#This Row],[Date]],'DB Details'!$A:$L,12)</f>
        <v/>
      </c>
      <c r="C228" s="49">
        <f>VLOOKUP(Table311[[#This Row],[Date]],'DB Details'!$A:$T,20)</f>
        <v/>
      </c>
      <c r="D228" s="49">
        <f>VLOOKUP(Table311[[#This Row],[Date]],'DB Details'!$A:$T,18)</f>
        <v/>
      </c>
      <c r="E228" s="49">
        <f>VLOOKUP(Table311[[#This Row],[Date]],'DB Details'!$A:$T,19)</f>
        <v/>
      </c>
    </row>
    <row r="229">
      <c r="A229" s="38" t="n">
        <v>24320</v>
      </c>
      <c r="B229" s="48">
        <f>VLOOKUP(Table311[[#This Row],[Date]],'DB Details'!$A:$L,12)</f>
        <v/>
      </c>
      <c r="C229" s="49">
        <f>VLOOKUP(Table311[[#This Row],[Date]],'DB Details'!$A:$T,20)</f>
        <v/>
      </c>
      <c r="D229" s="49">
        <f>VLOOKUP(Table311[[#This Row],[Date]],'DB Details'!$A:$T,18)</f>
        <v/>
      </c>
      <c r="E229" s="49">
        <f>VLOOKUP(Table311[[#This Row],[Date]],'DB Details'!$A:$T,19)</f>
        <v/>
      </c>
    </row>
    <row r="230">
      <c r="A230" s="38" t="n">
        <v>24351</v>
      </c>
      <c r="B230" s="48">
        <f>VLOOKUP(Table311[[#This Row],[Date]],'DB Details'!$A:$L,12)</f>
        <v/>
      </c>
      <c r="C230" s="49">
        <f>VLOOKUP(Table311[[#This Row],[Date]],'DB Details'!$A:$T,20)</f>
        <v/>
      </c>
      <c r="D230" s="49">
        <f>VLOOKUP(Table311[[#This Row],[Date]],'DB Details'!$A:$T,18)</f>
        <v/>
      </c>
      <c r="E230" s="49">
        <f>VLOOKUP(Table311[[#This Row],[Date]],'DB Details'!$A:$T,19)</f>
        <v/>
      </c>
    </row>
    <row r="231">
      <c r="A231" s="38" t="n">
        <v>24381</v>
      </c>
      <c r="B231" s="48">
        <f>VLOOKUP(Table311[[#This Row],[Date]],'DB Details'!$A:$L,12)</f>
        <v/>
      </c>
      <c r="C231" s="49">
        <f>VLOOKUP(Table311[[#This Row],[Date]],'DB Details'!$A:$T,20)</f>
        <v/>
      </c>
      <c r="D231" s="49">
        <f>VLOOKUP(Table311[[#This Row],[Date]],'DB Details'!$A:$T,18)</f>
        <v/>
      </c>
      <c r="E231" s="49">
        <f>VLOOKUP(Table311[[#This Row],[Date]],'DB Details'!$A:$T,19)</f>
        <v/>
      </c>
    </row>
    <row r="232">
      <c r="A232" s="38" t="n">
        <v>24412</v>
      </c>
      <c r="B232" s="48">
        <f>VLOOKUP(Table311[[#This Row],[Date]],'DB Details'!$A:$L,12)</f>
        <v/>
      </c>
      <c r="C232" s="49">
        <f>VLOOKUP(Table311[[#This Row],[Date]],'DB Details'!$A:$T,20)</f>
        <v/>
      </c>
      <c r="D232" s="49">
        <f>VLOOKUP(Table311[[#This Row],[Date]],'DB Details'!$A:$T,18)</f>
        <v/>
      </c>
      <c r="E232" s="49">
        <f>VLOOKUP(Table311[[#This Row],[Date]],'DB Details'!$A:$T,19)</f>
        <v/>
      </c>
    </row>
    <row r="233">
      <c r="A233" s="38" t="n">
        <v>24442</v>
      </c>
      <c r="B233" s="48">
        <f>VLOOKUP(Table311[[#This Row],[Date]],'DB Details'!$A:$L,12)</f>
        <v/>
      </c>
      <c r="C233" s="49">
        <f>VLOOKUP(Table311[[#This Row],[Date]],'DB Details'!$A:$T,20)</f>
        <v/>
      </c>
      <c r="D233" s="49">
        <f>VLOOKUP(Table311[[#This Row],[Date]],'DB Details'!$A:$T,18)</f>
        <v/>
      </c>
      <c r="E233" s="49">
        <f>VLOOKUP(Table311[[#This Row],[Date]],'DB Details'!$A:$T,19)</f>
        <v/>
      </c>
    </row>
    <row r="234">
      <c r="A234" s="38" t="n">
        <v>24473</v>
      </c>
      <c r="B234" s="48">
        <f>VLOOKUP(Table311[[#This Row],[Date]],'DB Details'!$A:$L,12)</f>
        <v/>
      </c>
      <c r="C234" s="49">
        <f>VLOOKUP(Table311[[#This Row],[Date]],'DB Details'!$A:$T,20)</f>
        <v/>
      </c>
      <c r="D234" s="49">
        <f>VLOOKUP(Table311[[#This Row],[Date]],'DB Details'!$A:$T,18)</f>
        <v/>
      </c>
      <c r="E234" s="49">
        <f>VLOOKUP(Table311[[#This Row],[Date]],'DB Details'!$A:$T,19)</f>
        <v/>
      </c>
    </row>
    <row r="235">
      <c r="A235" s="38" t="n">
        <v>24504</v>
      </c>
      <c r="B235" s="48">
        <f>VLOOKUP(Table311[[#This Row],[Date]],'DB Details'!$A:$L,12)</f>
        <v/>
      </c>
      <c r="C235" s="49">
        <f>VLOOKUP(Table311[[#This Row],[Date]],'DB Details'!$A:$T,20)</f>
        <v/>
      </c>
      <c r="D235" s="49">
        <f>VLOOKUP(Table311[[#This Row],[Date]],'DB Details'!$A:$T,18)</f>
        <v/>
      </c>
      <c r="E235" s="49">
        <f>VLOOKUP(Table311[[#This Row],[Date]],'DB Details'!$A:$T,19)</f>
        <v/>
      </c>
    </row>
    <row r="236">
      <c r="A236" s="38" t="n">
        <v>24532</v>
      </c>
      <c r="B236" s="48">
        <f>VLOOKUP(Table311[[#This Row],[Date]],'DB Details'!$A:$L,12)</f>
        <v/>
      </c>
      <c r="C236" s="49">
        <f>VLOOKUP(Table311[[#This Row],[Date]],'DB Details'!$A:$T,20)</f>
        <v/>
      </c>
      <c r="D236" s="49">
        <f>VLOOKUP(Table311[[#This Row],[Date]],'DB Details'!$A:$T,18)</f>
        <v/>
      </c>
      <c r="E236" s="49">
        <f>VLOOKUP(Table311[[#This Row],[Date]],'DB Details'!$A:$T,19)</f>
        <v/>
      </c>
    </row>
    <row r="237">
      <c r="A237" s="38" t="n">
        <v>24563</v>
      </c>
      <c r="B237" s="48">
        <f>VLOOKUP(Table311[[#This Row],[Date]],'DB Details'!$A:$L,12)</f>
        <v/>
      </c>
      <c r="C237" s="49">
        <f>VLOOKUP(Table311[[#This Row],[Date]],'DB Details'!$A:$T,20)</f>
        <v/>
      </c>
      <c r="D237" s="49">
        <f>VLOOKUP(Table311[[#This Row],[Date]],'DB Details'!$A:$T,18)</f>
        <v/>
      </c>
      <c r="E237" s="49">
        <f>VLOOKUP(Table311[[#This Row],[Date]],'DB Details'!$A:$T,19)</f>
        <v/>
      </c>
    </row>
    <row r="238">
      <c r="A238" s="38" t="n">
        <v>24593</v>
      </c>
      <c r="B238" s="48">
        <f>VLOOKUP(Table311[[#This Row],[Date]],'DB Details'!$A:$L,12)</f>
        <v/>
      </c>
      <c r="C238" s="49">
        <f>VLOOKUP(Table311[[#This Row],[Date]],'DB Details'!$A:$T,20)</f>
        <v/>
      </c>
      <c r="D238" s="49">
        <f>VLOOKUP(Table311[[#This Row],[Date]],'DB Details'!$A:$T,18)</f>
        <v/>
      </c>
      <c r="E238" s="49">
        <f>VLOOKUP(Table311[[#This Row],[Date]],'DB Details'!$A:$T,19)</f>
        <v/>
      </c>
    </row>
    <row r="239">
      <c r="A239" s="38" t="n">
        <v>24624</v>
      </c>
      <c r="B239" s="48">
        <f>VLOOKUP(Table311[[#This Row],[Date]],'DB Details'!$A:$L,12)</f>
        <v/>
      </c>
      <c r="C239" s="49">
        <f>VLOOKUP(Table311[[#This Row],[Date]],'DB Details'!$A:$T,20)</f>
        <v/>
      </c>
      <c r="D239" s="49">
        <f>VLOOKUP(Table311[[#This Row],[Date]],'DB Details'!$A:$T,18)</f>
        <v/>
      </c>
      <c r="E239" s="49">
        <f>VLOOKUP(Table311[[#This Row],[Date]],'DB Details'!$A:$T,19)</f>
        <v/>
      </c>
    </row>
    <row r="240">
      <c r="A240" s="38" t="n">
        <v>24654</v>
      </c>
      <c r="B240" s="48">
        <f>VLOOKUP(Table311[[#This Row],[Date]],'DB Details'!$A:$L,12)</f>
        <v/>
      </c>
      <c r="C240" s="49">
        <f>VLOOKUP(Table311[[#This Row],[Date]],'DB Details'!$A:$T,20)</f>
        <v/>
      </c>
      <c r="D240" s="49">
        <f>VLOOKUP(Table311[[#This Row],[Date]],'DB Details'!$A:$T,18)</f>
        <v/>
      </c>
      <c r="E240" s="49">
        <f>VLOOKUP(Table311[[#This Row],[Date]],'DB Details'!$A:$T,19)</f>
        <v/>
      </c>
    </row>
    <row r="241">
      <c r="A241" s="38" t="n">
        <v>24685</v>
      </c>
      <c r="B241" s="48">
        <f>VLOOKUP(Table311[[#This Row],[Date]],'DB Details'!$A:$L,12)</f>
        <v/>
      </c>
      <c r="C241" s="49">
        <f>VLOOKUP(Table311[[#This Row],[Date]],'DB Details'!$A:$T,20)</f>
        <v/>
      </c>
      <c r="D241" s="49">
        <f>VLOOKUP(Table311[[#This Row],[Date]],'DB Details'!$A:$T,18)</f>
        <v/>
      </c>
      <c r="E241" s="49">
        <f>VLOOKUP(Table311[[#This Row],[Date]],'DB Details'!$A:$T,19)</f>
        <v/>
      </c>
    </row>
    <row r="242">
      <c r="A242" s="38" t="n">
        <v>24716</v>
      </c>
      <c r="B242" s="48">
        <f>VLOOKUP(Table311[[#This Row],[Date]],'DB Details'!$A:$L,12)</f>
        <v/>
      </c>
      <c r="C242" s="49">
        <f>VLOOKUP(Table311[[#This Row],[Date]],'DB Details'!$A:$T,20)</f>
        <v/>
      </c>
      <c r="D242" s="49">
        <f>VLOOKUP(Table311[[#This Row],[Date]],'DB Details'!$A:$T,18)</f>
        <v/>
      </c>
      <c r="E242" s="49">
        <f>VLOOKUP(Table311[[#This Row],[Date]],'DB Details'!$A:$T,19)</f>
        <v/>
      </c>
    </row>
    <row r="243">
      <c r="A243" s="38" t="n">
        <v>24746</v>
      </c>
      <c r="B243" s="48">
        <f>VLOOKUP(Table311[[#This Row],[Date]],'DB Details'!$A:$L,12)</f>
        <v/>
      </c>
      <c r="C243" s="49">
        <f>VLOOKUP(Table311[[#This Row],[Date]],'DB Details'!$A:$T,20)</f>
        <v/>
      </c>
      <c r="D243" s="49">
        <f>VLOOKUP(Table311[[#This Row],[Date]],'DB Details'!$A:$T,18)</f>
        <v/>
      </c>
      <c r="E243" s="49">
        <f>VLOOKUP(Table311[[#This Row],[Date]],'DB Details'!$A:$T,19)</f>
        <v/>
      </c>
    </row>
    <row r="244">
      <c r="A244" s="38" t="n">
        <v>24777</v>
      </c>
      <c r="B244" s="48">
        <f>VLOOKUP(Table311[[#This Row],[Date]],'DB Details'!$A:$L,12)</f>
        <v/>
      </c>
      <c r="C244" s="49">
        <f>VLOOKUP(Table311[[#This Row],[Date]],'DB Details'!$A:$T,20)</f>
        <v/>
      </c>
      <c r="D244" s="49">
        <f>VLOOKUP(Table311[[#This Row],[Date]],'DB Details'!$A:$T,18)</f>
        <v/>
      </c>
      <c r="E244" s="49">
        <f>VLOOKUP(Table311[[#This Row],[Date]],'DB Details'!$A:$T,19)</f>
        <v/>
      </c>
    </row>
    <row r="245">
      <c r="A245" s="38" t="n">
        <v>24807</v>
      </c>
      <c r="B245" s="48">
        <f>VLOOKUP(Table311[[#This Row],[Date]],'DB Details'!$A:$L,12)</f>
        <v/>
      </c>
      <c r="C245" s="49">
        <f>VLOOKUP(Table311[[#This Row],[Date]],'DB Details'!$A:$T,20)</f>
        <v/>
      </c>
      <c r="D245" s="49">
        <f>VLOOKUP(Table311[[#This Row],[Date]],'DB Details'!$A:$T,18)</f>
        <v/>
      </c>
      <c r="E245" s="49">
        <f>VLOOKUP(Table311[[#This Row],[Date]],'DB Details'!$A:$T,19)</f>
        <v/>
      </c>
    </row>
    <row r="246">
      <c r="A246" s="38" t="n">
        <v>24838</v>
      </c>
      <c r="B246" s="48">
        <f>VLOOKUP(Table311[[#This Row],[Date]],'DB Details'!$A:$L,12)</f>
        <v/>
      </c>
      <c r="C246" s="49">
        <f>VLOOKUP(Table311[[#This Row],[Date]],'DB Details'!$A:$T,20)</f>
        <v/>
      </c>
      <c r="D246" s="49">
        <f>VLOOKUP(Table311[[#This Row],[Date]],'DB Details'!$A:$T,18)</f>
        <v/>
      </c>
      <c r="E246" s="49">
        <f>VLOOKUP(Table311[[#This Row],[Date]],'DB Details'!$A:$T,19)</f>
        <v/>
      </c>
    </row>
    <row r="247">
      <c r="A247" s="38" t="n">
        <v>24869</v>
      </c>
      <c r="B247" s="48">
        <f>VLOOKUP(Table311[[#This Row],[Date]],'DB Details'!$A:$L,12)</f>
        <v/>
      </c>
      <c r="C247" s="49">
        <f>VLOOKUP(Table311[[#This Row],[Date]],'DB Details'!$A:$T,20)</f>
        <v/>
      </c>
      <c r="D247" s="49">
        <f>VLOOKUP(Table311[[#This Row],[Date]],'DB Details'!$A:$T,18)</f>
        <v/>
      </c>
      <c r="E247" s="49">
        <f>VLOOKUP(Table311[[#This Row],[Date]],'DB Details'!$A:$T,19)</f>
        <v/>
      </c>
    </row>
    <row r="248">
      <c r="A248" s="38" t="n">
        <v>24898</v>
      </c>
      <c r="B248" s="48">
        <f>VLOOKUP(Table311[[#This Row],[Date]],'DB Details'!$A:$L,12)</f>
        <v/>
      </c>
      <c r="C248" s="49">
        <f>VLOOKUP(Table311[[#This Row],[Date]],'DB Details'!$A:$T,20)</f>
        <v/>
      </c>
      <c r="D248" s="49">
        <f>VLOOKUP(Table311[[#This Row],[Date]],'DB Details'!$A:$T,18)</f>
        <v/>
      </c>
      <c r="E248" s="49">
        <f>VLOOKUP(Table311[[#This Row],[Date]],'DB Details'!$A:$T,19)</f>
        <v/>
      </c>
    </row>
    <row r="249">
      <c r="A249" s="38" t="n">
        <v>24929</v>
      </c>
      <c r="B249" s="48">
        <f>VLOOKUP(Table311[[#This Row],[Date]],'DB Details'!$A:$L,12)</f>
        <v/>
      </c>
      <c r="C249" s="49">
        <f>VLOOKUP(Table311[[#This Row],[Date]],'DB Details'!$A:$T,20)</f>
        <v/>
      </c>
      <c r="D249" s="49">
        <f>VLOOKUP(Table311[[#This Row],[Date]],'DB Details'!$A:$T,18)</f>
        <v/>
      </c>
      <c r="E249" s="49">
        <f>VLOOKUP(Table311[[#This Row],[Date]],'DB Details'!$A:$T,19)</f>
        <v/>
      </c>
    </row>
    <row r="250">
      <c r="A250" s="38" t="n">
        <v>24959</v>
      </c>
      <c r="B250" s="48">
        <f>VLOOKUP(Table311[[#This Row],[Date]],'DB Details'!$A:$L,12)</f>
        <v/>
      </c>
      <c r="C250" s="49">
        <f>VLOOKUP(Table311[[#This Row],[Date]],'DB Details'!$A:$T,20)</f>
        <v/>
      </c>
      <c r="D250" s="49">
        <f>VLOOKUP(Table311[[#This Row],[Date]],'DB Details'!$A:$T,18)</f>
        <v/>
      </c>
      <c r="E250" s="49">
        <f>VLOOKUP(Table311[[#This Row],[Date]],'DB Details'!$A:$T,19)</f>
        <v/>
      </c>
    </row>
    <row r="251">
      <c r="A251" s="38" t="n">
        <v>24990</v>
      </c>
      <c r="B251" s="48">
        <f>VLOOKUP(Table311[[#This Row],[Date]],'DB Details'!$A:$L,12)</f>
        <v/>
      </c>
      <c r="C251" s="49">
        <f>VLOOKUP(Table311[[#This Row],[Date]],'DB Details'!$A:$T,20)</f>
        <v/>
      </c>
      <c r="D251" s="49">
        <f>VLOOKUP(Table311[[#This Row],[Date]],'DB Details'!$A:$T,18)</f>
        <v/>
      </c>
      <c r="E251" s="49">
        <f>VLOOKUP(Table311[[#This Row],[Date]],'DB Details'!$A:$T,19)</f>
        <v/>
      </c>
    </row>
    <row r="252">
      <c r="A252" s="38" t="n">
        <v>25020</v>
      </c>
      <c r="B252" s="48">
        <f>VLOOKUP(Table311[[#This Row],[Date]],'DB Details'!$A:$L,12)</f>
        <v/>
      </c>
      <c r="C252" s="49">
        <f>VLOOKUP(Table311[[#This Row],[Date]],'DB Details'!$A:$T,20)</f>
        <v/>
      </c>
      <c r="D252" s="49">
        <f>VLOOKUP(Table311[[#This Row],[Date]],'DB Details'!$A:$T,18)</f>
        <v/>
      </c>
      <c r="E252" s="49">
        <f>VLOOKUP(Table311[[#This Row],[Date]],'DB Details'!$A:$T,19)</f>
        <v/>
      </c>
    </row>
    <row r="253">
      <c r="A253" s="38" t="n">
        <v>25051</v>
      </c>
      <c r="B253" s="48">
        <f>VLOOKUP(Table311[[#This Row],[Date]],'DB Details'!$A:$L,12)</f>
        <v/>
      </c>
      <c r="C253" s="49">
        <f>VLOOKUP(Table311[[#This Row],[Date]],'DB Details'!$A:$T,20)</f>
        <v/>
      </c>
      <c r="D253" s="49">
        <f>VLOOKUP(Table311[[#This Row],[Date]],'DB Details'!$A:$T,18)</f>
        <v/>
      </c>
      <c r="E253" s="49">
        <f>VLOOKUP(Table311[[#This Row],[Date]],'DB Details'!$A:$T,19)</f>
        <v/>
      </c>
    </row>
    <row r="254">
      <c r="A254" s="38" t="n">
        <v>25082</v>
      </c>
      <c r="B254" s="48">
        <f>VLOOKUP(Table311[[#This Row],[Date]],'DB Details'!$A:$L,12)</f>
        <v/>
      </c>
      <c r="C254" s="49">
        <f>VLOOKUP(Table311[[#This Row],[Date]],'DB Details'!$A:$T,20)</f>
        <v/>
      </c>
      <c r="D254" s="49">
        <f>VLOOKUP(Table311[[#This Row],[Date]],'DB Details'!$A:$T,18)</f>
        <v/>
      </c>
      <c r="E254" s="49">
        <f>VLOOKUP(Table311[[#This Row],[Date]],'DB Details'!$A:$T,19)</f>
        <v/>
      </c>
    </row>
    <row r="255">
      <c r="A255" s="38" t="n">
        <v>25112</v>
      </c>
      <c r="B255" s="48">
        <f>VLOOKUP(Table311[[#This Row],[Date]],'DB Details'!$A:$L,12)</f>
        <v/>
      </c>
      <c r="C255" s="49">
        <f>VLOOKUP(Table311[[#This Row],[Date]],'DB Details'!$A:$T,20)</f>
        <v/>
      </c>
      <c r="D255" s="49">
        <f>VLOOKUP(Table311[[#This Row],[Date]],'DB Details'!$A:$T,18)</f>
        <v/>
      </c>
      <c r="E255" s="49">
        <f>VLOOKUP(Table311[[#This Row],[Date]],'DB Details'!$A:$T,19)</f>
        <v/>
      </c>
    </row>
    <row r="256">
      <c r="A256" s="38" t="n">
        <v>25143</v>
      </c>
      <c r="B256" s="48">
        <f>VLOOKUP(Table311[[#This Row],[Date]],'DB Details'!$A:$L,12)</f>
        <v/>
      </c>
      <c r="C256" s="49">
        <f>VLOOKUP(Table311[[#This Row],[Date]],'DB Details'!$A:$T,20)</f>
        <v/>
      </c>
      <c r="D256" s="49">
        <f>VLOOKUP(Table311[[#This Row],[Date]],'DB Details'!$A:$T,18)</f>
        <v/>
      </c>
      <c r="E256" s="49">
        <f>VLOOKUP(Table311[[#This Row],[Date]],'DB Details'!$A:$T,19)</f>
        <v/>
      </c>
    </row>
    <row r="257">
      <c r="A257" s="38" t="n">
        <v>25173</v>
      </c>
      <c r="B257" s="48">
        <f>VLOOKUP(Table311[[#This Row],[Date]],'DB Details'!$A:$L,12)</f>
        <v/>
      </c>
      <c r="C257" s="49">
        <f>VLOOKUP(Table311[[#This Row],[Date]],'DB Details'!$A:$T,20)</f>
        <v/>
      </c>
      <c r="D257" s="49">
        <f>VLOOKUP(Table311[[#This Row],[Date]],'DB Details'!$A:$T,18)</f>
        <v/>
      </c>
      <c r="E257" s="49">
        <f>VLOOKUP(Table311[[#This Row],[Date]],'DB Details'!$A:$T,19)</f>
        <v/>
      </c>
    </row>
    <row r="258">
      <c r="A258" s="38" t="n">
        <v>25204</v>
      </c>
      <c r="B258" s="48">
        <f>VLOOKUP(Table311[[#This Row],[Date]],'DB Details'!$A:$L,12)</f>
        <v/>
      </c>
      <c r="C258" s="49">
        <f>VLOOKUP(Table311[[#This Row],[Date]],'DB Details'!$A:$T,20)</f>
        <v/>
      </c>
      <c r="D258" s="49">
        <f>VLOOKUP(Table311[[#This Row],[Date]],'DB Details'!$A:$T,18)</f>
        <v/>
      </c>
      <c r="E258" s="49">
        <f>VLOOKUP(Table311[[#This Row],[Date]],'DB Details'!$A:$T,19)</f>
        <v/>
      </c>
    </row>
    <row r="259">
      <c r="A259" s="38" t="n">
        <v>25235</v>
      </c>
      <c r="B259" s="48">
        <f>VLOOKUP(Table311[[#This Row],[Date]],'DB Details'!$A:$L,12)</f>
        <v/>
      </c>
      <c r="C259" s="49">
        <f>VLOOKUP(Table311[[#This Row],[Date]],'DB Details'!$A:$T,20)</f>
        <v/>
      </c>
      <c r="D259" s="49">
        <f>VLOOKUP(Table311[[#This Row],[Date]],'DB Details'!$A:$T,18)</f>
        <v/>
      </c>
      <c r="E259" s="49">
        <f>VLOOKUP(Table311[[#This Row],[Date]],'DB Details'!$A:$T,19)</f>
        <v/>
      </c>
    </row>
    <row r="260">
      <c r="A260" s="38" t="n">
        <v>25263</v>
      </c>
      <c r="B260" s="48">
        <f>VLOOKUP(Table311[[#This Row],[Date]],'DB Details'!$A:$L,12)</f>
        <v/>
      </c>
      <c r="C260" s="49">
        <f>VLOOKUP(Table311[[#This Row],[Date]],'DB Details'!$A:$T,20)</f>
        <v/>
      </c>
      <c r="D260" s="49">
        <f>VLOOKUP(Table311[[#This Row],[Date]],'DB Details'!$A:$T,18)</f>
        <v/>
      </c>
      <c r="E260" s="49">
        <f>VLOOKUP(Table311[[#This Row],[Date]],'DB Details'!$A:$T,19)</f>
        <v/>
      </c>
    </row>
    <row r="261">
      <c r="A261" s="38" t="n">
        <v>25294</v>
      </c>
      <c r="B261" s="48">
        <f>VLOOKUP(Table311[[#This Row],[Date]],'DB Details'!$A:$L,12)</f>
        <v/>
      </c>
      <c r="C261" s="49">
        <f>VLOOKUP(Table311[[#This Row],[Date]],'DB Details'!$A:$T,20)</f>
        <v/>
      </c>
      <c r="D261" s="49">
        <f>VLOOKUP(Table311[[#This Row],[Date]],'DB Details'!$A:$T,18)</f>
        <v/>
      </c>
      <c r="E261" s="49">
        <f>VLOOKUP(Table311[[#This Row],[Date]],'DB Details'!$A:$T,19)</f>
        <v/>
      </c>
    </row>
    <row r="262">
      <c r="A262" s="38" t="n">
        <v>25324</v>
      </c>
      <c r="B262" s="48">
        <f>VLOOKUP(Table311[[#This Row],[Date]],'DB Details'!$A:$L,12)</f>
        <v/>
      </c>
      <c r="C262" s="49">
        <f>VLOOKUP(Table311[[#This Row],[Date]],'DB Details'!$A:$T,20)</f>
        <v/>
      </c>
      <c r="D262" s="49">
        <f>VLOOKUP(Table311[[#This Row],[Date]],'DB Details'!$A:$T,18)</f>
        <v/>
      </c>
      <c r="E262" s="49">
        <f>VLOOKUP(Table311[[#This Row],[Date]],'DB Details'!$A:$T,19)</f>
        <v/>
      </c>
    </row>
    <row r="263">
      <c r="A263" s="38" t="n">
        <v>25355</v>
      </c>
      <c r="B263" s="48">
        <f>VLOOKUP(Table311[[#This Row],[Date]],'DB Details'!$A:$L,12)</f>
        <v/>
      </c>
      <c r="C263" s="49">
        <f>VLOOKUP(Table311[[#This Row],[Date]],'DB Details'!$A:$T,20)</f>
        <v/>
      </c>
      <c r="D263" s="49">
        <f>VLOOKUP(Table311[[#This Row],[Date]],'DB Details'!$A:$T,18)</f>
        <v/>
      </c>
      <c r="E263" s="49">
        <f>VLOOKUP(Table311[[#This Row],[Date]],'DB Details'!$A:$T,19)</f>
        <v/>
      </c>
    </row>
    <row r="264">
      <c r="A264" s="38" t="n">
        <v>25385</v>
      </c>
      <c r="B264" s="48">
        <f>VLOOKUP(Table311[[#This Row],[Date]],'DB Details'!$A:$L,12)</f>
        <v/>
      </c>
      <c r="C264" s="49">
        <f>VLOOKUP(Table311[[#This Row],[Date]],'DB Details'!$A:$T,20)</f>
        <v/>
      </c>
      <c r="D264" s="49">
        <f>VLOOKUP(Table311[[#This Row],[Date]],'DB Details'!$A:$T,18)</f>
        <v/>
      </c>
      <c r="E264" s="49">
        <f>VLOOKUP(Table311[[#This Row],[Date]],'DB Details'!$A:$T,19)</f>
        <v/>
      </c>
    </row>
    <row r="265">
      <c r="A265" s="38" t="n">
        <v>25416</v>
      </c>
      <c r="B265" s="48">
        <f>VLOOKUP(Table311[[#This Row],[Date]],'DB Details'!$A:$L,12)</f>
        <v/>
      </c>
      <c r="C265" s="49">
        <f>VLOOKUP(Table311[[#This Row],[Date]],'DB Details'!$A:$T,20)</f>
        <v/>
      </c>
      <c r="D265" s="49">
        <f>VLOOKUP(Table311[[#This Row],[Date]],'DB Details'!$A:$T,18)</f>
        <v/>
      </c>
      <c r="E265" s="49">
        <f>VLOOKUP(Table311[[#This Row],[Date]],'DB Details'!$A:$T,19)</f>
        <v/>
      </c>
    </row>
    <row r="266">
      <c r="A266" s="38" t="n">
        <v>25447</v>
      </c>
      <c r="B266" s="48">
        <f>VLOOKUP(Table311[[#This Row],[Date]],'DB Details'!$A:$L,12)</f>
        <v/>
      </c>
      <c r="C266" s="49">
        <f>VLOOKUP(Table311[[#This Row],[Date]],'DB Details'!$A:$T,20)</f>
        <v/>
      </c>
      <c r="D266" s="49">
        <f>VLOOKUP(Table311[[#This Row],[Date]],'DB Details'!$A:$T,18)</f>
        <v/>
      </c>
      <c r="E266" s="49">
        <f>VLOOKUP(Table311[[#This Row],[Date]],'DB Details'!$A:$T,19)</f>
        <v/>
      </c>
    </row>
    <row r="267">
      <c r="A267" s="38" t="n">
        <v>25477</v>
      </c>
      <c r="B267" s="48">
        <f>VLOOKUP(Table311[[#This Row],[Date]],'DB Details'!$A:$L,12)</f>
        <v/>
      </c>
      <c r="C267" s="49">
        <f>VLOOKUP(Table311[[#This Row],[Date]],'DB Details'!$A:$T,20)</f>
        <v/>
      </c>
      <c r="D267" s="49">
        <f>VLOOKUP(Table311[[#This Row],[Date]],'DB Details'!$A:$T,18)</f>
        <v/>
      </c>
      <c r="E267" s="49">
        <f>VLOOKUP(Table311[[#This Row],[Date]],'DB Details'!$A:$T,19)</f>
        <v/>
      </c>
    </row>
    <row r="268">
      <c r="A268" s="38" t="n">
        <v>25508</v>
      </c>
      <c r="B268" s="48">
        <f>VLOOKUP(Table311[[#This Row],[Date]],'DB Details'!$A:$L,12)</f>
        <v/>
      </c>
      <c r="C268" s="49">
        <f>VLOOKUP(Table311[[#This Row],[Date]],'DB Details'!$A:$T,20)</f>
        <v/>
      </c>
      <c r="D268" s="49">
        <f>VLOOKUP(Table311[[#This Row],[Date]],'DB Details'!$A:$T,18)</f>
        <v/>
      </c>
      <c r="E268" s="49">
        <f>VLOOKUP(Table311[[#This Row],[Date]],'DB Details'!$A:$T,19)</f>
        <v/>
      </c>
    </row>
    <row r="269">
      <c r="A269" s="38" t="n">
        <v>25538</v>
      </c>
      <c r="B269" s="48">
        <f>VLOOKUP(Table311[[#This Row],[Date]],'DB Details'!$A:$L,12)</f>
        <v/>
      </c>
      <c r="C269" s="49">
        <f>VLOOKUP(Table311[[#This Row],[Date]],'DB Details'!$A:$T,20)</f>
        <v/>
      </c>
      <c r="D269" s="49">
        <f>VLOOKUP(Table311[[#This Row],[Date]],'DB Details'!$A:$T,18)</f>
        <v/>
      </c>
      <c r="E269" s="49">
        <f>VLOOKUP(Table311[[#This Row],[Date]],'DB Details'!$A:$T,19)</f>
        <v/>
      </c>
    </row>
    <row r="270">
      <c r="A270" s="38" t="n">
        <v>25569</v>
      </c>
      <c r="B270" s="48">
        <f>VLOOKUP(Table311[[#This Row],[Date]],'DB Details'!$A:$L,12)</f>
        <v/>
      </c>
      <c r="C270" s="49">
        <f>VLOOKUP(Table311[[#This Row],[Date]],'DB Details'!$A:$T,20)</f>
        <v/>
      </c>
      <c r="D270" s="49">
        <f>VLOOKUP(Table311[[#This Row],[Date]],'DB Details'!$A:$T,18)</f>
        <v/>
      </c>
      <c r="E270" s="49">
        <f>VLOOKUP(Table311[[#This Row],[Date]],'DB Details'!$A:$T,19)</f>
        <v/>
      </c>
    </row>
    <row r="271">
      <c r="A271" s="38" t="n">
        <v>25600</v>
      </c>
      <c r="B271" s="48">
        <f>VLOOKUP(Table311[[#This Row],[Date]],'DB Details'!$A:$L,12)</f>
        <v/>
      </c>
      <c r="C271" s="49">
        <f>VLOOKUP(Table311[[#This Row],[Date]],'DB Details'!$A:$T,20)</f>
        <v/>
      </c>
      <c r="D271" s="49">
        <f>VLOOKUP(Table311[[#This Row],[Date]],'DB Details'!$A:$T,18)</f>
        <v/>
      </c>
      <c r="E271" s="49">
        <f>VLOOKUP(Table311[[#This Row],[Date]],'DB Details'!$A:$T,19)</f>
        <v/>
      </c>
    </row>
    <row r="272">
      <c r="A272" s="38" t="n">
        <v>25628</v>
      </c>
      <c r="B272" s="48">
        <f>VLOOKUP(Table311[[#This Row],[Date]],'DB Details'!$A:$L,12)</f>
        <v/>
      </c>
      <c r="C272" s="49">
        <f>VLOOKUP(Table311[[#This Row],[Date]],'DB Details'!$A:$T,20)</f>
        <v/>
      </c>
      <c r="D272" s="49">
        <f>VLOOKUP(Table311[[#This Row],[Date]],'DB Details'!$A:$T,18)</f>
        <v/>
      </c>
      <c r="E272" s="49">
        <f>VLOOKUP(Table311[[#This Row],[Date]],'DB Details'!$A:$T,19)</f>
        <v/>
      </c>
    </row>
    <row r="273">
      <c r="A273" s="38" t="n">
        <v>25659</v>
      </c>
      <c r="B273" s="48">
        <f>VLOOKUP(Table311[[#This Row],[Date]],'DB Details'!$A:$L,12)</f>
        <v/>
      </c>
      <c r="C273" s="49">
        <f>VLOOKUP(Table311[[#This Row],[Date]],'DB Details'!$A:$T,20)</f>
        <v/>
      </c>
      <c r="D273" s="49">
        <f>VLOOKUP(Table311[[#This Row],[Date]],'DB Details'!$A:$T,18)</f>
        <v/>
      </c>
      <c r="E273" s="49">
        <f>VLOOKUP(Table311[[#This Row],[Date]],'DB Details'!$A:$T,19)</f>
        <v/>
      </c>
    </row>
    <row r="274">
      <c r="A274" s="38" t="n">
        <v>25689</v>
      </c>
      <c r="B274" s="48">
        <f>VLOOKUP(Table311[[#This Row],[Date]],'DB Details'!$A:$L,12)</f>
        <v/>
      </c>
      <c r="C274" s="49">
        <f>VLOOKUP(Table311[[#This Row],[Date]],'DB Details'!$A:$T,20)</f>
        <v/>
      </c>
      <c r="D274" s="49">
        <f>VLOOKUP(Table311[[#This Row],[Date]],'DB Details'!$A:$T,18)</f>
        <v/>
      </c>
      <c r="E274" s="49">
        <f>VLOOKUP(Table311[[#This Row],[Date]],'DB Details'!$A:$T,19)</f>
        <v/>
      </c>
    </row>
    <row r="275">
      <c r="A275" s="38" t="n">
        <v>25720</v>
      </c>
      <c r="B275" s="48">
        <f>VLOOKUP(Table311[[#This Row],[Date]],'DB Details'!$A:$L,12)</f>
        <v/>
      </c>
      <c r="C275" s="49">
        <f>VLOOKUP(Table311[[#This Row],[Date]],'DB Details'!$A:$T,20)</f>
        <v/>
      </c>
      <c r="D275" s="49">
        <f>VLOOKUP(Table311[[#This Row],[Date]],'DB Details'!$A:$T,18)</f>
        <v/>
      </c>
      <c r="E275" s="49">
        <f>VLOOKUP(Table311[[#This Row],[Date]],'DB Details'!$A:$T,19)</f>
        <v/>
      </c>
    </row>
    <row r="276">
      <c r="A276" s="38" t="n">
        <v>25750</v>
      </c>
      <c r="B276" s="48">
        <f>VLOOKUP(Table311[[#This Row],[Date]],'DB Details'!$A:$L,12)</f>
        <v/>
      </c>
      <c r="C276" s="49">
        <f>VLOOKUP(Table311[[#This Row],[Date]],'DB Details'!$A:$T,20)</f>
        <v/>
      </c>
      <c r="D276" s="49">
        <f>VLOOKUP(Table311[[#This Row],[Date]],'DB Details'!$A:$T,18)</f>
        <v/>
      </c>
      <c r="E276" s="49">
        <f>VLOOKUP(Table311[[#This Row],[Date]],'DB Details'!$A:$T,19)</f>
        <v/>
      </c>
    </row>
    <row r="277">
      <c r="A277" s="38" t="n">
        <v>25781</v>
      </c>
      <c r="B277" s="48">
        <f>VLOOKUP(Table311[[#This Row],[Date]],'DB Details'!$A:$L,12)</f>
        <v/>
      </c>
      <c r="C277" s="49">
        <f>VLOOKUP(Table311[[#This Row],[Date]],'DB Details'!$A:$T,20)</f>
        <v/>
      </c>
      <c r="D277" s="49">
        <f>VLOOKUP(Table311[[#This Row],[Date]],'DB Details'!$A:$T,18)</f>
        <v/>
      </c>
      <c r="E277" s="49">
        <f>VLOOKUP(Table311[[#This Row],[Date]],'DB Details'!$A:$T,19)</f>
        <v/>
      </c>
    </row>
    <row r="278">
      <c r="A278" s="38" t="n">
        <v>25812</v>
      </c>
      <c r="B278" s="48">
        <f>VLOOKUP(Table311[[#This Row],[Date]],'DB Details'!$A:$L,12)</f>
        <v/>
      </c>
      <c r="C278" s="49">
        <f>VLOOKUP(Table311[[#This Row],[Date]],'DB Details'!$A:$T,20)</f>
        <v/>
      </c>
      <c r="D278" s="49">
        <f>VLOOKUP(Table311[[#This Row],[Date]],'DB Details'!$A:$T,18)</f>
        <v/>
      </c>
      <c r="E278" s="49">
        <f>VLOOKUP(Table311[[#This Row],[Date]],'DB Details'!$A:$T,19)</f>
        <v/>
      </c>
    </row>
    <row r="279">
      <c r="A279" s="38" t="n">
        <v>25842</v>
      </c>
      <c r="B279" s="48">
        <f>VLOOKUP(Table311[[#This Row],[Date]],'DB Details'!$A:$L,12)</f>
        <v/>
      </c>
      <c r="C279" s="49">
        <f>VLOOKUP(Table311[[#This Row],[Date]],'DB Details'!$A:$T,20)</f>
        <v/>
      </c>
      <c r="D279" s="49">
        <f>VLOOKUP(Table311[[#This Row],[Date]],'DB Details'!$A:$T,18)</f>
        <v/>
      </c>
      <c r="E279" s="49">
        <f>VLOOKUP(Table311[[#This Row],[Date]],'DB Details'!$A:$T,19)</f>
        <v/>
      </c>
    </row>
    <row r="280">
      <c r="A280" s="38" t="n">
        <v>25873</v>
      </c>
      <c r="B280" s="48">
        <f>VLOOKUP(Table311[[#This Row],[Date]],'DB Details'!$A:$L,12)</f>
        <v/>
      </c>
      <c r="C280" s="49">
        <f>VLOOKUP(Table311[[#This Row],[Date]],'DB Details'!$A:$T,20)</f>
        <v/>
      </c>
      <c r="D280" s="49">
        <f>VLOOKUP(Table311[[#This Row],[Date]],'DB Details'!$A:$T,18)</f>
        <v/>
      </c>
      <c r="E280" s="49">
        <f>VLOOKUP(Table311[[#This Row],[Date]],'DB Details'!$A:$T,19)</f>
        <v/>
      </c>
    </row>
    <row r="281">
      <c r="A281" s="38" t="n">
        <v>25903</v>
      </c>
      <c r="B281" s="48">
        <f>VLOOKUP(Table311[[#This Row],[Date]],'DB Details'!$A:$L,12)</f>
        <v/>
      </c>
      <c r="C281" s="49">
        <f>VLOOKUP(Table311[[#This Row],[Date]],'DB Details'!$A:$T,20)</f>
        <v/>
      </c>
      <c r="D281" s="49">
        <f>VLOOKUP(Table311[[#This Row],[Date]],'DB Details'!$A:$T,18)</f>
        <v/>
      </c>
      <c r="E281" s="49">
        <f>VLOOKUP(Table311[[#This Row],[Date]],'DB Details'!$A:$T,19)</f>
        <v/>
      </c>
    </row>
    <row r="282">
      <c r="A282" s="38" t="n">
        <v>25934</v>
      </c>
      <c r="B282" s="48">
        <f>VLOOKUP(Table311[[#This Row],[Date]],'DB Details'!$A:$L,12)</f>
        <v/>
      </c>
      <c r="C282" s="49">
        <f>VLOOKUP(Table311[[#This Row],[Date]],'DB Details'!$A:$T,20)</f>
        <v/>
      </c>
      <c r="D282" s="49">
        <f>VLOOKUP(Table311[[#This Row],[Date]],'DB Details'!$A:$T,18)</f>
        <v/>
      </c>
      <c r="E282" s="49">
        <f>VLOOKUP(Table311[[#This Row],[Date]],'DB Details'!$A:$T,19)</f>
        <v/>
      </c>
    </row>
    <row r="283">
      <c r="A283" s="38" t="n">
        <v>25965</v>
      </c>
      <c r="B283" s="48">
        <f>VLOOKUP(Table311[[#This Row],[Date]],'DB Details'!$A:$L,12)</f>
        <v/>
      </c>
      <c r="C283" s="49">
        <f>VLOOKUP(Table311[[#This Row],[Date]],'DB Details'!$A:$T,20)</f>
        <v/>
      </c>
      <c r="D283" s="49">
        <f>VLOOKUP(Table311[[#This Row],[Date]],'DB Details'!$A:$T,18)</f>
        <v/>
      </c>
      <c r="E283" s="49">
        <f>VLOOKUP(Table311[[#This Row],[Date]],'DB Details'!$A:$T,19)</f>
        <v/>
      </c>
    </row>
    <row r="284">
      <c r="A284" s="38" t="n">
        <v>25993</v>
      </c>
      <c r="B284" s="48">
        <f>VLOOKUP(Table311[[#This Row],[Date]],'DB Details'!$A:$L,12)</f>
        <v/>
      </c>
      <c r="C284" s="49">
        <f>VLOOKUP(Table311[[#This Row],[Date]],'DB Details'!$A:$T,20)</f>
        <v/>
      </c>
      <c r="D284" s="49">
        <f>VLOOKUP(Table311[[#This Row],[Date]],'DB Details'!$A:$T,18)</f>
        <v/>
      </c>
      <c r="E284" s="49">
        <f>VLOOKUP(Table311[[#This Row],[Date]],'DB Details'!$A:$T,19)</f>
        <v/>
      </c>
    </row>
    <row r="285">
      <c r="A285" s="38" t="n">
        <v>26024</v>
      </c>
      <c r="B285" s="48">
        <f>VLOOKUP(Table311[[#This Row],[Date]],'DB Details'!$A:$L,12)</f>
        <v/>
      </c>
      <c r="C285" s="49">
        <f>VLOOKUP(Table311[[#This Row],[Date]],'DB Details'!$A:$T,20)</f>
        <v/>
      </c>
      <c r="D285" s="49">
        <f>VLOOKUP(Table311[[#This Row],[Date]],'DB Details'!$A:$T,18)</f>
        <v/>
      </c>
      <c r="E285" s="49">
        <f>VLOOKUP(Table311[[#This Row],[Date]],'DB Details'!$A:$T,19)</f>
        <v/>
      </c>
    </row>
    <row r="286">
      <c r="A286" s="38" t="n">
        <v>26054</v>
      </c>
      <c r="B286" s="48">
        <f>VLOOKUP(Table311[[#This Row],[Date]],'DB Details'!$A:$L,12)</f>
        <v/>
      </c>
      <c r="C286" s="49">
        <f>VLOOKUP(Table311[[#This Row],[Date]],'DB Details'!$A:$T,20)</f>
        <v/>
      </c>
      <c r="D286" s="49">
        <f>VLOOKUP(Table311[[#This Row],[Date]],'DB Details'!$A:$T,18)</f>
        <v/>
      </c>
      <c r="E286" s="49">
        <f>VLOOKUP(Table311[[#This Row],[Date]],'DB Details'!$A:$T,19)</f>
        <v/>
      </c>
    </row>
    <row r="287">
      <c r="A287" s="38" t="n">
        <v>26085</v>
      </c>
      <c r="B287" s="48">
        <f>VLOOKUP(Table311[[#This Row],[Date]],'DB Details'!$A:$L,12)</f>
        <v/>
      </c>
      <c r="C287" s="49">
        <f>VLOOKUP(Table311[[#This Row],[Date]],'DB Details'!$A:$T,20)</f>
        <v/>
      </c>
      <c r="D287" s="49">
        <f>VLOOKUP(Table311[[#This Row],[Date]],'DB Details'!$A:$T,18)</f>
        <v/>
      </c>
      <c r="E287" s="49">
        <f>VLOOKUP(Table311[[#This Row],[Date]],'DB Details'!$A:$T,19)</f>
        <v/>
      </c>
    </row>
    <row r="288">
      <c r="A288" s="38" t="n">
        <v>26115</v>
      </c>
      <c r="B288" s="48">
        <f>VLOOKUP(Table311[[#This Row],[Date]],'DB Details'!$A:$L,12)</f>
        <v/>
      </c>
      <c r="C288" s="49">
        <f>VLOOKUP(Table311[[#This Row],[Date]],'DB Details'!$A:$T,20)</f>
        <v/>
      </c>
      <c r="D288" s="49">
        <f>VLOOKUP(Table311[[#This Row],[Date]],'DB Details'!$A:$T,18)</f>
        <v/>
      </c>
      <c r="E288" s="49">
        <f>VLOOKUP(Table311[[#This Row],[Date]],'DB Details'!$A:$T,19)</f>
        <v/>
      </c>
    </row>
    <row r="289">
      <c r="A289" s="38" t="n">
        <v>26146</v>
      </c>
      <c r="B289" s="48">
        <f>VLOOKUP(Table311[[#This Row],[Date]],'DB Details'!$A:$L,12)</f>
        <v/>
      </c>
      <c r="C289" s="49">
        <f>VLOOKUP(Table311[[#This Row],[Date]],'DB Details'!$A:$T,20)</f>
        <v/>
      </c>
      <c r="D289" s="49">
        <f>VLOOKUP(Table311[[#This Row],[Date]],'DB Details'!$A:$T,18)</f>
        <v/>
      </c>
      <c r="E289" s="49">
        <f>VLOOKUP(Table311[[#This Row],[Date]],'DB Details'!$A:$T,19)</f>
        <v/>
      </c>
    </row>
    <row r="290">
      <c r="A290" s="38" t="n">
        <v>26177</v>
      </c>
      <c r="B290" s="48">
        <f>VLOOKUP(Table311[[#This Row],[Date]],'DB Details'!$A:$L,12)</f>
        <v/>
      </c>
      <c r="C290" s="49">
        <f>VLOOKUP(Table311[[#This Row],[Date]],'DB Details'!$A:$T,20)</f>
        <v/>
      </c>
      <c r="D290" s="49">
        <f>VLOOKUP(Table311[[#This Row],[Date]],'DB Details'!$A:$T,18)</f>
        <v/>
      </c>
      <c r="E290" s="49">
        <f>VLOOKUP(Table311[[#This Row],[Date]],'DB Details'!$A:$T,19)</f>
        <v/>
      </c>
    </row>
    <row r="291">
      <c r="A291" s="38" t="n">
        <v>26207</v>
      </c>
      <c r="B291" s="48">
        <f>VLOOKUP(Table311[[#This Row],[Date]],'DB Details'!$A:$L,12)</f>
        <v/>
      </c>
      <c r="C291" s="49">
        <f>VLOOKUP(Table311[[#This Row],[Date]],'DB Details'!$A:$T,20)</f>
        <v/>
      </c>
      <c r="D291" s="49">
        <f>VLOOKUP(Table311[[#This Row],[Date]],'DB Details'!$A:$T,18)</f>
        <v/>
      </c>
      <c r="E291" s="49">
        <f>VLOOKUP(Table311[[#This Row],[Date]],'DB Details'!$A:$T,19)</f>
        <v/>
      </c>
    </row>
    <row r="292">
      <c r="A292" s="38" t="n">
        <v>26238</v>
      </c>
      <c r="B292" s="48">
        <f>VLOOKUP(Table311[[#This Row],[Date]],'DB Details'!$A:$L,12)</f>
        <v/>
      </c>
      <c r="C292" s="49">
        <f>VLOOKUP(Table311[[#This Row],[Date]],'DB Details'!$A:$T,20)</f>
        <v/>
      </c>
      <c r="D292" s="49">
        <f>VLOOKUP(Table311[[#This Row],[Date]],'DB Details'!$A:$T,18)</f>
        <v/>
      </c>
      <c r="E292" s="49">
        <f>VLOOKUP(Table311[[#This Row],[Date]],'DB Details'!$A:$T,19)</f>
        <v/>
      </c>
    </row>
    <row r="293">
      <c r="A293" s="38" t="n">
        <v>26268</v>
      </c>
      <c r="B293" s="48">
        <f>VLOOKUP(Table311[[#This Row],[Date]],'DB Details'!$A:$L,12)</f>
        <v/>
      </c>
      <c r="C293" s="49">
        <f>VLOOKUP(Table311[[#This Row],[Date]],'DB Details'!$A:$T,20)</f>
        <v/>
      </c>
      <c r="D293" s="49">
        <f>VLOOKUP(Table311[[#This Row],[Date]],'DB Details'!$A:$T,18)</f>
        <v/>
      </c>
      <c r="E293" s="49">
        <f>VLOOKUP(Table311[[#This Row],[Date]],'DB Details'!$A:$T,19)</f>
        <v/>
      </c>
    </row>
    <row r="294">
      <c r="A294" s="38" t="n">
        <v>26299</v>
      </c>
      <c r="B294" s="48">
        <f>VLOOKUP(Table311[[#This Row],[Date]],'DB Details'!$A:$L,12)</f>
        <v/>
      </c>
      <c r="C294" s="49">
        <f>VLOOKUP(Table311[[#This Row],[Date]],'DB Details'!$A:$T,20)</f>
        <v/>
      </c>
      <c r="D294" s="49">
        <f>VLOOKUP(Table311[[#This Row],[Date]],'DB Details'!$A:$T,18)</f>
        <v/>
      </c>
      <c r="E294" s="49">
        <f>VLOOKUP(Table311[[#This Row],[Date]],'DB Details'!$A:$T,19)</f>
        <v/>
      </c>
    </row>
    <row r="295">
      <c r="A295" s="38" t="n">
        <v>26330</v>
      </c>
      <c r="B295" s="48">
        <f>VLOOKUP(Table311[[#This Row],[Date]],'DB Details'!$A:$L,12)</f>
        <v/>
      </c>
      <c r="C295" s="49">
        <f>VLOOKUP(Table311[[#This Row],[Date]],'DB Details'!$A:$T,20)</f>
        <v/>
      </c>
      <c r="D295" s="49">
        <f>VLOOKUP(Table311[[#This Row],[Date]],'DB Details'!$A:$T,18)</f>
        <v/>
      </c>
      <c r="E295" s="49">
        <f>VLOOKUP(Table311[[#This Row],[Date]],'DB Details'!$A:$T,19)</f>
        <v/>
      </c>
    </row>
    <row r="296">
      <c r="A296" s="38" t="n">
        <v>26359</v>
      </c>
      <c r="B296" s="48">
        <f>VLOOKUP(Table311[[#This Row],[Date]],'DB Details'!$A:$L,12)</f>
        <v/>
      </c>
      <c r="C296" s="49">
        <f>VLOOKUP(Table311[[#This Row],[Date]],'DB Details'!$A:$T,20)</f>
        <v/>
      </c>
      <c r="D296" s="49">
        <f>VLOOKUP(Table311[[#This Row],[Date]],'DB Details'!$A:$T,18)</f>
        <v/>
      </c>
      <c r="E296" s="49">
        <f>VLOOKUP(Table311[[#This Row],[Date]],'DB Details'!$A:$T,19)</f>
        <v/>
      </c>
    </row>
    <row r="297">
      <c r="A297" s="38" t="n">
        <v>26390</v>
      </c>
      <c r="B297" s="48">
        <f>VLOOKUP(Table311[[#This Row],[Date]],'DB Details'!$A:$L,12)</f>
        <v/>
      </c>
      <c r="C297" s="49">
        <f>VLOOKUP(Table311[[#This Row],[Date]],'DB Details'!$A:$T,20)</f>
        <v/>
      </c>
      <c r="D297" s="49">
        <f>VLOOKUP(Table311[[#This Row],[Date]],'DB Details'!$A:$T,18)</f>
        <v/>
      </c>
      <c r="E297" s="49">
        <f>VLOOKUP(Table311[[#This Row],[Date]],'DB Details'!$A:$T,19)</f>
        <v/>
      </c>
    </row>
    <row r="298">
      <c r="A298" s="38" t="n">
        <v>26420</v>
      </c>
      <c r="B298" s="48">
        <f>VLOOKUP(Table311[[#This Row],[Date]],'DB Details'!$A:$L,12)</f>
        <v/>
      </c>
      <c r="C298" s="49">
        <f>VLOOKUP(Table311[[#This Row],[Date]],'DB Details'!$A:$T,20)</f>
        <v/>
      </c>
      <c r="D298" s="49">
        <f>VLOOKUP(Table311[[#This Row],[Date]],'DB Details'!$A:$T,18)</f>
        <v/>
      </c>
      <c r="E298" s="49">
        <f>VLOOKUP(Table311[[#This Row],[Date]],'DB Details'!$A:$T,19)</f>
        <v/>
      </c>
    </row>
    <row r="299">
      <c r="A299" s="38" t="n">
        <v>26451</v>
      </c>
      <c r="B299" s="48">
        <f>VLOOKUP(Table311[[#This Row],[Date]],'DB Details'!$A:$L,12)</f>
        <v/>
      </c>
      <c r="C299" s="49">
        <f>VLOOKUP(Table311[[#This Row],[Date]],'DB Details'!$A:$T,20)</f>
        <v/>
      </c>
      <c r="D299" s="49">
        <f>VLOOKUP(Table311[[#This Row],[Date]],'DB Details'!$A:$T,18)</f>
        <v/>
      </c>
      <c r="E299" s="49">
        <f>VLOOKUP(Table311[[#This Row],[Date]],'DB Details'!$A:$T,19)</f>
        <v/>
      </c>
    </row>
    <row r="300">
      <c r="A300" s="38" t="n">
        <v>26481</v>
      </c>
      <c r="B300" s="48">
        <f>VLOOKUP(Table311[[#This Row],[Date]],'DB Details'!$A:$L,12)</f>
        <v/>
      </c>
      <c r="C300" s="49">
        <f>VLOOKUP(Table311[[#This Row],[Date]],'DB Details'!$A:$T,20)</f>
        <v/>
      </c>
      <c r="D300" s="49">
        <f>VLOOKUP(Table311[[#This Row],[Date]],'DB Details'!$A:$T,18)</f>
        <v/>
      </c>
      <c r="E300" s="49">
        <f>VLOOKUP(Table311[[#This Row],[Date]],'DB Details'!$A:$T,19)</f>
        <v/>
      </c>
    </row>
    <row r="301">
      <c r="A301" s="38" t="n">
        <v>26512</v>
      </c>
      <c r="B301" s="48">
        <f>VLOOKUP(Table311[[#This Row],[Date]],'DB Details'!$A:$L,12)</f>
        <v/>
      </c>
      <c r="C301" s="49">
        <f>VLOOKUP(Table311[[#This Row],[Date]],'DB Details'!$A:$T,20)</f>
        <v/>
      </c>
      <c r="D301" s="49">
        <f>VLOOKUP(Table311[[#This Row],[Date]],'DB Details'!$A:$T,18)</f>
        <v/>
      </c>
      <c r="E301" s="49">
        <f>VLOOKUP(Table311[[#This Row],[Date]],'DB Details'!$A:$T,19)</f>
        <v/>
      </c>
    </row>
    <row r="302">
      <c r="A302" s="38" t="n">
        <v>26543</v>
      </c>
      <c r="B302" s="48">
        <f>VLOOKUP(Table311[[#This Row],[Date]],'DB Details'!$A:$L,12)</f>
        <v/>
      </c>
      <c r="C302" s="49">
        <f>VLOOKUP(Table311[[#This Row],[Date]],'DB Details'!$A:$T,20)</f>
        <v/>
      </c>
      <c r="D302" s="49">
        <f>VLOOKUP(Table311[[#This Row],[Date]],'DB Details'!$A:$T,18)</f>
        <v/>
      </c>
      <c r="E302" s="49">
        <f>VLOOKUP(Table311[[#This Row],[Date]],'DB Details'!$A:$T,19)</f>
        <v/>
      </c>
    </row>
    <row r="303">
      <c r="A303" s="38" t="n">
        <v>26573</v>
      </c>
      <c r="B303" s="48">
        <f>VLOOKUP(Table311[[#This Row],[Date]],'DB Details'!$A:$L,12)</f>
        <v/>
      </c>
      <c r="C303" s="49">
        <f>VLOOKUP(Table311[[#This Row],[Date]],'DB Details'!$A:$T,20)</f>
        <v/>
      </c>
      <c r="D303" s="49">
        <f>VLOOKUP(Table311[[#This Row],[Date]],'DB Details'!$A:$T,18)</f>
        <v/>
      </c>
      <c r="E303" s="49">
        <f>VLOOKUP(Table311[[#This Row],[Date]],'DB Details'!$A:$T,19)</f>
        <v/>
      </c>
    </row>
    <row r="304">
      <c r="A304" s="38" t="n">
        <v>26604</v>
      </c>
      <c r="B304" s="48">
        <f>VLOOKUP(Table311[[#This Row],[Date]],'DB Details'!$A:$L,12)</f>
        <v/>
      </c>
      <c r="C304" s="49">
        <f>VLOOKUP(Table311[[#This Row],[Date]],'DB Details'!$A:$T,20)</f>
        <v/>
      </c>
      <c r="D304" s="49">
        <f>VLOOKUP(Table311[[#This Row],[Date]],'DB Details'!$A:$T,18)</f>
        <v/>
      </c>
      <c r="E304" s="49">
        <f>VLOOKUP(Table311[[#This Row],[Date]],'DB Details'!$A:$T,19)</f>
        <v/>
      </c>
    </row>
    <row r="305">
      <c r="A305" s="38" t="n">
        <v>26634</v>
      </c>
      <c r="B305" s="48">
        <f>VLOOKUP(Table311[[#This Row],[Date]],'DB Details'!$A:$L,12)</f>
        <v/>
      </c>
      <c r="C305" s="49">
        <f>VLOOKUP(Table311[[#This Row],[Date]],'DB Details'!$A:$T,20)</f>
        <v/>
      </c>
      <c r="D305" s="49">
        <f>VLOOKUP(Table311[[#This Row],[Date]],'DB Details'!$A:$T,18)</f>
        <v/>
      </c>
      <c r="E305" s="49">
        <f>VLOOKUP(Table311[[#This Row],[Date]],'DB Details'!$A:$T,19)</f>
        <v/>
      </c>
    </row>
    <row r="306">
      <c r="A306" s="38" t="n">
        <v>26665</v>
      </c>
      <c r="B306" s="48">
        <f>VLOOKUP(Table311[[#This Row],[Date]],'DB Details'!$A:$L,12)</f>
        <v/>
      </c>
      <c r="C306" s="49">
        <f>VLOOKUP(Table311[[#This Row],[Date]],'DB Details'!$A:$T,20)</f>
        <v/>
      </c>
      <c r="D306" s="49">
        <f>VLOOKUP(Table311[[#This Row],[Date]],'DB Details'!$A:$T,18)</f>
        <v/>
      </c>
      <c r="E306" s="49">
        <f>VLOOKUP(Table311[[#This Row],[Date]],'DB Details'!$A:$T,19)</f>
        <v/>
      </c>
    </row>
    <row r="307">
      <c r="A307" s="38" t="n">
        <v>26696</v>
      </c>
      <c r="B307" s="48">
        <f>VLOOKUP(Table311[[#This Row],[Date]],'DB Details'!$A:$L,12)</f>
        <v/>
      </c>
      <c r="C307" s="49">
        <f>VLOOKUP(Table311[[#This Row],[Date]],'DB Details'!$A:$T,20)</f>
        <v/>
      </c>
      <c r="D307" s="49">
        <f>VLOOKUP(Table311[[#This Row],[Date]],'DB Details'!$A:$T,18)</f>
        <v/>
      </c>
      <c r="E307" s="49">
        <f>VLOOKUP(Table311[[#This Row],[Date]],'DB Details'!$A:$T,19)</f>
        <v/>
      </c>
    </row>
    <row r="308">
      <c r="A308" s="38" t="n">
        <v>26724</v>
      </c>
      <c r="B308" s="48">
        <f>VLOOKUP(Table311[[#This Row],[Date]],'DB Details'!$A:$L,12)</f>
        <v/>
      </c>
      <c r="C308" s="49">
        <f>VLOOKUP(Table311[[#This Row],[Date]],'DB Details'!$A:$T,20)</f>
        <v/>
      </c>
      <c r="D308" s="49">
        <f>VLOOKUP(Table311[[#This Row],[Date]],'DB Details'!$A:$T,18)</f>
        <v/>
      </c>
      <c r="E308" s="49">
        <f>VLOOKUP(Table311[[#This Row],[Date]],'DB Details'!$A:$T,19)</f>
        <v/>
      </c>
    </row>
    <row r="309">
      <c r="A309" s="38" t="n">
        <v>26755</v>
      </c>
      <c r="B309" s="48">
        <f>VLOOKUP(Table311[[#This Row],[Date]],'DB Details'!$A:$L,12)</f>
        <v/>
      </c>
      <c r="C309" s="49">
        <f>VLOOKUP(Table311[[#This Row],[Date]],'DB Details'!$A:$T,20)</f>
        <v/>
      </c>
      <c r="D309" s="49">
        <f>VLOOKUP(Table311[[#This Row],[Date]],'DB Details'!$A:$T,18)</f>
        <v/>
      </c>
      <c r="E309" s="49">
        <f>VLOOKUP(Table311[[#This Row],[Date]],'DB Details'!$A:$T,19)</f>
        <v/>
      </c>
    </row>
    <row r="310">
      <c r="A310" s="38" t="n">
        <v>26785</v>
      </c>
      <c r="B310" s="48">
        <f>VLOOKUP(Table311[[#This Row],[Date]],'DB Details'!$A:$L,12)</f>
        <v/>
      </c>
      <c r="C310" s="49">
        <f>VLOOKUP(Table311[[#This Row],[Date]],'DB Details'!$A:$T,20)</f>
        <v/>
      </c>
      <c r="D310" s="49">
        <f>VLOOKUP(Table311[[#This Row],[Date]],'DB Details'!$A:$T,18)</f>
        <v/>
      </c>
      <c r="E310" s="49">
        <f>VLOOKUP(Table311[[#This Row],[Date]],'DB Details'!$A:$T,19)</f>
        <v/>
      </c>
    </row>
    <row r="311">
      <c r="A311" s="38" t="n">
        <v>26816</v>
      </c>
      <c r="B311" s="48">
        <f>VLOOKUP(Table311[[#This Row],[Date]],'DB Details'!$A:$L,12)</f>
        <v/>
      </c>
      <c r="C311" s="49">
        <f>VLOOKUP(Table311[[#This Row],[Date]],'DB Details'!$A:$T,20)</f>
        <v/>
      </c>
      <c r="D311" s="49">
        <f>VLOOKUP(Table311[[#This Row],[Date]],'DB Details'!$A:$T,18)</f>
        <v/>
      </c>
      <c r="E311" s="49">
        <f>VLOOKUP(Table311[[#This Row],[Date]],'DB Details'!$A:$T,19)</f>
        <v/>
      </c>
    </row>
    <row r="312">
      <c r="A312" s="38" t="n">
        <v>26846</v>
      </c>
      <c r="B312" s="48">
        <f>VLOOKUP(Table311[[#This Row],[Date]],'DB Details'!$A:$L,12)</f>
        <v/>
      </c>
      <c r="C312" s="49">
        <f>VLOOKUP(Table311[[#This Row],[Date]],'DB Details'!$A:$T,20)</f>
        <v/>
      </c>
      <c r="D312" s="49">
        <f>VLOOKUP(Table311[[#This Row],[Date]],'DB Details'!$A:$T,18)</f>
        <v/>
      </c>
      <c r="E312" s="49">
        <f>VLOOKUP(Table311[[#This Row],[Date]],'DB Details'!$A:$T,19)</f>
        <v/>
      </c>
    </row>
    <row r="313">
      <c r="A313" s="38" t="n">
        <v>26877</v>
      </c>
      <c r="B313" s="48">
        <f>VLOOKUP(Table311[[#This Row],[Date]],'DB Details'!$A:$L,12)</f>
        <v/>
      </c>
      <c r="C313" s="49">
        <f>VLOOKUP(Table311[[#This Row],[Date]],'DB Details'!$A:$T,20)</f>
        <v/>
      </c>
      <c r="D313" s="49">
        <f>VLOOKUP(Table311[[#This Row],[Date]],'DB Details'!$A:$T,18)</f>
        <v/>
      </c>
      <c r="E313" s="49">
        <f>VLOOKUP(Table311[[#This Row],[Date]],'DB Details'!$A:$T,19)</f>
        <v/>
      </c>
    </row>
    <row r="314">
      <c r="A314" s="38" t="n">
        <v>26908</v>
      </c>
      <c r="B314" s="48">
        <f>VLOOKUP(Table311[[#This Row],[Date]],'DB Details'!$A:$L,12)</f>
        <v/>
      </c>
      <c r="C314" s="49">
        <f>VLOOKUP(Table311[[#This Row],[Date]],'DB Details'!$A:$T,20)</f>
        <v/>
      </c>
      <c r="D314" s="49">
        <f>VLOOKUP(Table311[[#This Row],[Date]],'DB Details'!$A:$T,18)</f>
        <v/>
      </c>
      <c r="E314" s="49">
        <f>VLOOKUP(Table311[[#This Row],[Date]],'DB Details'!$A:$T,19)</f>
        <v/>
      </c>
    </row>
    <row r="315">
      <c r="A315" s="38" t="n">
        <v>26938</v>
      </c>
      <c r="B315" s="48">
        <f>VLOOKUP(Table311[[#This Row],[Date]],'DB Details'!$A:$L,12)</f>
        <v/>
      </c>
      <c r="C315" s="49">
        <f>VLOOKUP(Table311[[#This Row],[Date]],'DB Details'!$A:$T,20)</f>
        <v/>
      </c>
      <c r="D315" s="49">
        <f>VLOOKUP(Table311[[#This Row],[Date]],'DB Details'!$A:$T,18)</f>
        <v/>
      </c>
      <c r="E315" s="49">
        <f>VLOOKUP(Table311[[#This Row],[Date]],'DB Details'!$A:$T,19)</f>
        <v/>
      </c>
    </row>
    <row r="316">
      <c r="A316" s="38" t="n">
        <v>26969</v>
      </c>
      <c r="B316" s="48">
        <f>VLOOKUP(Table311[[#This Row],[Date]],'DB Details'!$A:$L,12)</f>
        <v/>
      </c>
      <c r="C316" s="49">
        <f>VLOOKUP(Table311[[#This Row],[Date]],'DB Details'!$A:$T,20)</f>
        <v/>
      </c>
      <c r="D316" s="49">
        <f>VLOOKUP(Table311[[#This Row],[Date]],'DB Details'!$A:$T,18)</f>
        <v/>
      </c>
      <c r="E316" s="49">
        <f>VLOOKUP(Table311[[#This Row],[Date]],'DB Details'!$A:$T,19)</f>
        <v/>
      </c>
    </row>
    <row r="317">
      <c r="A317" s="38" t="n">
        <v>26999</v>
      </c>
      <c r="B317" s="48">
        <f>VLOOKUP(Table311[[#This Row],[Date]],'DB Details'!$A:$L,12)</f>
        <v/>
      </c>
      <c r="C317" s="49">
        <f>VLOOKUP(Table311[[#This Row],[Date]],'DB Details'!$A:$T,20)</f>
        <v/>
      </c>
      <c r="D317" s="49">
        <f>VLOOKUP(Table311[[#This Row],[Date]],'DB Details'!$A:$T,18)</f>
        <v/>
      </c>
      <c r="E317" s="49">
        <f>VLOOKUP(Table311[[#This Row],[Date]],'DB Details'!$A:$T,19)</f>
        <v/>
      </c>
    </row>
    <row r="318">
      <c r="A318" s="38" t="n">
        <v>27030</v>
      </c>
      <c r="B318" s="48">
        <f>VLOOKUP(Table311[[#This Row],[Date]],'DB Details'!$A:$L,12)</f>
        <v/>
      </c>
      <c r="C318" s="49">
        <f>VLOOKUP(Table311[[#This Row],[Date]],'DB Details'!$A:$T,20)</f>
        <v/>
      </c>
      <c r="D318" s="49">
        <f>VLOOKUP(Table311[[#This Row],[Date]],'DB Details'!$A:$T,18)</f>
        <v/>
      </c>
      <c r="E318" s="49">
        <f>VLOOKUP(Table311[[#This Row],[Date]],'DB Details'!$A:$T,19)</f>
        <v/>
      </c>
    </row>
    <row r="319">
      <c r="A319" s="38" t="n">
        <v>27061</v>
      </c>
      <c r="B319" s="48">
        <f>VLOOKUP(Table311[[#This Row],[Date]],'DB Details'!$A:$L,12)</f>
        <v/>
      </c>
      <c r="C319" s="49">
        <f>VLOOKUP(Table311[[#This Row],[Date]],'DB Details'!$A:$T,20)</f>
        <v/>
      </c>
      <c r="D319" s="49">
        <f>VLOOKUP(Table311[[#This Row],[Date]],'DB Details'!$A:$T,18)</f>
        <v/>
      </c>
      <c r="E319" s="49">
        <f>VLOOKUP(Table311[[#This Row],[Date]],'DB Details'!$A:$T,19)</f>
        <v/>
      </c>
    </row>
    <row r="320">
      <c r="A320" s="38" t="n">
        <v>27089</v>
      </c>
      <c r="B320" s="48">
        <f>VLOOKUP(Table311[[#This Row],[Date]],'DB Details'!$A:$L,12)</f>
        <v/>
      </c>
      <c r="C320" s="49">
        <f>VLOOKUP(Table311[[#This Row],[Date]],'DB Details'!$A:$T,20)</f>
        <v/>
      </c>
      <c r="D320" s="49">
        <f>VLOOKUP(Table311[[#This Row],[Date]],'DB Details'!$A:$T,18)</f>
        <v/>
      </c>
      <c r="E320" s="49">
        <f>VLOOKUP(Table311[[#This Row],[Date]],'DB Details'!$A:$T,19)</f>
        <v/>
      </c>
    </row>
    <row r="321">
      <c r="A321" s="38" t="n">
        <v>27120</v>
      </c>
      <c r="B321" s="48">
        <f>VLOOKUP(Table311[[#This Row],[Date]],'DB Details'!$A:$L,12)</f>
        <v/>
      </c>
      <c r="C321" s="49">
        <f>VLOOKUP(Table311[[#This Row],[Date]],'DB Details'!$A:$T,20)</f>
        <v/>
      </c>
      <c r="D321" s="49">
        <f>VLOOKUP(Table311[[#This Row],[Date]],'DB Details'!$A:$T,18)</f>
        <v/>
      </c>
      <c r="E321" s="49">
        <f>VLOOKUP(Table311[[#This Row],[Date]],'DB Details'!$A:$T,19)</f>
        <v/>
      </c>
    </row>
    <row r="322">
      <c r="A322" s="38" t="n">
        <v>27150</v>
      </c>
      <c r="B322" s="48">
        <f>VLOOKUP(Table311[[#This Row],[Date]],'DB Details'!$A:$L,12)</f>
        <v/>
      </c>
      <c r="C322" s="49">
        <f>VLOOKUP(Table311[[#This Row],[Date]],'DB Details'!$A:$T,20)</f>
        <v/>
      </c>
      <c r="D322" s="49">
        <f>VLOOKUP(Table311[[#This Row],[Date]],'DB Details'!$A:$T,18)</f>
        <v/>
      </c>
      <c r="E322" s="49">
        <f>VLOOKUP(Table311[[#This Row],[Date]],'DB Details'!$A:$T,19)</f>
        <v/>
      </c>
    </row>
    <row r="323">
      <c r="A323" s="38" t="n">
        <v>27181</v>
      </c>
      <c r="B323" s="48">
        <f>VLOOKUP(Table311[[#This Row],[Date]],'DB Details'!$A:$L,12)</f>
        <v/>
      </c>
      <c r="C323" s="49">
        <f>VLOOKUP(Table311[[#This Row],[Date]],'DB Details'!$A:$T,20)</f>
        <v/>
      </c>
      <c r="D323" s="49">
        <f>VLOOKUP(Table311[[#This Row],[Date]],'DB Details'!$A:$T,18)</f>
        <v/>
      </c>
      <c r="E323" s="49">
        <f>VLOOKUP(Table311[[#This Row],[Date]],'DB Details'!$A:$T,19)</f>
        <v/>
      </c>
    </row>
    <row r="324">
      <c r="A324" s="38" t="n">
        <v>27211</v>
      </c>
      <c r="B324" s="48">
        <f>VLOOKUP(Table311[[#This Row],[Date]],'DB Details'!$A:$L,12)</f>
        <v/>
      </c>
      <c r="C324" s="49">
        <f>VLOOKUP(Table311[[#This Row],[Date]],'DB Details'!$A:$T,20)</f>
        <v/>
      </c>
      <c r="D324" s="49">
        <f>VLOOKUP(Table311[[#This Row],[Date]],'DB Details'!$A:$T,18)</f>
        <v/>
      </c>
      <c r="E324" s="49">
        <f>VLOOKUP(Table311[[#This Row],[Date]],'DB Details'!$A:$T,19)</f>
        <v/>
      </c>
    </row>
    <row r="325">
      <c r="A325" s="38" t="n">
        <v>27242</v>
      </c>
      <c r="B325" s="48">
        <f>VLOOKUP(Table311[[#This Row],[Date]],'DB Details'!$A:$L,12)</f>
        <v/>
      </c>
      <c r="C325" s="49">
        <f>VLOOKUP(Table311[[#This Row],[Date]],'DB Details'!$A:$T,20)</f>
        <v/>
      </c>
      <c r="D325" s="49">
        <f>VLOOKUP(Table311[[#This Row],[Date]],'DB Details'!$A:$T,18)</f>
        <v/>
      </c>
      <c r="E325" s="49">
        <f>VLOOKUP(Table311[[#This Row],[Date]],'DB Details'!$A:$T,19)</f>
        <v/>
      </c>
    </row>
    <row r="326">
      <c r="A326" s="38" t="n">
        <v>27273</v>
      </c>
      <c r="B326" s="48">
        <f>VLOOKUP(Table311[[#This Row],[Date]],'DB Details'!$A:$L,12)</f>
        <v/>
      </c>
      <c r="C326" s="49">
        <f>VLOOKUP(Table311[[#This Row],[Date]],'DB Details'!$A:$T,20)</f>
        <v/>
      </c>
      <c r="D326" s="49">
        <f>VLOOKUP(Table311[[#This Row],[Date]],'DB Details'!$A:$T,18)</f>
        <v/>
      </c>
      <c r="E326" s="49">
        <f>VLOOKUP(Table311[[#This Row],[Date]],'DB Details'!$A:$T,19)</f>
        <v/>
      </c>
    </row>
    <row r="327">
      <c r="A327" s="38" t="n">
        <v>27303</v>
      </c>
      <c r="B327" s="48">
        <f>VLOOKUP(Table311[[#This Row],[Date]],'DB Details'!$A:$L,12)</f>
        <v/>
      </c>
      <c r="C327" s="49">
        <f>VLOOKUP(Table311[[#This Row],[Date]],'DB Details'!$A:$T,20)</f>
        <v/>
      </c>
      <c r="D327" s="49">
        <f>VLOOKUP(Table311[[#This Row],[Date]],'DB Details'!$A:$T,18)</f>
        <v/>
      </c>
      <c r="E327" s="49">
        <f>VLOOKUP(Table311[[#This Row],[Date]],'DB Details'!$A:$T,19)</f>
        <v/>
      </c>
    </row>
    <row r="328">
      <c r="A328" s="38" t="n">
        <v>27334</v>
      </c>
      <c r="B328" s="48">
        <f>VLOOKUP(Table311[[#This Row],[Date]],'DB Details'!$A:$L,12)</f>
        <v/>
      </c>
      <c r="C328" s="49">
        <f>VLOOKUP(Table311[[#This Row],[Date]],'DB Details'!$A:$T,20)</f>
        <v/>
      </c>
      <c r="D328" s="49">
        <f>VLOOKUP(Table311[[#This Row],[Date]],'DB Details'!$A:$T,18)</f>
        <v/>
      </c>
      <c r="E328" s="49">
        <f>VLOOKUP(Table311[[#This Row],[Date]],'DB Details'!$A:$T,19)</f>
        <v/>
      </c>
    </row>
    <row r="329">
      <c r="A329" s="38" t="n">
        <v>27364</v>
      </c>
      <c r="B329" s="48">
        <f>VLOOKUP(Table311[[#This Row],[Date]],'DB Details'!$A:$L,12)</f>
        <v/>
      </c>
      <c r="C329" s="49">
        <f>VLOOKUP(Table311[[#This Row],[Date]],'DB Details'!$A:$T,20)</f>
        <v/>
      </c>
      <c r="D329" s="49">
        <f>VLOOKUP(Table311[[#This Row],[Date]],'DB Details'!$A:$T,18)</f>
        <v/>
      </c>
      <c r="E329" s="49">
        <f>VLOOKUP(Table311[[#This Row],[Date]],'DB Details'!$A:$T,19)</f>
        <v/>
      </c>
    </row>
    <row r="330">
      <c r="A330" s="38" t="n">
        <v>27395</v>
      </c>
      <c r="B330" s="48">
        <f>VLOOKUP(Table311[[#This Row],[Date]],'DB Details'!$A:$L,12)</f>
        <v/>
      </c>
      <c r="C330" s="49">
        <f>VLOOKUP(Table311[[#This Row],[Date]],'DB Details'!$A:$T,20)</f>
        <v/>
      </c>
      <c r="D330" s="49">
        <f>VLOOKUP(Table311[[#This Row],[Date]],'DB Details'!$A:$T,18)</f>
        <v/>
      </c>
      <c r="E330" s="49">
        <f>VLOOKUP(Table311[[#This Row],[Date]],'DB Details'!$A:$T,19)</f>
        <v/>
      </c>
    </row>
    <row r="331">
      <c r="A331" s="38" t="n">
        <v>27426</v>
      </c>
      <c r="B331" s="48">
        <f>VLOOKUP(Table311[[#This Row],[Date]],'DB Details'!$A:$L,12)</f>
        <v/>
      </c>
      <c r="C331" s="49">
        <f>VLOOKUP(Table311[[#This Row],[Date]],'DB Details'!$A:$T,20)</f>
        <v/>
      </c>
      <c r="D331" s="49">
        <f>VLOOKUP(Table311[[#This Row],[Date]],'DB Details'!$A:$T,18)</f>
        <v/>
      </c>
      <c r="E331" s="49">
        <f>VLOOKUP(Table311[[#This Row],[Date]],'DB Details'!$A:$T,19)</f>
        <v/>
      </c>
    </row>
    <row r="332">
      <c r="A332" s="38" t="n">
        <v>27454</v>
      </c>
      <c r="B332" s="48">
        <f>VLOOKUP(Table311[[#This Row],[Date]],'DB Details'!$A:$L,12)</f>
        <v/>
      </c>
      <c r="C332" s="49">
        <f>VLOOKUP(Table311[[#This Row],[Date]],'DB Details'!$A:$T,20)</f>
        <v/>
      </c>
      <c r="D332" s="49">
        <f>VLOOKUP(Table311[[#This Row],[Date]],'DB Details'!$A:$T,18)</f>
        <v/>
      </c>
      <c r="E332" s="49">
        <f>VLOOKUP(Table311[[#This Row],[Date]],'DB Details'!$A:$T,19)</f>
        <v/>
      </c>
    </row>
    <row r="333">
      <c r="A333" s="38" t="n">
        <v>27485</v>
      </c>
      <c r="B333" s="48">
        <f>VLOOKUP(Table311[[#This Row],[Date]],'DB Details'!$A:$L,12)</f>
        <v/>
      </c>
      <c r="C333" s="49">
        <f>VLOOKUP(Table311[[#This Row],[Date]],'DB Details'!$A:$T,20)</f>
        <v/>
      </c>
      <c r="D333" s="49">
        <f>VLOOKUP(Table311[[#This Row],[Date]],'DB Details'!$A:$T,18)</f>
        <v/>
      </c>
      <c r="E333" s="49">
        <f>VLOOKUP(Table311[[#This Row],[Date]],'DB Details'!$A:$T,19)</f>
        <v/>
      </c>
    </row>
    <row r="334">
      <c r="A334" s="38" t="n">
        <v>27515</v>
      </c>
      <c r="B334" s="48">
        <f>VLOOKUP(Table311[[#This Row],[Date]],'DB Details'!$A:$L,12)</f>
        <v/>
      </c>
      <c r="C334" s="49">
        <f>VLOOKUP(Table311[[#This Row],[Date]],'DB Details'!$A:$T,20)</f>
        <v/>
      </c>
      <c r="D334" s="49">
        <f>VLOOKUP(Table311[[#This Row],[Date]],'DB Details'!$A:$T,18)</f>
        <v/>
      </c>
      <c r="E334" s="49">
        <f>VLOOKUP(Table311[[#This Row],[Date]],'DB Details'!$A:$T,19)</f>
        <v/>
      </c>
    </row>
    <row r="335">
      <c r="A335" s="38" t="n">
        <v>27546</v>
      </c>
      <c r="B335" s="48">
        <f>VLOOKUP(Table311[[#This Row],[Date]],'DB Details'!$A:$L,12)</f>
        <v/>
      </c>
      <c r="C335" s="49">
        <f>VLOOKUP(Table311[[#This Row],[Date]],'DB Details'!$A:$T,20)</f>
        <v/>
      </c>
      <c r="D335" s="49">
        <f>VLOOKUP(Table311[[#This Row],[Date]],'DB Details'!$A:$T,18)</f>
        <v/>
      </c>
      <c r="E335" s="49">
        <f>VLOOKUP(Table311[[#This Row],[Date]],'DB Details'!$A:$T,19)</f>
        <v/>
      </c>
    </row>
    <row r="336">
      <c r="A336" s="38" t="n">
        <v>27576</v>
      </c>
      <c r="B336" s="48">
        <f>VLOOKUP(Table311[[#This Row],[Date]],'DB Details'!$A:$L,12)</f>
        <v/>
      </c>
      <c r="C336" s="49">
        <f>VLOOKUP(Table311[[#This Row],[Date]],'DB Details'!$A:$T,20)</f>
        <v/>
      </c>
      <c r="D336" s="49">
        <f>VLOOKUP(Table311[[#This Row],[Date]],'DB Details'!$A:$T,18)</f>
        <v/>
      </c>
      <c r="E336" s="49">
        <f>VLOOKUP(Table311[[#This Row],[Date]],'DB Details'!$A:$T,19)</f>
        <v/>
      </c>
    </row>
    <row r="337">
      <c r="A337" s="38" t="n">
        <v>27607</v>
      </c>
      <c r="B337" s="48">
        <f>VLOOKUP(Table311[[#This Row],[Date]],'DB Details'!$A:$L,12)</f>
        <v/>
      </c>
      <c r="C337" s="49">
        <f>VLOOKUP(Table311[[#This Row],[Date]],'DB Details'!$A:$T,20)</f>
        <v/>
      </c>
      <c r="D337" s="49">
        <f>VLOOKUP(Table311[[#This Row],[Date]],'DB Details'!$A:$T,18)</f>
        <v/>
      </c>
      <c r="E337" s="49">
        <f>VLOOKUP(Table311[[#This Row],[Date]],'DB Details'!$A:$T,19)</f>
        <v/>
      </c>
    </row>
    <row r="338">
      <c r="A338" s="38" t="n">
        <v>27638</v>
      </c>
      <c r="B338" s="48">
        <f>VLOOKUP(Table311[[#This Row],[Date]],'DB Details'!$A:$L,12)</f>
        <v/>
      </c>
      <c r="C338" s="49">
        <f>VLOOKUP(Table311[[#This Row],[Date]],'DB Details'!$A:$T,20)</f>
        <v/>
      </c>
      <c r="D338" s="49">
        <f>VLOOKUP(Table311[[#This Row],[Date]],'DB Details'!$A:$T,18)</f>
        <v/>
      </c>
      <c r="E338" s="49">
        <f>VLOOKUP(Table311[[#This Row],[Date]],'DB Details'!$A:$T,19)</f>
        <v/>
      </c>
    </row>
    <row r="339">
      <c r="A339" s="38" t="n">
        <v>27668</v>
      </c>
      <c r="B339" s="48">
        <f>VLOOKUP(Table311[[#This Row],[Date]],'DB Details'!$A:$L,12)</f>
        <v/>
      </c>
      <c r="C339" s="49">
        <f>VLOOKUP(Table311[[#This Row],[Date]],'DB Details'!$A:$T,20)</f>
        <v/>
      </c>
      <c r="D339" s="49">
        <f>VLOOKUP(Table311[[#This Row],[Date]],'DB Details'!$A:$T,18)</f>
        <v/>
      </c>
      <c r="E339" s="49">
        <f>VLOOKUP(Table311[[#This Row],[Date]],'DB Details'!$A:$T,19)</f>
        <v/>
      </c>
    </row>
    <row r="340">
      <c r="A340" s="38" t="n">
        <v>27699</v>
      </c>
      <c r="B340" s="48">
        <f>VLOOKUP(Table311[[#This Row],[Date]],'DB Details'!$A:$L,12)</f>
        <v/>
      </c>
      <c r="C340" s="49">
        <f>VLOOKUP(Table311[[#This Row],[Date]],'DB Details'!$A:$T,20)</f>
        <v/>
      </c>
      <c r="D340" s="49">
        <f>VLOOKUP(Table311[[#This Row],[Date]],'DB Details'!$A:$T,18)</f>
        <v/>
      </c>
      <c r="E340" s="49">
        <f>VLOOKUP(Table311[[#This Row],[Date]],'DB Details'!$A:$T,19)</f>
        <v/>
      </c>
    </row>
    <row r="341">
      <c r="A341" s="38" t="n">
        <v>27729</v>
      </c>
      <c r="B341" s="48">
        <f>VLOOKUP(Table311[[#This Row],[Date]],'DB Details'!$A:$L,12)</f>
        <v/>
      </c>
      <c r="C341" s="49">
        <f>VLOOKUP(Table311[[#This Row],[Date]],'DB Details'!$A:$T,20)</f>
        <v/>
      </c>
      <c r="D341" s="49">
        <f>VLOOKUP(Table311[[#This Row],[Date]],'DB Details'!$A:$T,18)</f>
        <v/>
      </c>
      <c r="E341" s="49">
        <f>VLOOKUP(Table311[[#This Row],[Date]],'DB Details'!$A:$T,19)</f>
        <v/>
      </c>
    </row>
    <row r="342">
      <c r="A342" s="38" t="n">
        <v>27760</v>
      </c>
      <c r="B342" s="48">
        <f>VLOOKUP(Table311[[#This Row],[Date]],'DB Details'!$A:$L,12)</f>
        <v/>
      </c>
      <c r="C342" s="49">
        <f>VLOOKUP(Table311[[#This Row],[Date]],'DB Details'!$A:$T,20)</f>
        <v/>
      </c>
      <c r="D342" s="49">
        <f>VLOOKUP(Table311[[#This Row],[Date]],'DB Details'!$A:$T,18)</f>
        <v/>
      </c>
      <c r="E342" s="49">
        <f>VLOOKUP(Table311[[#This Row],[Date]],'DB Details'!$A:$T,19)</f>
        <v/>
      </c>
    </row>
    <row r="343">
      <c r="A343" s="38" t="n">
        <v>27791</v>
      </c>
      <c r="B343" s="48">
        <f>VLOOKUP(Table311[[#This Row],[Date]],'DB Details'!$A:$L,12)</f>
        <v/>
      </c>
      <c r="C343" s="49">
        <f>VLOOKUP(Table311[[#This Row],[Date]],'DB Details'!$A:$T,20)</f>
        <v/>
      </c>
      <c r="D343" s="49">
        <f>VLOOKUP(Table311[[#This Row],[Date]],'DB Details'!$A:$T,18)</f>
        <v/>
      </c>
      <c r="E343" s="49">
        <f>VLOOKUP(Table311[[#This Row],[Date]],'DB Details'!$A:$T,19)</f>
        <v/>
      </c>
    </row>
    <row r="344">
      <c r="A344" s="38" t="n">
        <v>27820</v>
      </c>
      <c r="B344" s="48">
        <f>VLOOKUP(Table311[[#This Row],[Date]],'DB Details'!$A:$L,12)</f>
        <v/>
      </c>
      <c r="C344" s="49">
        <f>VLOOKUP(Table311[[#This Row],[Date]],'DB Details'!$A:$T,20)</f>
        <v/>
      </c>
      <c r="D344" s="49">
        <f>VLOOKUP(Table311[[#This Row],[Date]],'DB Details'!$A:$T,18)</f>
        <v/>
      </c>
      <c r="E344" s="49">
        <f>VLOOKUP(Table311[[#This Row],[Date]],'DB Details'!$A:$T,19)</f>
        <v/>
      </c>
    </row>
    <row r="345">
      <c r="A345" s="38" t="n">
        <v>27851</v>
      </c>
      <c r="B345" s="48">
        <f>VLOOKUP(Table311[[#This Row],[Date]],'DB Details'!$A:$L,12)</f>
        <v/>
      </c>
      <c r="C345" s="49">
        <f>VLOOKUP(Table311[[#This Row],[Date]],'DB Details'!$A:$T,20)</f>
        <v/>
      </c>
      <c r="D345" s="49">
        <f>VLOOKUP(Table311[[#This Row],[Date]],'DB Details'!$A:$T,18)</f>
        <v/>
      </c>
      <c r="E345" s="49">
        <f>VLOOKUP(Table311[[#This Row],[Date]],'DB Details'!$A:$T,19)</f>
        <v/>
      </c>
    </row>
    <row r="346">
      <c r="A346" s="38" t="n">
        <v>27881</v>
      </c>
      <c r="B346" s="48">
        <f>VLOOKUP(Table311[[#This Row],[Date]],'DB Details'!$A:$L,12)</f>
        <v/>
      </c>
      <c r="C346" s="49">
        <f>VLOOKUP(Table311[[#This Row],[Date]],'DB Details'!$A:$T,20)</f>
        <v/>
      </c>
      <c r="D346" s="49">
        <f>VLOOKUP(Table311[[#This Row],[Date]],'DB Details'!$A:$T,18)</f>
        <v/>
      </c>
      <c r="E346" s="49">
        <f>VLOOKUP(Table311[[#This Row],[Date]],'DB Details'!$A:$T,19)</f>
        <v/>
      </c>
    </row>
    <row r="347">
      <c r="A347" s="38" t="n">
        <v>27912</v>
      </c>
      <c r="B347" s="48">
        <f>VLOOKUP(Table311[[#This Row],[Date]],'DB Details'!$A:$L,12)</f>
        <v/>
      </c>
      <c r="C347" s="49">
        <f>VLOOKUP(Table311[[#This Row],[Date]],'DB Details'!$A:$T,20)</f>
        <v/>
      </c>
      <c r="D347" s="49">
        <f>VLOOKUP(Table311[[#This Row],[Date]],'DB Details'!$A:$T,18)</f>
        <v/>
      </c>
      <c r="E347" s="49">
        <f>VLOOKUP(Table311[[#This Row],[Date]],'DB Details'!$A:$T,19)</f>
        <v/>
      </c>
    </row>
    <row r="348">
      <c r="A348" s="38" t="n">
        <v>27942</v>
      </c>
      <c r="B348" s="48">
        <f>VLOOKUP(Table311[[#This Row],[Date]],'DB Details'!$A:$L,12)</f>
        <v/>
      </c>
      <c r="C348" s="49">
        <f>VLOOKUP(Table311[[#This Row],[Date]],'DB Details'!$A:$T,20)</f>
        <v/>
      </c>
      <c r="D348" s="49">
        <f>VLOOKUP(Table311[[#This Row],[Date]],'DB Details'!$A:$T,18)</f>
        <v/>
      </c>
      <c r="E348" s="49">
        <f>VLOOKUP(Table311[[#This Row],[Date]],'DB Details'!$A:$T,19)</f>
        <v/>
      </c>
    </row>
    <row r="349">
      <c r="A349" s="38" t="n">
        <v>27973</v>
      </c>
      <c r="B349" s="48">
        <f>VLOOKUP(Table311[[#This Row],[Date]],'DB Details'!$A:$L,12)</f>
        <v/>
      </c>
      <c r="C349" s="49">
        <f>VLOOKUP(Table311[[#This Row],[Date]],'DB Details'!$A:$T,20)</f>
        <v/>
      </c>
      <c r="D349" s="49">
        <f>VLOOKUP(Table311[[#This Row],[Date]],'DB Details'!$A:$T,18)</f>
        <v/>
      </c>
      <c r="E349" s="49">
        <f>VLOOKUP(Table311[[#This Row],[Date]],'DB Details'!$A:$T,19)</f>
        <v/>
      </c>
    </row>
    <row r="350">
      <c r="A350" s="38" t="n">
        <v>28004</v>
      </c>
      <c r="B350" s="48">
        <f>VLOOKUP(Table311[[#This Row],[Date]],'DB Details'!$A:$L,12)</f>
        <v/>
      </c>
      <c r="C350" s="49">
        <f>VLOOKUP(Table311[[#This Row],[Date]],'DB Details'!$A:$T,20)</f>
        <v/>
      </c>
      <c r="D350" s="49">
        <f>VLOOKUP(Table311[[#This Row],[Date]],'DB Details'!$A:$T,18)</f>
        <v/>
      </c>
      <c r="E350" s="49">
        <f>VLOOKUP(Table311[[#This Row],[Date]],'DB Details'!$A:$T,19)</f>
        <v/>
      </c>
    </row>
    <row r="351">
      <c r="A351" s="38" t="n">
        <v>28034</v>
      </c>
      <c r="B351" s="48">
        <f>VLOOKUP(Table311[[#This Row],[Date]],'DB Details'!$A:$L,12)</f>
        <v/>
      </c>
      <c r="C351" s="49">
        <f>VLOOKUP(Table311[[#This Row],[Date]],'DB Details'!$A:$T,20)</f>
        <v/>
      </c>
      <c r="D351" s="49">
        <f>VLOOKUP(Table311[[#This Row],[Date]],'DB Details'!$A:$T,18)</f>
        <v/>
      </c>
      <c r="E351" s="49">
        <f>VLOOKUP(Table311[[#This Row],[Date]],'DB Details'!$A:$T,19)</f>
        <v/>
      </c>
    </row>
    <row r="352">
      <c r="A352" s="38" t="n">
        <v>28065</v>
      </c>
      <c r="B352" s="48">
        <f>VLOOKUP(Table311[[#This Row],[Date]],'DB Details'!$A:$L,12)</f>
        <v/>
      </c>
      <c r="C352" s="49">
        <f>VLOOKUP(Table311[[#This Row],[Date]],'DB Details'!$A:$T,20)</f>
        <v/>
      </c>
      <c r="D352" s="49">
        <f>VLOOKUP(Table311[[#This Row],[Date]],'DB Details'!$A:$T,18)</f>
        <v/>
      </c>
      <c r="E352" s="49">
        <f>VLOOKUP(Table311[[#This Row],[Date]],'DB Details'!$A:$T,19)</f>
        <v/>
      </c>
    </row>
    <row r="353">
      <c r="A353" s="38" t="n">
        <v>28095</v>
      </c>
      <c r="B353" s="48">
        <f>VLOOKUP(Table311[[#This Row],[Date]],'DB Details'!$A:$L,12)</f>
        <v/>
      </c>
      <c r="C353" s="49">
        <f>VLOOKUP(Table311[[#This Row],[Date]],'DB Details'!$A:$T,20)</f>
        <v/>
      </c>
      <c r="D353" s="49">
        <f>VLOOKUP(Table311[[#This Row],[Date]],'DB Details'!$A:$T,18)</f>
        <v/>
      </c>
      <c r="E353" s="49">
        <f>VLOOKUP(Table311[[#This Row],[Date]],'DB Details'!$A:$T,19)</f>
        <v/>
      </c>
    </row>
    <row r="354">
      <c r="A354" s="38" t="n">
        <v>28126</v>
      </c>
      <c r="B354" s="48">
        <f>VLOOKUP(Table311[[#This Row],[Date]],'DB Details'!$A:$L,12)</f>
        <v/>
      </c>
      <c r="C354" s="49">
        <f>VLOOKUP(Table311[[#This Row],[Date]],'DB Details'!$A:$T,20)</f>
        <v/>
      </c>
      <c r="D354" s="49">
        <f>VLOOKUP(Table311[[#This Row],[Date]],'DB Details'!$A:$T,18)</f>
        <v/>
      </c>
      <c r="E354" s="49">
        <f>VLOOKUP(Table311[[#This Row],[Date]],'DB Details'!$A:$T,19)</f>
        <v/>
      </c>
    </row>
    <row r="355">
      <c r="A355" s="38" t="n">
        <v>28157</v>
      </c>
      <c r="B355" s="48">
        <f>VLOOKUP(Table311[[#This Row],[Date]],'DB Details'!$A:$L,12)</f>
        <v/>
      </c>
      <c r="C355" s="49">
        <f>VLOOKUP(Table311[[#This Row],[Date]],'DB Details'!$A:$T,20)</f>
        <v/>
      </c>
      <c r="D355" s="49">
        <f>VLOOKUP(Table311[[#This Row],[Date]],'DB Details'!$A:$T,18)</f>
        <v/>
      </c>
      <c r="E355" s="49">
        <f>VLOOKUP(Table311[[#This Row],[Date]],'DB Details'!$A:$T,19)</f>
        <v/>
      </c>
    </row>
    <row r="356">
      <c r="A356" s="38" t="n">
        <v>28185</v>
      </c>
      <c r="B356" s="48">
        <f>VLOOKUP(Table311[[#This Row],[Date]],'DB Details'!$A:$L,12)</f>
        <v/>
      </c>
      <c r="C356" s="49">
        <f>VLOOKUP(Table311[[#This Row],[Date]],'DB Details'!$A:$T,20)</f>
        <v/>
      </c>
      <c r="D356" s="49">
        <f>VLOOKUP(Table311[[#This Row],[Date]],'DB Details'!$A:$T,18)</f>
        <v/>
      </c>
      <c r="E356" s="49">
        <f>VLOOKUP(Table311[[#This Row],[Date]],'DB Details'!$A:$T,19)</f>
        <v/>
      </c>
    </row>
    <row r="357">
      <c r="A357" s="38" t="n">
        <v>28216</v>
      </c>
      <c r="B357" s="48">
        <f>VLOOKUP(Table311[[#This Row],[Date]],'DB Details'!$A:$L,12)</f>
        <v/>
      </c>
      <c r="C357" s="49">
        <f>VLOOKUP(Table311[[#This Row],[Date]],'DB Details'!$A:$T,20)</f>
        <v/>
      </c>
      <c r="D357" s="49">
        <f>VLOOKUP(Table311[[#This Row],[Date]],'DB Details'!$A:$T,18)</f>
        <v/>
      </c>
      <c r="E357" s="49">
        <f>VLOOKUP(Table311[[#This Row],[Date]],'DB Details'!$A:$T,19)</f>
        <v/>
      </c>
    </row>
    <row r="358">
      <c r="A358" s="38" t="n">
        <v>28246</v>
      </c>
      <c r="B358" s="48">
        <f>VLOOKUP(Table311[[#This Row],[Date]],'DB Details'!$A:$L,12)</f>
        <v/>
      </c>
      <c r="C358" s="49">
        <f>VLOOKUP(Table311[[#This Row],[Date]],'DB Details'!$A:$T,20)</f>
        <v/>
      </c>
      <c r="D358" s="49">
        <f>VLOOKUP(Table311[[#This Row],[Date]],'DB Details'!$A:$T,18)</f>
        <v/>
      </c>
      <c r="E358" s="49">
        <f>VLOOKUP(Table311[[#This Row],[Date]],'DB Details'!$A:$T,19)</f>
        <v/>
      </c>
    </row>
    <row r="359">
      <c r="A359" s="38" t="n">
        <v>28277</v>
      </c>
      <c r="B359" s="48">
        <f>VLOOKUP(Table311[[#This Row],[Date]],'DB Details'!$A:$L,12)</f>
        <v/>
      </c>
      <c r="C359" s="49">
        <f>VLOOKUP(Table311[[#This Row],[Date]],'DB Details'!$A:$T,20)</f>
        <v/>
      </c>
      <c r="D359" s="49">
        <f>VLOOKUP(Table311[[#This Row],[Date]],'DB Details'!$A:$T,18)</f>
        <v/>
      </c>
      <c r="E359" s="49">
        <f>VLOOKUP(Table311[[#This Row],[Date]],'DB Details'!$A:$T,19)</f>
        <v/>
      </c>
    </row>
    <row r="360">
      <c r="A360" s="38" t="n">
        <v>28307</v>
      </c>
      <c r="B360" s="48">
        <f>VLOOKUP(Table311[[#This Row],[Date]],'DB Details'!$A:$L,12)</f>
        <v/>
      </c>
      <c r="C360" s="49">
        <f>VLOOKUP(Table311[[#This Row],[Date]],'DB Details'!$A:$T,20)</f>
        <v/>
      </c>
      <c r="D360" s="49">
        <f>VLOOKUP(Table311[[#This Row],[Date]],'DB Details'!$A:$T,18)</f>
        <v/>
      </c>
      <c r="E360" s="49">
        <f>VLOOKUP(Table311[[#This Row],[Date]],'DB Details'!$A:$T,19)</f>
        <v/>
      </c>
    </row>
    <row r="361">
      <c r="A361" s="38" t="n">
        <v>28338</v>
      </c>
      <c r="B361" s="48">
        <f>VLOOKUP(Table311[[#This Row],[Date]],'DB Details'!$A:$L,12)</f>
        <v/>
      </c>
      <c r="C361" s="49">
        <f>VLOOKUP(Table311[[#This Row],[Date]],'DB Details'!$A:$T,20)</f>
        <v/>
      </c>
      <c r="D361" s="49">
        <f>VLOOKUP(Table311[[#This Row],[Date]],'DB Details'!$A:$T,18)</f>
        <v/>
      </c>
      <c r="E361" s="49">
        <f>VLOOKUP(Table311[[#This Row],[Date]],'DB Details'!$A:$T,19)</f>
        <v/>
      </c>
    </row>
    <row r="362">
      <c r="A362" s="38" t="n">
        <v>28369</v>
      </c>
      <c r="B362" s="48">
        <f>VLOOKUP(Table311[[#This Row],[Date]],'DB Details'!$A:$L,12)</f>
        <v/>
      </c>
      <c r="C362" s="49">
        <f>VLOOKUP(Table311[[#This Row],[Date]],'DB Details'!$A:$T,20)</f>
        <v/>
      </c>
      <c r="D362" s="49">
        <f>VLOOKUP(Table311[[#This Row],[Date]],'DB Details'!$A:$T,18)</f>
        <v/>
      </c>
      <c r="E362" s="49">
        <f>VLOOKUP(Table311[[#This Row],[Date]],'DB Details'!$A:$T,19)</f>
        <v/>
      </c>
    </row>
    <row r="363">
      <c r="A363" s="38" t="n">
        <v>28399</v>
      </c>
      <c r="B363" s="48">
        <f>VLOOKUP(Table311[[#This Row],[Date]],'DB Details'!$A:$L,12)</f>
        <v/>
      </c>
      <c r="C363" s="49">
        <f>VLOOKUP(Table311[[#This Row],[Date]],'DB Details'!$A:$T,20)</f>
        <v/>
      </c>
      <c r="D363" s="49">
        <f>VLOOKUP(Table311[[#This Row],[Date]],'DB Details'!$A:$T,18)</f>
        <v/>
      </c>
      <c r="E363" s="49">
        <f>VLOOKUP(Table311[[#This Row],[Date]],'DB Details'!$A:$T,19)</f>
        <v/>
      </c>
    </row>
    <row r="364">
      <c r="A364" s="38" t="n">
        <v>28430</v>
      </c>
      <c r="B364" s="48">
        <f>VLOOKUP(Table311[[#This Row],[Date]],'DB Details'!$A:$L,12)</f>
        <v/>
      </c>
      <c r="C364" s="49">
        <f>VLOOKUP(Table311[[#This Row],[Date]],'DB Details'!$A:$T,20)</f>
        <v/>
      </c>
      <c r="D364" s="49">
        <f>VLOOKUP(Table311[[#This Row],[Date]],'DB Details'!$A:$T,18)</f>
        <v/>
      </c>
      <c r="E364" s="49">
        <f>VLOOKUP(Table311[[#This Row],[Date]],'DB Details'!$A:$T,19)</f>
        <v/>
      </c>
    </row>
    <row r="365">
      <c r="A365" s="38" t="n">
        <v>28460</v>
      </c>
      <c r="B365" s="48">
        <f>VLOOKUP(Table311[[#This Row],[Date]],'DB Details'!$A:$L,12)</f>
        <v/>
      </c>
      <c r="C365" s="49">
        <f>VLOOKUP(Table311[[#This Row],[Date]],'DB Details'!$A:$T,20)</f>
        <v/>
      </c>
      <c r="D365" s="49">
        <f>VLOOKUP(Table311[[#This Row],[Date]],'DB Details'!$A:$T,18)</f>
        <v/>
      </c>
      <c r="E365" s="49">
        <f>VLOOKUP(Table311[[#This Row],[Date]],'DB Details'!$A:$T,19)</f>
        <v/>
      </c>
    </row>
    <row r="366">
      <c r="A366" s="38" t="n">
        <v>28491</v>
      </c>
      <c r="B366" s="48">
        <f>VLOOKUP(Table311[[#This Row],[Date]],'DB Details'!$A:$L,12)</f>
        <v/>
      </c>
      <c r="C366" s="49">
        <f>VLOOKUP(Table311[[#This Row],[Date]],'DB Details'!$A:$T,20)</f>
        <v/>
      </c>
      <c r="D366" s="49">
        <f>VLOOKUP(Table311[[#This Row],[Date]],'DB Details'!$A:$T,18)</f>
        <v/>
      </c>
      <c r="E366" s="49">
        <f>VLOOKUP(Table311[[#This Row],[Date]],'DB Details'!$A:$T,19)</f>
        <v/>
      </c>
    </row>
    <row r="367">
      <c r="A367" s="38" t="n">
        <v>28522</v>
      </c>
      <c r="B367" s="48">
        <f>VLOOKUP(Table311[[#This Row],[Date]],'DB Details'!$A:$L,12)</f>
        <v/>
      </c>
      <c r="C367" s="49">
        <f>VLOOKUP(Table311[[#This Row],[Date]],'DB Details'!$A:$T,20)</f>
        <v/>
      </c>
      <c r="D367" s="49">
        <f>VLOOKUP(Table311[[#This Row],[Date]],'DB Details'!$A:$T,18)</f>
        <v/>
      </c>
      <c r="E367" s="49">
        <f>VLOOKUP(Table311[[#This Row],[Date]],'DB Details'!$A:$T,19)</f>
        <v/>
      </c>
    </row>
    <row r="368">
      <c r="A368" s="38" t="n">
        <v>28550</v>
      </c>
      <c r="B368" s="48">
        <f>VLOOKUP(Table311[[#This Row],[Date]],'DB Details'!$A:$L,12)</f>
        <v/>
      </c>
      <c r="C368" s="49">
        <f>VLOOKUP(Table311[[#This Row],[Date]],'DB Details'!$A:$T,20)</f>
        <v/>
      </c>
      <c r="D368" s="49">
        <f>VLOOKUP(Table311[[#This Row],[Date]],'DB Details'!$A:$T,18)</f>
        <v/>
      </c>
      <c r="E368" s="49">
        <f>VLOOKUP(Table311[[#This Row],[Date]],'DB Details'!$A:$T,19)</f>
        <v/>
      </c>
    </row>
    <row r="369">
      <c r="A369" s="38" t="n">
        <v>28581</v>
      </c>
      <c r="B369" s="48">
        <f>VLOOKUP(Table311[[#This Row],[Date]],'DB Details'!$A:$L,12)</f>
        <v/>
      </c>
      <c r="C369" s="49">
        <f>VLOOKUP(Table311[[#This Row],[Date]],'DB Details'!$A:$T,20)</f>
        <v/>
      </c>
      <c r="D369" s="49">
        <f>VLOOKUP(Table311[[#This Row],[Date]],'DB Details'!$A:$T,18)</f>
        <v/>
      </c>
      <c r="E369" s="49">
        <f>VLOOKUP(Table311[[#This Row],[Date]],'DB Details'!$A:$T,19)</f>
        <v/>
      </c>
    </row>
    <row r="370">
      <c r="A370" s="38" t="n">
        <v>28611</v>
      </c>
      <c r="B370" s="48">
        <f>VLOOKUP(Table311[[#This Row],[Date]],'DB Details'!$A:$L,12)</f>
        <v/>
      </c>
      <c r="C370" s="49">
        <f>VLOOKUP(Table311[[#This Row],[Date]],'DB Details'!$A:$T,20)</f>
        <v/>
      </c>
      <c r="D370" s="49">
        <f>VLOOKUP(Table311[[#This Row],[Date]],'DB Details'!$A:$T,18)</f>
        <v/>
      </c>
      <c r="E370" s="49">
        <f>VLOOKUP(Table311[[#This Row],[Date]],'DB Details'!$A:$T,19)</f>
        <v/>
      </c>
    </row>
    <row r="371">
      <c r="A371" s="38" t="n">
        <v>28642</v>
      </c>
      <c r="B371" s="48">
        <f>VLOOKUP(Table311[[#This Row],[Date]],'DB Details'!$A:$L,12)</f>
        <v/>
      </c>
      <c r="C371" s="49">
        <f>VLOOKUP(Table311[[#This Row],[Date]],'DB Details'!$A:$T,20)</f>
        <v/>
      </c>
      <c r="D371" s="49">
        <f>VLOOKUP(Table311[[#This Row],[Date]],'DB Details'!$A:$T,18)</f>
        <v/>
      </c>
      <c r="E371" s="49">
        <f>VLOOKUP(Table311[[#This Row],[Date]],'DB Details'!$A:$T,19)</f>
        <v/>
      </c>
    </row>
    <row r="372">
      <c r="A372" s="38" t="n">
        <v>28672</v>
      </c>
      <c r="B372" s="48">
        <f>VLOOKUP(Table311[[#This Row],[Date]],'DB Details'!$A:$L,12)</f>
        <v/>
      </c>
      <c r="C372" s="49">
        <f>VLOOKUP(Table311[[#This Row],[Date]],'DB Details'!$A:$T,20)</f>
        <v/>
      </c>
      <c r="D372" s="49">
        <f>VLOOKUP(Table311[[#This Row],[Date]],'DB Details'!$A:$T,18)</f>
        <v/>
      </c>
      <c r="E372" s="49">
        <f>VLOOKUP(Table311[[#This Row],[Date]],'DB Details'!$A:$T,19)</f>
        <v/>
      </c>
    </row>
    <row r="373">
      <c r="A373" s="38" t="n">
        <v>28703</v>
      </c>
      <c r="B373" s="48">
        <f>VLOOKUP(Table311[[#This Row],[Date]],'DB Details'!$A:$L,12)</f>
        <v/>
      </c>
      <c r="C373" s="49">
        <f>VLOOKUP(Table311[[#This Row],[Date]],'DB Details'!$A:$T,20)</f>
        <v/>
      </c>
      <c r="D373" s="49">
        <f>VLOOKUP(Table311[[#This Row],[Date]],'DB Details'!$A:$T,18)</f>
        <v/>
      </c>
      <c r="E373" s="49">
        <f>VLOOKUP(Table311[[#This Row],[Date]],'DB Details'!$A:$T,19)</f>
        <v/>
      </c>
    </row>
    <row r="374">
      <c r="A374" s="38" t="n">
        <v>28734</v>
      </c>
      <c r="B374" s="48">
        <f>VLOOKUP(Table311[[#This Row],[Date]],'DB Details'!$A:$L,12)</f>
        <v/>
      </c>
      <c r="C374" s="49">
        <f>VLOOKUP(Table311[[#This Row],[Date]],'DB Details'!$A:$T,20)</f>
        <v/>
      </c>
      <c r="D374" s="49">
        <f>VLOOKUP(Table311[[#This Row],[Date]],'DB Details'!$A:$T,18)</f>
        <v/>
      </c>
      <c r="E374" s="49">
        <f>VLOOKUP(Table311[[#This Row],[Date]],'DB Details'!$A:$T,19)</f>
        <v/>
      </c>
    </row>
    <row r="375">
      <c r="A375" s="38" t="n">
        <v>28764</v>
      </c>
      <c r="B375" s="48">
        <f>VLOOKUP(Table311[[#This Row],[Date]],'DB Details'!$A:$L,12)</f>
        <v/>
      </c>
      <c r="C375" s="49">
        <f>VLOOKUP(Table311[[#This Row],[Date]],'DB Details'!$A:$T,20)</f>
        <v/>
      </c>
      <c r="D375" s="49">
        <f>VLOOKUP(Table311[[#This Row],[Date]],'DB Details'!$A:$T,18)</f>
        <v/>
      </c>
      <c r="E375" s="49">
        <f>VLOOKUP(Table311[[#This Row],[Date]],'DB Details'!$A:$T,19)</f>
        <v/>
      </c>
    </row>
    <row r="376">
      <c r="A376" s="38" t="n">
        <v>28795</v>
      </c>
      <c r="B376" s="48">
        <f>VLOOKUP(Table311[[#This Row],[Date]],'DB Details'!$A:$L,12)</f>
        <v/>
      </c>
      <c r="C376" s="49">
        <f>VLOOKUP(Table311[[#This Row],[Date]],'DB Details'!$A:$T,20)</f>
        <v/>
      </c>
      <c r="D376" s="49">
        <f>VLOOKUP(Table311[[#This Row],[Date]],'DB Details'!$A:$T,18)</f>
        <v/>
      </c>
      <c r="E376" s="49">
        <f>VLOOKUP(Table311[[#This Row],[Date]],'DB Details'!$A:$T,19)</f>
        <v/>
      </c>
    </row>
    <row r="377">
      <c r="A377" s="38" t="n">
        <v>28825</v>
      </c>
      <c r="B377" s="48">
        <f>VLOOKUP(Table311[[#This Row],[Date]],'DB Details'!$A:$L,12)</f>
        <v/>
      </c>
      <c r="C377" s="49">
        <f>VLOOKUP(Table311[[#This Row],[Date]],'DB Details'!$A:$T,20)</f>
        <v/>
      </c>
      <c r="D377" s="49">
        <f>VLOOKUP(Table311[[#This Row],[Date]],'DB Details'!$A:$T,18)</f>
        <v/>
      </c>
      <c r="E377" s="49">
        <f>VLOOKUP(Table311[[#This Row],[Date]],'DB Details'!$A:$T,19)</f>
        <v/>
      </c>
    </row>
    <row r="378">
      <c r="A378" s="38" t="n">
        <v>28856</v>
      </c>
      <c r="B378" s="48">
        <f>VLOOKUP(Table311[[#This Row],[Date]],'DB Details'!$A:$L,12)</f>
        <v/>
      </c>
      <c r="C378" s="49">
        <f>VLOOKUP(Table311[[#This Row],[Date]],'DB Details'!$A:$T,20)</f>
        <v/>
      </c>
      <c r="D378" s="49">
        <f>VLOOKUP(Table311[[#This Row],[Date]],'DB Details'!$A:$T,18)</f>
        <v/>
      </c>
      <c r="E378" s="49">
        <f>VLOOKUP(Table311[[#This Row],[Date]],'DB Details'!$A:$T,19)</f>
        <v/>
      </c>
    </row>
    <row r="379">
      <c r="A379" s="38" t="n">
        <v>28887</v>
      </c>
      <c r="B379" s="48">
        <f>VLOOKUP(Table311[[#This Row],[Date]],'DB Details'!$A:$L,12)</f>
        <v/>
      </c>
      <c r="C379" s="49">
        <f>VLOOKUP(Table311[[#This Row],[Date]],'DB Details'!$A:$T,20)</f>
        <v/>
      </c>
      <c r="D379" s="49">
        <f>VLOOKUP(Table311[[#This Row],[Date]],'DB Details'!$A:$T,18)</f>
        <v/>
      </c>
      <c r="E379" s="49">
        <f>VLOOKUP(Table311[[#This Row],[Date]],'DB Details'!$A:$T,19)</f>
        <v/>
      </c>
    </row>
    <row r="380">
      <c r="A380" s="38" t="n">
        <v>28915</v>
      </c>
      <c r="B380" s="48">
        <f>VLOOKUP(Table311[[#This Row],[Date]],'DB Details'!$A:$L,12)</f>
        <v/>
      </c>
      <c r="C380" s="49">
        <f>VLOOKUP(Table311[[#This Row],[Date]],'DB Details'!$A:$T,20)</f>
        <v/>
      </c>
      <c r="D380" s="49">
        <f>VLOOKUP(Table311[[#This Row],[Date]],'DB Details'!$A:$T,18)</f>
        <v/>
      </c>
      <c r="E380" s="49">
        <f>VLOOKUP(Table311[[#This Row],[Date]],'DB Details'!$A:$T,19)</f>
        <v/>
      </c>
    </row>
    <row r="381">
      <c r="A381" s="38" t="n">
        <v>28946</v>
      </c>
      <c r="B381" s="48">
        <f>VLOOKUP(Table311[[#This Row],[Date]],'DB Details'!$A:$L,12)</f>
        <v/>
      </c>
      <c r="C381" s="49">
        <f>VLOOKUP(Table311[[#This Row],[Date]],'DB Details'!$A:$T,20)</f>
        <v/>
      </c>
      <c r="D381" s="49">
        <f>VLOOKUP(Table311[[#This Row],[Date]],'DB Details'!$A:$T,18)</f>
        <v/>
      </c>
      <c r="E381" s="49">
        <f>VLOOKUP(Table311[[#This Row],[Date]],'DB Details'!$A:$T,19)</f>
        <v/>
      </c>
    </row>
    <row r="382">
      <c r="A382" s="38" t="n">
        <v>28976</v>
      </c>
      <c r="B382" s="48">
        <f>VLOOKUP(Table311[[#This Row],[Date]],'DB Details'!$A:$L,12)</f>
        <v/>
      </c>
      <c r="C382" s="49">
        <f>VLOOKUP(Table311[[#This Row],[Date]],'DB Details'!$A:$T,20)</f>
        <v/>
      </c>
      <c r="D382" s="49">
        <f>VLOOKUP(Table311[[#This Row],[Date]],'DB Details'!$A:$T,18)</f>
        <v/>
      </c>
      <c r="E382" s="49">
        <f>VLOOKUP(Table311[[#This Row],[Date]],'DB Details'!$A:$T,19)</f>
        <v/>
      </c>
    </row>
    <row r="383">
      <c r="A383" s="38" t="n">
        <v>29007</v>
      </c>
      <c r="B383" s="48">
        <f>VLOOKUP(Table311[[#This Row],[Date]],'DB Details'!$A:$L,12)</f>
        <v/>
      </c>
      <c r="C383" s="49">
        <f>VLOOKUP(Table311[[#This Row],[Date]],'DB Details'!$A:$T,20)</f>
        <v/>
      </c>
      <c r="D383" s="49">
        <f>VLOOKUP(Table311[[#This Row],[Date]],'DB Details'!$A:$T,18)</f>
        <v/>
      </c>
      <c r="E383" s="49">
        <f>VLOOKUP(Table311[[#This Row],[Date]],'DB Details'!$A:$T,19)</f>
        <v/>
      </c>
    </row>
    <row r="384">
      <c r="A384" s="38" t="n">
        <v>29037</v>
      </c>
      <c r="B384" s="48">
        <f>VLOOKUP(Table311[[#This Row],[Date]],'DB Details'!$A:$L,12)</f>
        <v/>
      </c>
      <c r="C384" s="49">
        <f>VLOOKUP(Table311[[#This Row],[Date]],'DB Details'!$A:$T,20)</f>
        <v/>
      </c>
      <c r="D384" s="49">
        <f>VLOOKUP(Table311[[#This Row],[Date]],'DB Details'!$A:$T,18)</f>
        <v/>
      </c>
      <c r="E384" s="49">
        <f>VLOOKUP(Table311[[#This Row],[Date]],'DB Details'!$A:$T,19)</f>
        <v/>
      </c>
    </row>
    <row r="385">
      <c r="A385" s="38" t="n">
        <v>29068</v>
      </c>
      <c r="B385" s="48">
        <f>VLOOKUP(Table311[[#This Row],[Date]],'DB Details'!$A:$L,12)</f>
        <v/>
      </c>
      <c r="C385" s="49">
        <f>VLOOKUP(Table311[[#This Row],[Date]],'DB Details'!$A:$T,20)</f>
        <v/>
      </c>
      <c r="D385" s="49">
        <f>VLOOKUP(Table311[[#This Row],[Date]],'DB Details'!$A:$T,18)</f>
        <v/>
      </c>
      <c r="E385" s="49">
        <f>VLOOKUP(Table311[[#This Row],[Date]],'DB Details'!$A:$T,19)</f>
        <v/>
      </c>
    </row>
    <row r="386">
      <c r="A386" s="38" t="n">
        <v>29099</v>
      </c>
      <c r="B386" s="48">
        <f>VLOOKUP(Table311[[#This Row],[Date]],'DB Details'!$A:$L,12)</f>
        <v/>
      </c>
      <c r="C386" s="49">
        <f>VLOOKUP(Table311[[#This Row],[Date]],'DB Details'!$A:$T,20)</f>
        <v/>
      </c>
      <c r="D386" s="49">
        <f>VLOOKUP(Table311[[#This Row],[Date]],'DB Details'!$A:$T,18)</f>
        <v/>
      </c>
      <c r="E386" s="49">
        <f>VLOOKUP(Table311[[#This Row],[Date]],'DB Details'!$A:$T,19)</f>
        <v/>
      </c>
    </row>
    <row r="387">
      <c r="A387" s="38" t="n">
        <v>29129</v>
      </c>
      <c r="B387" s="48">
        <f>VLOOKUP(Table311[[#This Row],[Date]],'DB Details'!$A:$L,12)</f>
        <v/>
      </c>
      <c r="C387" s="49">
        <f>VLOOKUP(Table311[[#This Row],[Date]],'DB Details'!$A:$T,20)</f>
        <v/>
      </c>
      <c r="D387" s="49">
        <f>VLOOKUP(Table311[[#This Row],[Date]],'DB Details'!$A:$T,18)</f>
        <v/>
      </c>
      <c r="E387" s="49">
        <f>VLOOKUP(Table311[[#This Row],[Date]],'DB Details'!$A:$T,19)</f>
        <v/>
      </c>
    </row>
    <row r="388">
      <c r="A388" s="38" t="n">
        <v>29160</v>
      </c>
      <c r="B388" s="48">
        <f>VLOOKUP(Table311[[#This Row],[Date]],'DB Details'!$A:$L,12)</f>
        <v/>
      </c>
      <c r="C388" s="49">
        <f>VLOOKUP(Table311[[#This Row],[Date]],'DB Details'!$A:$T,20)</f>
        <v/>
      </c>
      <c r="D388" s="49">
        <f>VLOOKUP(Table311[[#This Row],[Date]],'DB Details'!$A:$T,18)</f>
        <v/>
      </c>
      <c r="E388" s="49">
        <f>VLOOKUP(Table311[[#This Row],[Date]],'DB Details'!$A:$T,19)</f>
        <v/>
      </c>
    </row>
    <row r="389">
      <c r="A389" s="38" t="n">
        <v>29190</v>
      </c>
      <c r="B389" s="48">
        <f>VLOOKUP(Table311[[#This Row],[Date]],'DB Details'!$A:$L,12)</f>
        <v/>
      </c>
      <c r="C389" s="49">
        <f>VLOOKUP(Table311[[#This Row],[Date]],'DB Details'!$A:$T,20)</f>
        <v/>
      </c>
      <c r="D389" s="49">
        <f>VLOOKUP(Table311[[#This Row],[Date]],'DB Details'!$A:$T,18)</f>
        <v/>
      </c>
      <c r="E389" s="49">
        <f>VLOOKUP(Table311[[#This Row],[Date]],'DB Details'!$A:$T,19)</f>
        <v/>
      </c>
    </row>
    <row r="390">
      <c r="A390" s="38" t="n">
        <v>29221</v>
      </c>
      <c r="B390" s="48">
        <f>VLOOKUP(Table311[[#This Row],[Date]],'DB Details'!$A:$L,12)</f>
        <v/>
      </c>
      <c r="C390" s="49">
        <f>VLOOKUP(Table311[[#This Row],[Date]],'DB Details'!$A:$T,20)</f>
        <v/>
      </c>
      <c r="D390" s="49">
        <f>VLOOKUP(Table311[[#This Row],[Date]],'DB Details'!$A:$T,18)</f>
        <v/>
      </c>
      <c r="E390" s="49">
        <f>VLOOKUP(Table311[[#This Row],[Date]],'DB Details'!$A:$T,19)</f>
        <v/>
      </c>
    </row>
    <row r="391">
      <c r="A391" s="38" t="n">
        <v>29252</v>
      </c>
      <c r="B391" s="48">
        <f>VLOOKUP(Table311[[#This Row],[Date]],'DB Details'!$A:$L,12)</f>
        <v/>
      </c>
      <c r="C391" s="49">
        <f>VLOOKUP(Table311[[#This Row],[Date]],'DB Details'!$A:$T,20)</f>
        <v/>
      </c>
      <c r="D391" s="49">
        <f>VLOOKUP(Table311[[#This Row],[Date]],'DB Details'!$A:$T,18)</f>
        <v/>
      </c>
      <c r="E391" s="49">
        <f>VLOOKUP(Table311[[#This Row],[Date]],'DB Details'!$A:$T,19)</f>
        <v/>
      </c>
    </row>
    <row r="392">
      <c r="A392" s="38" t="n">
        <v>29281</v>
      </c>
      <c r="B392" s="48">
        <f>VLOOKUP(Table311[[#This Row],[Date]],'DB Details'!$A:$L,12)</f>
        <v/>
      </c>
      <c r="C392" s="49">
        <f>VLOOKUP(Table311[[#This Row],[Date]],'DB Details'!$A:$T,20)</f>
        <v/>
      </c>
      <c r="D392" s="49">
        <f>VLOOKUP(Table311[[#This Row],[Date]],'DB Details'!$A:$T,18)</f>
        <v/>
      </c>
      <c r="E392" s="49">
        <f>VLOOKUP(Table311[[#This Row],[Date]],'DB Details'!$A:$T,19)</f>
        <v/>
      </c>
    </row>
    <row r="393">
      <c r="A393" s="38" t="n">
        <v>29312</v>
      </c>
      <c r="B393" s="48">
        <f>VLOOKUP(Table311[[#This Row],[Date]],'DB Details'!$A:$L,12)</f>
        <v/>
      </c>
      <c r="C393" s="49">
        <f>VLOOKUP(Table311[[#This Row],[Date]],'DB Details'!$A:$T,20)</f>
        <v/>
      </c>
      <c r="D393" s="49">
        <f>VLOOKUP(Table311[[#This Row],[Date]],'DB Details'!$A:$T,18)</f>
        <v/>
      </c>
      <c r="E393" s="49">
        <f>VLOOKUP(Table311[[#This Row],[Date]],'DB Details'!$A:$T,19)</f>
        <v/>
      </c>
    </row>
    <row r="394">
      <c r="A394" s="38" t="n">
        <v>29342</v>
      </c>
      <c r="B394" s="48">
        <f>VLOOKUP(Table311[[#This Row],[Date]],'DB Details'!$A:$L,12)</f>
        <v/>
      </c>
      <c r="C394" s="49">
        <f>VLOOKUP(Table311[[#This Row],[Date]],'DB Details'!$A:$T,20)</f>
        <v/>
      </c>
      <c r="D394" s="49">
        <f>VLOOKUP(Table311[[#This Row],[Date]],'DB Details'!$A:$T,18)</f>
        <v/>
      </c>
      <c r="E394" s="49">
        <f>VLOOKUP(Table311[[#This Row],[Date]],'DB Details'!$A:$T,19)</f>
        <v/>
      </c>
    </row>
    <row r="395">
      <c r="A395" s="38" t="n">
        <v>29373</v>
      </c>
      <c r="B395" s="48">
        <f>VLOOKUP(Table311[[#This Row],[Date]],'DB Details'!$A:$L,12)</f>
        <v/>
      </c>
      <c r="C395" s="49">
        <f>VLOOKUP(Table311[[#This Row],[Date]],'DB Details'!$A:$T,20)</f>
        <v/>
      </c>
      <c r="D395" s="49">
        <f>VLOOKUP(Table311[[#This Row],[Date]],'DB Details'!$A:$T,18)</f>
        <v/>
      </c>
      <c r="E395" s="49">
        <f>VLOOKUP(Table311[[#This Row],[Date]],'DB Details'!$A:$T,19)</f>
        <v/>
      </c>
    </row>
    <row r="396">
      <c r="A396" s="38" t="n">
        <v>29403</v>
      </c>
      <c r="B396" s="48">
        <f>VLOOKUP(Table311[[#This Row],[Date]],'DB Details'!$A:$L,12)</f>
        <v/>
      </c>
      <c r="C396" s="49">
        <f>VLOOKUP(Table311[[#This Row],[Date]],'DB Details'!$A:$T,20)</f>
        <v/>
      </c>
      <c r="D396" s="49">
        <f>VLOOKUP(Table311[[#This Row],[Date]],'DB Details'!$A:$T,18)</f>
        <v/>
      </c>
      <c r="E396" s="49">
        <f>VLOOKUP(Table311[[#This Row],[Date]],'DB Details'!$A:$T,19)</f>
        <v/>
      </c>
    </row>
    <row r="397">
      <c r="A397" s="38" t="n">
        <v>29434</v>
      </c>
      <c r="B397" s="48">
        <f>VLOOKUP(Table311[[#This Row],[Date]],'DB Details'!$A:$L,12)</f>
        <v/>
      </c>
      <c r="C397" s="49">
        <f>VLOOKUP(Table311[[#This Row],[Date]],'DB Details'!$A:$T,20)</f>
        <v/>
      </c>
      <c r="D397" s="49">
        <f>VLOOKUP(Table311[[#This Row],[Date]],'DB Details'!$A:$T,18)</f>
        <v/>
      </c>
      <c r="E397" s="49">
        <f>VLOOKUP(Table311[[#This Row],[Date]],'DB Details'!$A:$T,19)</f>
        <v/>
      </c>
    </row>
    <row r="398">
      <c r="A398" s="38" t="n">
        <v>29465</v>
      </c>
      <c r="B398" s="48">
        <f>VLOOKUP(Table311[[#This Row],[Date]],'DB Details'!$A:$L,12)</f>
        <v/>
      </c>
      <c r="C398" s="49">
        <f>VLOOKUP(Table311[[#This Row],[Date]],'DB Details'!$A:$T,20)</f>
        <v/>
      </c>
      <c r="D398" s="49">
        <f>VLOOKUP(Table311[[#This Row],[Date]],'DB Details'!$A:$T,18)</f>
        <v/>
      </c>
      <c r="E398" s="49">
        <f>VLOOKUP(Table311[[#This Row],[Date]],'DB Details'!$A:$T,19)</f>
        <v/>
      </c>
    </row>
    <row r="399">
      <c r="A399" s="38" t="n">
        <v>29495</v>
      </c>
      <c r="B399" s="48">
        <f>VLOOKUP(Table311[[#This Row],[Date]],'DB Details'!$A:$L,12)</f>
        <v/>
      </c>
      <c r="C399" s="49">
        <f>VLOOKUP(Table311[[#This Row],[Date]],'DB Details'!$A:$T,20)</f>
        <v/>
      </c>
      <c r="D399" s="49">
        <f>VLOOKUP(Table311[[#This Row],[Date]],'DB Details'!$A:$T,18)</f>
        <v/>
      </c>
      <c r="E399" s="49">
        <f>VLOOKUP(Table311[[#This Row],[Date]],'DB Details'!$A:$T,19)</f>
        <v/>
      </c>
    </row>
    <row r="400">
      <c r="A400" s="38" t="n">
        <v>29526</v>
      </c>
      <c r="B400" s="48">
        <f>VLOOKUP(Table311[[#This Row],[Date]],'DB Details'!$A:$L,12)</f>
        <v/>
      </c>
      <c r="C400" s="49">
        <f>VLOOKUP(Table311[[#This Row],[Date]],'DB Details'!$A:$T,20)</f>
        <v/>
      </c>
      <c r="D400" s="49">
        <f>VLOOKUP(Table311[[#This Row],[Date]],'DB Details'!$A:$T,18)</f>
        <v/>
      </c>
      <c r="E400" s="49">
        <f>VLOOKUP(Table311[[#This Row],[Date]],'DB Details'!$A:$T,19)</f>
        <v/>
      </c>
    </row>
    <row r="401">
      <c r="A401" s="38" t="n">
        <v>29556</v>
      </c>
      <c r="B401" s="48">
        <f>VLOOKUP(Table311[[#This Row],[Date]],'DB Details'!$A:$L,12)</f>
        <v/>
      </c>
      <c r="C401" s="49">
        <f>VLOOKUP(Table311[[#This Row],[Date]],'DB Details'!$A:$T,20)</f>
        <v/>
      </c>
      <c r="D401" s="49">
        <f>VLOOKUP(Table311[[#This Row],[Date]],'DB Details'!$A:$T,18)</f>
        <v/>
      </c>
      <c r="E401" s="49">
        <f>VLOOKUP(Table311[[#This Row],[Date]],'DB Details'!$A:$T,19)</f>
        <v/>
      </c>
    </row>
    <row r="402">
      <c r="A402" s="38" t="n">
        <v>29587</v>
      </c>
      <c r="B402" s="48">
        <f>VLOOKUP(Table311[[#This Row],[Date]],'DB Details'!$A:$L,12)</f>
        <v/>
      </c>
      <c r="C402" s="49">
        <f>VLOOKUP(Table311[[#This Row],[Date]],'DB Details'!$A:$T,20)</f>
        <v/>
      </c>
      <c r="D402" s="49">
        <f>VLOOKUP(Table311[[#This Row],[Date]],'DB Details'!$A:$T,18)</f>
        <v/>
      </c>
      <c r="E402" s="49">
        <f>VLOOKUP(Table311[[#This Row],[Date]],'DB Details'!$A:$T,19)</f>
        <v/>
      </c>
    </row>
    <row r="403">
      <c r="A403" s="38" t="n">
        <v>29618</v>
      </c>
      <c r="B403" s="48">
        <f>VLOOKUP(Table311[[#This Row],[Date]],'DB Details'!$A:$L,12)</f>
        <v/>
      </c>
      <c r="C403" s="49">
        <f>VLOOKUP(Table311[[#This Row],[Date]],'DB Details'!$A:$T,20)</f>
        <v/>
      </c>
      <c r="D403" s="49">
        <f>VLOOKUP(Table311[[#This Row],[Date]],'DB Details'!$A:$T,18)</f>
        <v/>
      </c>
      <c r="E403" s="49">
        <f>VLOOKUP(Table311[[#This Row],[Date]],'DB Details'!$A:$T,19)</f>
        <v/>
      </c>
    </row>
    <row r="404">
      <c r="A404" s="38" t="n">
        <v>29646</v>
      </c>
      <c r="B404" s="48">
        <f>VLOOKUP(Table311[[#This Row],[Date]],'DB Details'!$A:$L,12)</f>
        <v/>
      </c>
      <c r="C404" s="49">
        <f>VLOOKUP(Table311[[#This Row],[Date]],'DB Details'!$A:$T,20)</f>
        <v/>
      </c>
      <c r="D404" s="49">
        <f>VLOOKUP(Table311[[#This Row],[Date]],'DB Details'!$A:$T,18)</f>
        <v/>
      </c>
      <c r="E404" s="49">
        <f>VLOOKUP(Table311[[#This Row],[Date]],'DB Details'!$A:$T,19)</f>
        <v/>
      </c>
    </row>
    <row r="405">
      <c r="A405" s="38" t="n">
        <v>29677</v>
      </c>
      <c r="B405" s="48">
        <f>VLOOKUP(Table311[[#This Row],[Date]],'DB Details'!$A:$L,12)</f>
        <v/>
      </c>
      <c r="C405" s="49">
        <f>VLOOKUP(Table311[[#This Row],[Date]],'DB Details'!$A:$T,20)</f>
        <v/>
      </c>
      <c r="D405" s="49">
        <f>VLOOKUP(Table311[[#This Row],[Date]],'DB Details'!$A:$T,18)</f>
        <v/>
      </c>
      <c r="E405" s="49">
        <f>VLOOKUP(Table311[[#This Row],[Date]],'DB Details'!$A:$T,19)</f>
        <v/>
      </c>
    </row>
    <row r="406">
      <c r="A406" s="38" t="n">
        <v>29707</v>
      </c>
      <c r="B406" s="48">
        <f>VLOOKUP(Table311[[#This Row],[Date]],'DB Details'!$A:$L,12)</f>
        <v/>
      </c>
      <c r="C406" s="49">
        <f>VLOOKUP(Table311[[#This Row],[Date]],'DB Details'!$A:$T,20)</f>
        <v/>
      </c>
      <c r="D406" s="49">
        <f>VLOOKUP(Table311[[#This Row],[Date]],'DB Details'!$A:$T,18)</f>
        <v/>
      </c>
      <c r="E406" s="49">
        <f>VLOOKUP(Table311[[#This Row],[Date]],'DB Details'!$A:$T,19)</f>
        <v/>
      </c>
    </row>
    <row r="407">
      <c r="A407" s="38" t="n">
        <v>29738</v>
      </c>
      <c r="B407" s="48">
        <f>VLOOKUP(Table311[[#This Row],[Date]],'DB Details'!$A:$L,12)</f>
        <v/>
      </c>
      <c r="C407" s="49">
        <f>VLOOKUP(Table311[[#This Row],[Date]],'DB Details'!$A:$T,20)</f>
        <v/>
      </c>
      <c r="D407" s="49">
        <f>VLOOKUP(Table311[[#This Row],[Date]],'DB Details'!$A:$T,18)</f>
        <v/>
      </c>
      <c r="E407" s="49">
        <f>VLOOKUP(Table311[[#This Row],[Date]],'DB Details'!$A:$T,19)</f>
        <v/>
      </c>
    </row>
    <row r="408">
      <c r="A408" s="38" t="n">
        <v>29768</v>
      </c>
      <c r="B408" s="48">
        <f>VLOOKUP(Table311[[#This Row],[Date]],'DB Details'!$A:$L,12)</f>
        <v/>
      </c>
      <c r="C408" s="49">
        <f>VLOOKUP(Table311[[#This Row],[Date]],'DB Details'!$A:$T,20)</f>
        <v/>
      </c>
      <c r="D408" s="49">
        <f>VLOOKUP(Table311[[#This Row],[Date]],'DB Details'!$A:$T,18)</f>
        <v/>
      </c>
      <c r="E408" s="49">
        <f>VLOOKUP(Table311[[#This Row],[Date]],'DB Details'!$A:$T,19)</f>
        <v/>
      </c>
    </row>
    <row r="409">
      <c r="A409" s="38" t="n">
        <v>29799</v>
      </c>
      <c r="B409" s="48">
        <f>VLOOKUP(Table311[[#This Row],[Date]],'DB Details'!$A:$L,12)</f>
        <v/>
      </c>
      <c r="C409" s="49">
        <f>VLOOKUP(Table311[[#This Row],[Date]],'DB Details'!$A:$T,20)</f>
        <v/>
      </c>
      <c r="D409" s="49">
        <f>VLOOKUP(Table311[[#This Row],[Date]],'DB Details'!$A:$T,18)</f>
        <v/>
      </c>
      <c r="E409" s="49">
        <f>VLOOKUP(Table311[[#This Row],[Date]],'DB Details'!$A:$T,19)</f>
        <v/>
      </c>
    </row>
    <row r="410">
      <c r="A410" s="38" t="n">
        <v>29830</v>
      </c>
      <c r="B410" s="48">
        <f>VLOOKUP(Table311[[#This Row],[Date]],'DB Details'!$A:$L,12)</f>
        <v/>
      </c>
      <c r="C410" s="49">
        <f>VLOOKUP(Table311[[#This Row],[Date]],'DB Details'!$A:$T,20)</f>
        <v/>
      </c>
      <c r="D410" s="49">
        <f>VLOOKUP(Table311[[#This Row],[Date]],'DB Details'!$A:$T,18)</f>
        <v/>
      </c>
      <c r="E410" s="49">
        <f>VLOOKUP(Table311[[#This Row],[Date]],'DB Details'!$A:$T,19)</f>
        <v/>
      </c>
    </row>
    <row r="411">
      <c r="A411" s="38" t="n">
        <v>29860</v>
      </c>
      <c r="B411" s="48">
        <f>VLOOKUP(Table311[[#This Row],[Date]],'DB Details'!$A:$L,12)</f>
        <v/>
      </c>
      <c r="C411" s="49">
        <f>VLOOKUP(Table311[[#This Row],[Date]],'DB Details'!$A:$T,20)</f>
        <v/>
      </c>
      <c r="D411" s="49">
        <f>VLOOKUP(Table311[[#This Row],[Date]],'DB Details'!$A:$T,18)</f>
        <v/>
      </c>
      <c r="E411" s="49">
        <f>VLOOKUP(Table311[[#This Row],[Date]],'DB Details'!$A:$T,19)</f>
        <v/>
      </c>
    </row>
    <row r="412">
      <c r="A412" s="38" t="n">
        <v>29891</v>
      </c>
      <c r="B412" s="48">
        <f>VLOOKUP(Table311[[#This Row],[Date]],'DB Details'!$A:$L,12)</f>
        <v/>
      </c>
      <c r="C412" s="49">
        <f>VLOOKUP(Table311[[#This Row],[Date]],'DB Details'!$A:$T,20)</f>
        <v/>
      </c>
      <c r="D412" s="49">
        <f>VLOOKUP(Table311[[#This Row],[Date]],'DB Details'!$A:$T,18)</f>
        <v/>
      </c>
      <c r="E412" s="49">
        <f>VLOOKUP(Table311[[#This Row],[Date]],'DB Details'!$A:$T,19)</f>
        <v/>
      </c>
    </row>
    <row r="413">
      <c r="A413" s="38" t="n">
        <v>29921</v>
      </c>
      <c r="B413" s="48">
        <f>VLOOKUP(Table311[[#This Row],[Date]],'DB Details'!$A:$L,12)</f>
        <v/>
      </c>
      <c r="C413" s="49">
        <f>VLOOKUP(Table311[[#This Row],[Date]],'DB Details'!$A:$T,20)</f>
        <v/>
      </c>
      <c r="D413" s="49">
        <f>VLOOKUP(Table311[[#This Row],[Date]],'DB Details'!$A:$T,18)</f>
        <v/>
      </c>
      <c r="E413" s="49">
        <f>VLOOKUP(Table311[[#This Row],[Date]],'DB Details'!$A:$T,19)</f>
        <v/>
      </c>
    </row>
    <row r="414">
      <c r="A414" s="38" t="n">
        <v>29952</v>
      </c>
      <c r="B414" s="48">
        <f>VLOOKUP(Table311[[#This Row],[Date]],'DB Details'!$A:$L,12)</f>
        <v/>
      </c>
      <c r="C414" s="49">
        <f>VLOOKUP(Table311[[#This Row],[Date]],'DB Details'!$A:$T,20)</f>
        <v/>
      </c>
      <c r="D414" s="49">
        <f>VLOOKUP(Table311[[#This Row],[Date]],'DB Details'!$A:$T,18)</f>
        <v/>
      </c>
      <c r="E414" s="49">
        <f>VLOOKUP(Table311[[#This Row],[Date]],'DB Details'!$A:$T,19)</f>
        <v/>
      </c>
    </row>
    <row r="415">
      <c r="A415" s="38" t="n">
        <v>29983</v>
      </c>
      <c r="B415" s="48">
        <f>VLOOKUP(Table311[[#This Row],[Date]],'DB Details'!$A:$L,12)</f>
        <v/>
      </c>
      <c r="C415" s="49">
        <f>VLOOKUP(Table311[[#This Row],[Date]],'DB Details'!$A:$T,20)</f>
        <v/>
      </c>
      <c r="D415" s="49">
        <f>VLOOKUP(Table311[[#This Row],[Date]],'DB Details'!$A:$T,18)</f>
        <v/>
      </c>
      <c r="E415" s="49">
        <f>VLOOKUP(Table311[[#This Row],[Date]],'DB Details'!$A:$T,19)</f>
        <v/>
      </c>
    </row>
    <row r="416">
      <c r="A416" s="38" t="n">
        <v>30011</v>
      </c>
      <c r="B416" s="48">
        <f>VLOOKUP(Table311[[#This Row],[Date]],'DB Details'!$A:$L,12)</f>
        <v/>
      </c>
      <c r="C416" s="49">
        <f>VLOOKUP(Table311[[#This Row],[Date]],'DB Details'!$A:$T,20)</f>
        <v/>
      </c>
      <c r="D416" s="49">
        <f>VLOOKUP(Table311[[#This Row],[Date]],'DB Details'!$A:$T,18)</f>
        <v/>
      </c>
      <c r="E416" s="49">
        <f>VLOOKUP(Table311[[#This Row],[Date]],'DB Details'!$A:$T,19)</f>
        <v/>
      </c>
    </row>
    <row r="417">
      <c r="A417" s="38" t="n">
        <v>30042</v>
      </c>
      <c r="B417" s="48">
        <f>VLOOKUP(Table311[[#This Row],[Date]],'DB Details'!$A:$L,12)</f>
        <v/>
      </c>
      <c r="C417" s="49">
        <f>VLOOKUP(Table311[[#This Row],[Date]],'DB Details'!$A:$T,20)</f>
        <v/>
      </c>
      <c r="D417" s="49">
        <f>VLOOKUP(Table311[[#This Row],[Date]],'DB Details'!$A:$T,18)</f>
        <v/>
      </c>
      <c r="E417" s="49">
        <f>VLOOKUP(Table311[[#This Row],[Date]],'DB Details'!$A:$T,19)</f>
        <v/>
      </c>
    </row>
    <row r="418">
      <c r="A418" s="38" t="n">
        <v>30072</v>
      </c>
      <c r="B418" s="48">
        <f>VLOOKUP(Table311[[#This Row],[Date]],'DB Details'!$A:$L,12)</f>
        <v/>
      </c>
      <c r="C418" s="49">
        <f>VLOOKUP(Table311[[#This Row],[Date]],'DB Details'!$A:$T,20)</f>
        <v/>
      </c>
      <c r="D418" s="49">
        <f>VLOOKUP(Table311[[#This Row],[Date]],'DB Details'!$A:$T,18)</f>
        <v/>
      </c>
      <c r="E418" s="49">
        <f>VLOOKUP(Table311[[#This Row],[Date]],'DB Details'!$A:$T,19)</f>
        <v/>
      </c>
    </row>
    <row r="419">
      <c r="A419" s="38" t="n">
        <v>30103</v>
      </c>
      <c r="B419" s="48">
        <f>VLOOKUP(Table311[[#This Row],[Date]],'DB Details'!$A:$L,12)</f>
        <v/>
      </c>
      <c r="C419" s="49">
        <f>VLOOKUP(Table311[[#This Row],[Date]],'DB Details'!$A:$T,20)</f>
        <v/>
      </c>
      <c r="D419" s="49">
        <f>VLOOKUP(Table311[[#This Row],[Date]],'DB Details'!$A:$T,18)</f>
        <v/>
      </c>
      <c r="E419" s="49">
        <f>VLOOKUP(Table311[[#This Row],[Date]],'DB Details'!$A:$T,19)</f>
        <v/>
      </c>
    </row>
    <row r="420">
      <c r="A420" s="38" t="n">
        <v>30133</v>
      </c>
      <c r="B420" s="48">
        <f>VLOOKUP(Table311[[#This Row],[Date]],'DB Details'!$A:$L,12)</f>
        <v/>
      </c>
      <c r="C420" s="49">
        <f>VLOOKUP(Table311[[#This Row],[Date]],'DB Details'!$A:$T,20)</f>
        <v/>
      </c>
      <c r="D420" s="49">
        <f>VLOOKUP(Table311[[#This Row],[Date]],'DB Details'!$A:$T,18)</f>
        <v/>
      </c>
      <c r="E420" s="49">
        <f>VLOOKUP(Table311[[#This Row],[Date]],'DB Details'!$A:$T,19)</f>
        <v/>
      </c>
    </row>
    <row r="421">
      <c r="A421" s="38" t="n">
        <v>30164</v>
      </c>
      <c r="B421" s="48">
        <f>VLOOKUP(Table311[[#This Row],[Date]],'DB Details'!$A:$L,12)</f>
        <v/>
      </c>
      <c r="C421" s="49">
        <f>VLOOKUP(Table311[[#This Row],[Date]],'DB Details'!$A:$T,20)</f>
        <v/>
      </c>
      <c r="D421" s="49">
        <f>VLOOKUP(Table311[[#This Row],[Date]],'DB Details'!$A:$T,18)</f>
        <v/>
      </c>
      <c r="E421" s="49">
        <f>VLOOKUP(Table311[[#This Row],[Date]],'DB Details'!$A:$T,19)</f>
        <v/>
      </c>
    </row>
    <row r="422">
      <c r="A422" s="38" t="n">
        <v>30195</v>
      </c>
      <c r="B422" s="48">
        <f>VLOOKUP(Table311[[#This Row],[Date]],'DB Details'!$A:$L,12)</f>
        <v/>
      </c>
      <c r="C422" s="49">
        <f>VLOOKUP(Table311[[#This Row],[Date]],'DB Details'!$A:$T,20)</f>
        <v/>
      </c>
      <c r="D422" s="49">
        <f>VLOOKUP(Table311[[#This Row],[Date]],'DB Details'!$A:$T,18)</f>
        <v/>
      </c>
      <c r="E422" s="49">
        <f>VLOOKUP(Table311[[#This Row],[Date]],'DB Details'!$A:$T,19)</f>
        <v/>
      </c>
    </row>
    <row r="423">
      <c r="A423" s="38" t="n">
        <v>30225</v>
      </c>
      <c r="B423" s="48">
        <f>VLOOKUP(Table311[[#This Row],[Date]],'DB Details'!$A:$L,12)</f>
        <v/>
      </c>
      <c r="C423" s="49">
        <f>VLOOKUP(Table311[[#This Row],[Date]],'DB Details'!$A:$T,20)</f>
        <v/>
      </c>
      <c r="D423" s="49">
        <f>VLOOKUP(Table311[[#This Row],[Date]],'DB Details'!$A:$T,18)</f>
        <v/>
      </c>
      <c r="E423" s="49">
        <f>VLOOKUP(Table311[[#This Row],[Date]],'DB Details'!$A:$T,19)</f>
        <v/>
      </c>
    </row>
    <row r="424">
      <c r="A424" s="38" t="n">
        <v>30256</v>
      </c>
      <c r="B424" s="48">
        <f>VLOOKUP(Table311[[#This Row],[Date]],'DB Details'!$A:$L,12)</f>
        <v/>
      </c>
      <c r="C424" s="49">
        <f>VLOOKUP(Table311[[#This Row],[Date]],'DB Details'!$A:$T,20)</f>
        <v/>
      </c>
      <c r="D424" s="49">
        <f>VLOOKUP(Table311[[#This Row],[Date]],'DB Details'!$A:$T,18)</f>
        <v/>
      </c>
      <c r="E424" s="49">
        <f>VLOOKUP(Table311[[#This Row],[Date]],'DB Details'!$A:$T,19)</f>
        <v/>
      </c>
    </row>
    <row r="425">
      <c r="A425" s="38" t="n">
        <v>30286</v>
      </c>
      <c r="B425" s="48">
        <f>VLOOKUP(Table311[[#This Row],[Date]],'DB Details'!$A:$L,12)</f>
        <v/>
      </c>
      <c r="C425" s="49">
        <f>VLOOKUP(Table311[[#This Row],[Date]],'DB Details'!$A:$T,20)</f>
        <v/>
      </c>
      <c r="D425" s="49">
        <f>VLOOKUP(Table311[[#This Row],[Date]],'DB Details'!$A:$T,18)</f>
        <v/>
      </c>
      <c r="E425" s="49">
        <f>VLOOKUP(Table311[[#This Row],[Date]],'DB Details'!$A:$T,19)</f>
        <v/>
      </c>
    </row>
    <row r="426">
      <c r="A426" s="38" t="n">
        <v>30317</v>
      </c>
      <c r="B426" s="48">
        <f>VLOOKUP(Table311[[#This Row],[Date]],'DB Details'!$A:$L,12)</f>
        <v/>
      </c>
      <c r="C426" s="49">
        <f>VLOOKUP(Table311[[#This Row],[Date]],'DB Details'!$A:$T,20)</f>
        <v/>
      </c>
      <c r="D426" s="49">
        <f>VLOOKUP(Table311[[#This Row],[Date]],'DB Details'!$A:$T,18)</f>
        <v/>
      </c>
      <c r="E426" s="49">
        <f>VLOOKUP(Table311[[#This Row],[Date]],'DB Details'!$A:$T,19)</f>
        <v/>
      </c>
    </row>
    <row r="427">
      <c r="A427" s="38" t="n">
        <v>30348</v>
      </c>
      <c r="B427" s="48">
        <f>VLOOKUP(Table311[[#This Row],[Date]],'DB Details'!$A:$L,12)</f>
        <v/>
      </c>
      <c r="C427" s="49">
        <f>VLOOKUP(Table311[[#This Row],[Date]],'DB Details'!$A:$T,20)</f>
        <v/>
      </c>
      <c r="D427" s="49">
        <f>VLOOKUP(Table311[[#This Row],[Date]],'DB Details'!$A:$T,18)</f>
        <v/>
      </c>
      <c r="E427" s="49">
        <f>VLOOKUP(Table311[[#This Row],[Date]],'DB Details'!$A:$T,19)</f>
        <v/>
      </c>
    </row>
    <row r="428">
      <c r="A428" s="38" t="n">
        <v>30376</v>
      </c>
      <c r="B428" s="48">
        <f>VLOOKUP(Table311[[#This Row],[Date]],'DB Details'!$A:$L,12)</f>
        <v/>
      </c>
      <c r="C428" s="49">
        <f>VLOOKUP(Table311[[#This Row],[Date]],'DB Details'!$A:$T,20)</f>
        <v/>
      </c>
      <c r="D428" s="49">
        <f>VLOOKUP(Table311[[#This Row],[Date]],'DB Details'!$A:$T,18)</f>
        <v/>
      </c>
      <c r="E428" s="49">
        <f>VLOOKUP(Table311[[#This Row],[Date]],'DB Details'!$A:$T,19)</f>
        <v/>
      </c>
    </row>
    <row r="429">
      <c r="A429" s="38" t="n">
        <v>30407</v>
      </c>
      <c r="B429" s="48">
        <f>VLOOKUP(Table311[[#This Row],[Date]],'DB Details'!$A:$L,12)</f>
        <v/>
      </c>
      <c r="C429" s="49">
        <f>VLOOKUP(Table311[[#This Row],[Date]],'DB Details'!$A:$T,20)</f>
        <v/>
      </c>
      <c r="D429" s="49">
        <f>VLOOKUP(Table311[[#This Row],[Date]],'DB Details'!$A:$T,18)</f>
        <v/>
      </c>
      <c r="E429" s="49">
        <f>VLOOKUP(Table311[[#This Row],[Date]],'DB Details'!$A:$T,19)</f>
        <v/>
      </c>
    </row>
    <row r="430">
      <c r="A430" s="38" t="n">
        <v>30437</v>
      </c>
      <c r="B430" s="48">
        <f>VLOOKUP(Table311[[#This Row],[Date]],'DB Details'!$A:$L,12)</f>
        <v/>
      </c>
      <c r="C430" s="49">
        <f>VLOOKUP(Table311[[#This Row],[Date]],'DB Details'!$A:$T,20)</f>
        <v/>
      </c>
      <c r="D430" s="49">
        <f>VLOOKUP(Table311[[#This Row],[Date]],'DB Details'!$A:$T,18)</f>
        <v/>
      </c>
      <c r="E430" s="49">
        <f>VLOOKUP(Table311[[#This Row],[Date]],'DB Details'!$A:$T,19)</f>
        <v/>
      </c>
    </row>
    <row r="431">
      <c r="A431" s="38" t="n">
        <v>30468</v>
      </c>
      <c r="B431" s="48">
        <f>VLOOKUP(Table311[[#This Row],[Date]],'DB Details'!$A:$L,12)</f>
        <v/>
      </c>
      <c r="C431" s="49">
        <f>VLOOKUP(Table311[[#This Row],[Date]],'DB Details'!$A:$T,20)</f>
        <v/>
      </c>
      <c r="D431" s="49">
        <f>VLOOKUP(Table311[[#This Row],[Date]],'DB Details'!$A:$T,18)</f>
        <v/>
      </c>
      <c r="E431" s="49">
        <f>VLOOKUP(Table311[[#This Row],[Date]],'DB Details'!$A:$T,19)</f>
        <v/>
      </c>
    </row>
    <row r="432">
      <c r="A432" s="38" t="n">
        <v>30498</v>
      </c>
      <c r="B432" s="48">
        <f>VLOOKUP(Table311[[#This Row],[Date]],'DB Details'!$A:$L,12)</f>
        <v/>
      </c>
      <c r="C432" s="49">
        <f>VLOOKUP(Table311[[#This Row],[Date]],'DB Details'!$A:$T,20)</f>
        <v/>
      </c>
      <c r="D432" s="49">
        <f>VLOOKUP(Table311[[#This Row],[Date]],'DB Details'!$A:$T,18)</f>
        <v/>
      </c>
      <c r="E432" s="49">
        <f>VLOOKUP(Table311[[#This Row],[Date]],'DB Details'!$A:$T,19)</f>
        <v/>
      </c>
    </row>
    <row r="433">
      <c r="A433" s="38" t="n">
        <v>30529</v>
      </c>
      <c r="B433" s="48">
        <f>VLOOKUP(Table311[[#This Row],[Date]],'DB Details'!$A:$L,12)</f>
        <v/>
      </c>
      <c r="C433" s="49">
        <f>VLOOKUP(Table311[[#This Row],[Date]],'DB Details'!$A:$T,20)</f>
        <v/>
      </c>
      <c r="D433" s="49">
        <f>VLOOKUP(Table311[[#This Row],[Date]],'DB Details'!$A:$T,18)</f>
        <v/>
      </c>
      <c r="E433" s="49">
        <f>VLOOKUP(Table311[[#This Row],[Date]],'DB Details'!$A:$T,19)</f>
        <v/>
      </c>
    </row>
    <row r="434">
      <c r="A434" s="38" t="n">
        <v>30560</v>
      </c>
      <c r="B434" s="48">
        <f>VLOOKUP(Table311[[#This Row],[Date]],'DB Details'!$A:$L,12)</f>
        <v/>
      </c>
      <c r="C434" s="49">
        <f>VLOOKUP(Table311[[#This Row],[Date]],'DB Details'!$A:$T,20)</f>
        <v/>
      </c>
      <c r="D434" s="49">
        <f>VLOOKUP(Table311[[#This Row],[Date]],'DB Details'!$A:$T,18)</f>
        <v/>
      </c>
      <c r="E434" s="49">
        <f>VLOOKUP(Table311[[#This Row],[Date]],'DB Details'!$A:$T,19)</f>
        <v/>
      </c>
    </row>
    <row r="435">
      <c r="A435" s="38" t="n">
        <v>30590</v>
      </c>
      <c r="B435" s="48">
        <f>VLOOKUP(Table311[[#This Row],[Date]],'DB Details'!$A:$L,12)</f>
        <v/>
      </c>
      <c r="C435" s="49">
        <f>VLOOKUP(Table311[[#This Row],[Date]],'DB Details'!$A:$T,20)</f>
        <v/>
      </c>
      <c r="D435" s="49">
        <f>VLOOKUP(Table311[[#This Row],[Date]],'DB Details'!$A:$T,18)</f>
        <v/>
      </c>
      <c r="E435" s="49">
        <f>VLOOKUP(Table311[[#This Row],[Date]],'DB Details'!$A:$T,19)</f>
        <v/>
      </c>
    </row>
    <row r="436">
      <c r="A436" s="38" t="n">
        <v>30621</v>
      </c>
      <c r="B436" s="48">
        <f>VLOOKUP(Table311[[#This Row],[Date]],'DB Details'!$A:$L,12)</f>
        <v/>
      </c>
      <c r="C436" s="49">
        <f>VLOOKUP(Table311[[#This Row],[Date]],'DB Details'!$A:$T,20)</f>
        <v/>
      </c>
      <c r="D436" s="49">
        <f>VLOOKUP(Table311[[#This Row],[Date]],'DB Details'!$A:$T,18)</f>
        <v/>
      </c>
      <c r="E436" s="49">
        <f>VLOOKUP(Table311[[#This Row],[Date]],'DB Details'!$A:$T,19)</f>
        <v/>
      </c>
    </row>
    <row r="437">
      <c r="A437" s="38" t="n">
        <v>30651</v>
      </c>
      <c r="B437" s="48">
        <f>VLOOKUP(Table311[[#This Row],[Date]],'DB Details'!$A:$L,12)</f>
        <v/>
      </c>
      <c r="C437" s="49">
        <f>VLOOKUP(Table311[[#This Row],[Date]],'DB Details'!$A:$T,20)</f>
        <v/>
      </c>
      <c r="D437" s="49">
        <f>VLOOKUP(Table311[[#This Row],[Date]],'DB Details'!$A:$T,18)</f>
        <v/>
      </c>
      <c r="E437" s="49">
        <f>VLOOKUP(Table311[[#This Row],[Date]],'DB Details'!$A:$T,19)</f>
        <v/>
      </c>
    </row>
    <row r="438">
      <c r="A438" s="38" t="n">
        <v>30682</v>
      </c>
      <c r="B438" s="48">
        <f>VLOOKUP(Table311[[#This Row],[Date]],'DB Details'!$A:$L,12)</f>
        <v/>
      </c>
      <c r="C438" s="49">
        <f>VLOOKUP(Table311[[#This Row],[Date]],'DB Details'!$A:$T,20)</f>
        <v/>
      </c>
      <c r="D438" s="49">
        <f>VLOOKUP(Table311[[#This Row],[Date]],'DB Details'!$A:$T,18)</f>
        <v/>
      </c>
      <c r="E438" s="49">
        <f>VLOOKUP(Table311[[#This Row],[Date]],'DB Details'!$A:$T,19)</f>
        <v/>
      </c>
    </row>
    <row r="439">
      <c r="A439" s="38" t="n">
        <v>30713</v>
      </c>
      <c r="B439" s="48">
        <f>VLOOKUP(Table311[[#This Row],[Date]],'DB Details'!$A:$L,12)</f>
        <v/>
      </c>
      <c r="C439" s="49">
        <f>VLOOKUP(Table311[[#This Row],[Date]],'DB Details'!$A:$T,20)</f>
        <v/>
      </c>
      <c r="D439" s="49">
        <f>VLOOKUP(Table311[[#This Row],[Date]],'DB Details'!$A:$T,18)</f>
        <v/>
      </c>
      <c r="E439" s="49">
        <f>VLOOKUP(Table311[[#This Row],[Date]],'DB Details'!$A:$T,19)</f>
        <v/>
      </c>
    </row>
    <row r="440">
      <c r="A440" s="38" t="n">
        <v>30742</v>
      </c>
      <c r="B440" s="48">
        <f>VLOOKUP(Table311[[#This Row],[Date]],'DB Details'!$A:$L,12)</f>
        <v/>
      </c>
      <c r="C440" s="49">
        <f>VLOOKUP(Table311[[#This Row],[Date]],'DB Details'!$A:$T,20)</f>
        <v/>
      </c>
      <c r="D440" s="49">
        <f>VLOOKUP(Table311[[#This Row],[Date]],'DB Details'!$A:$T,18)</f>
        <v/>
      </c>
      <c r="E440" s="49">
        <f>VLOOKUP(Table311[[#This Row],[Date]],'DB Details'!$A:$T,19)</f>
        <v/>
      </c>
    </row>
    <row r="441">
      <c r="A441" s="38" t="n">
        <v>30773</v>
      </c>
      <c r="B441" s="48">
        <f>VLOOKUP(Table311[[#This Row],[Date]],'DB Details'!$A:$L,12)</f>
        <v/>
      </c>
      <c r="C441" s="49">
        <f>VLOOKUP(Table311[[#This Row],[Date]],'DB Details'!$A:$T,20)</f>
        <v/>
      </c>
      <c r="D441" s="49">
        <f>VLOOKUP(Table311[[#This Row],[Date]],'DB Details'!$A:$T,18)</f>
        <v/>
      </c>
      <c r="E441" s="49">
        <f>VLOOKUP(Table311[[#This Row],[Date]],'DB Details'!$A:$T,19)</f>
        <v/>
      </c>
    </row>
    <row r="442">
      <c r="A442" s="38" t="n">
        <v>30803</v>
      </c>
      <c r="B442" s="48">
        <f>VLOOKUP(Table311[[#This Row],[Date]],'DB Details'!$A:$L,12)</f>
        <v/>
      </c>
      <c r="C442" s="49">
        <f>VLOOKUP(Table311[[#This Row],[Date]],'DB Details'!$A:$T,20)</f>
        <v/>
      </c>
      <c r="D442" s="49">
        <f>VLOOKUP(Table311[[#This Row],[Date]],'DB Details'!$A:$T,18)</f>
        <v/>
      </c>
      <c r="E442" s="49">
        <f>VLOOKUP(Table311[[#This Row],[Date]],'DB Details'!$A:$T,19)</f>
        <v/>
      </c>
    </row>
    <row r="443">
      <c r="A443" s="38" t="n">
        <v>30834</v>
      </c>
      <c r="B443" s="48">
        <f>VLOOKUP(Table311[[#This Row],[Date]],'DB Details'!$A:$L,12)</f>
        <v/>
      </c>
      <c r="C443" s="49">
        <f>VLOOKUP(Table311[[#This Row],[Date]],'DB Details'!$A:$T,20)</f>
        <v/>
      </c>
      <c r="D443" s="49">
        <f>VLOOKUP(Table311[[#This Row],[Date]],'DB Details'!$A:$T,18)</f>
        <v/>
      </c>
      <c r="E443" s="49">
        <f>VLOOKUP(Table311[[#This Row],[Date]],'DB Details'!$A:$T,19)</f>
        <v/>
      </c>
    </row>
    <row r="444">
      <c r="A444" s="38" t="n">
        <v>30864</v>
      </c>
      <c r="B444" s="48">
        <f>VLOOKUP(Table311[[#This Row],[Date]],'DB Details'!$A:$L,12)</f>
        <v/>
      </c>
      <c r="C444" s="49">
        <f>VLOOKUP(Table311[[#This Row],[Date]],'DB Details'!$A:$T,20)</f>
        <v/>
      </c>
      <c r="D444" s="49">
        <f>VLOOKUP(Table311[[#This Row],[Date]],'DB Details'!$A:$T,18)</f>
        <v/>
      </c>
      <c r="E444" s="49">
        <f>VLOOKUP(Table311[[#This Row],[Date]],'DB Details'!$A:$T,19)</f>
        <v/>
      </c>
    </row>
    <row r="445">
      <c r="A445" s="38" t="n">
        <v>30895</v>
      </c>
      <c r="B445" s="48">
        <f>VLOOKUP(Table311[[#This Row],[Date]],'DB Details'!$A:$L,12)</f>
        <v/>
      </c>
      <c r="C445" s="49">
        <f>VLOOKUP(Table311[[#This Row],[Date]],'DB Details'!$A:$T,20)</f>
        <v/>
      </c>
      <c r="D445" s="49">
        <f>VLOOKUP(Table311[[#This Row],[Date]],'DB Details'!$A:$T,18)</f>
        <v/>
      </c>
      <c r="E445" s="49">
        <f>VLOOKUP(Table311[[#This Row],[Date]],'DB Details'!$A:$T,19)</f>
        <v/>
      </c>
    </row>
    <row r="446">
      <c r="A446" s="38" t="n">
        <v>30926</v>
      </c>
      <c r="B446" s="48">
        <f>VLOOKUP(Table311[[#This Row],[Date]],'DB Details'!$A:$L,12)</f>
        <v/>
      </c>
      <c r="C446" s="49">
        <f>VLOOKUP(Table311[[#This Row],[Date]],'DB Details'!$A:$T,20)</f>
        <v/>
      </c>
      <c r="D446" s="49">
        <f>VLOOKUP(Table311[[#This Row],[Date]],'DB Details'!$A:$T,18)</f>
        <v/>
      </c>
      <c r="E446" s="49">
        <f>VLOOKUP(Table311[[#This Row],[Date]],'DB Details'!$A:$T,19)</f>
        <v/>
      </c>
    </row>
    <row r="447">
      <c r="A447" s="38" t="n">
        <v>30956</v>
      </c>
      <c r="B447" s="48">
        <f>VLOOKUP(Table311[[#This Row],[Date]],'DB Details'!$A:$L,12)</f>
        <v/>
      </c>
      <c r="C447" s="49">
        <f>VLOOKUP(Table311[[#This Row],[Date]],'DB Details'!$A:$T,20)</f>
        <v/>
      </c>
      <c r="D447" s="49">
        <f>VLOOKUP(Table311[[#This Row],[Date]],'DB Details'!$A:$T,18)</f>
        <v/>
      </c>
      <c r="E447" s="49">
        <f>VLOOKUP(Table311[[#This Row],[Date]],'DB Details'!$A:$T,19)</f>
        <v/>
      </c>
    </row>
    <row r="448">
      <c r="A448" s="38" t="n">
        <v>30987</v>
      </c>
      <c r="B448" s="48">
        <f>VLOOKUP(Table311[[#This Row],[Date]],'DB Details'!$A:$L,12)</f>
        <v/>
      </c>
      <c r="C448" s="49">
        <f>VLOOKUP(Table311[[#This Row],[Date]],'DB Details'!$A:$T,20)</f>
        <v/>
      </c>
      <c r="D448" s="49">
        <f>VLOOKUP(Table311[[#This Row],[Date]],'DB Details'!$A:$T,18)</f>
        <v/>
      </c>
      <c r="E448" s="49">
        <f>VLOOKUP(Table311[[#This Row],[Date]],'DB Details'!$A:$T,19)</f>
        <v/>
      </c>
    </row>
    <row r="449">
      <c r="A449" s="38" t="n">
        <v>31017</v>
      </c>
      <c r="B449" s="48">
        <f>VLOOKUP(Table311[[#This Row],[Date]],'DB Details'!$A:$L,12)</f>
        <v/>
      </c>
      <c r="C449" s="49">
        <f>VLOOKUP(Table311[[#This Row],[Date]],'DB Details'!$A:$T,20)</f>
        <v/>
      </c>
      <c r="D449" s="49">
        <f>VLOOKUP(Table311[[#This Row],[Date]],'DB Details'!$A:$T,18)</f>
        <v/>
      </c>
      <c r="E449" s="49">
        <f>VLOOKUP(Table311[[#This Row],[Date]],'DB Details'!$A:$T,19)</f>
        <v/>
      </c>
    </row>
    <row r="450">
      <c r="A450" s="38" t="n">
        <v>31048</v>
      </c>
      <c r="B450" s="48">
        <f>VLOOKUP(Table311[[#This Row],[Date]],'DB Details'!$A:$L,12)</f>
        <v/>
      </c>
      <c r="C450" s="49">
        <f>VLOOKUP(Table311[[#This Row],[Date]],'DB Details'!$A:$T,20)</f>
        <v/>
      </c>
      <c r="D450" s="49">
        <f>VLOOKUP(Table311[[#This Row],[Date]],'DB Details'!$A:$T,18)</f>
        <v/>
      </c>
      <c r="E450" s="49">
        <f>VLOOKUP(Table311[[#This Row],[Date]],'DB Details'!$A:$T,19)</f>
        <v/>
      </c>
    </row>
    <row r="451">
      <c r="A451" s="38" t="n">
        <v>31079</v>
      </c>
      <c r="B451" s="48">
        <f>VLOOKUP(Table311[[#This Row],[Date]],'DB Details'!$A:$L,12)</f>
        <v/>
      </c>
      <c r="C451" s="49">
        <f>VLOOKUP(Table311[[#This Row],[Date]],'DB Details'!$A:$T,20)</f>
        <v/>
      </c>
      <c r="D451" s="49">
        <f>VLOOKUP(Table311[[#This Row],[Date]],'DB Details'!$A:$T,18)</f>
        <v/>
      </c>
      <c r="E451" s="49">
        <f>VLOOKUP(Table311[[#This Row],[Date]],'DB Details'!$A:$T,19)</f>
        <v/>
      </c>
    </row>
    <row r="452">
      <c r="A452" s="38" t="n">
        <v>31107</v>
      </c>
      <c r="B452" s="48">
        <f>VLOOKUP(Table311[[#This Row],[Date]],'DB Details'!$A:$L,12)</f>
        <v/>
      </c>
      <c r="C452" s="49">
        <f>VLOOKUP(Table311[[#This Row],[Date]],'DB Details'!$A:$T,20)</f>
        <v/>
      </c>
      <c r="D452" s="49">
        <f>VLOOKUP(Table311[[#This Row],[Date]],'DB Details'!$A:$T,18)</f>
        <v/>
      </c>
      <c r="E452" s="49">
        <f>VLOOKUP(Table311[[#This Row],[Date]],'DB Details'!$A:$T,19)</f>
        <v/>
      </c>
    </row>
    <row r="453">
      <c r="A453" s="38" t="n">
        <v>31138</v>
      </c>
      <c r="B453" s="48">
        <f>VLOOKUP(Table311[[#This Row],[Date]],'DB Details'!$A:$L,12)</f>
        <v/>
      </c>
      <c r="C453" s="49">
        <f>VLOOKUP(Table311[[#This Row],[Date]],'DB Details'!$A:$T,20)</f>
        <v/>
      </c>
      <c r="D453" s="49">
        <f>VLOOKUP(Table311[[#This Row],[Date]],'DB Details'!$A:$T,18)</f>
        <v/>
      </c>
      <c r="E453" s="49">
        <f>VLOOKUP(Table311[[#This Row],[Date]],'DB Details'!$A:$T,19)</f>
        <v/>
      </c>
    </row>
    <row r="454">
      <c r="A454" s="38" t="n">
        <v>31168</v>
      </c>
      <c r="B454" s="48">
        <f>VLOOKUP(Table311[[#This Row],[Date]],'DB Details'!$A:$L,12)</f>
        <v/>
      </c>
      <c r="C454" s="49">
        <f>VLOOKUP(Table311[[#This Row],[Date]],'DB Details'!$A:$T,20)</f>
        <v/>
      </c>
      <c r="D454" s="49">
        <f>VLOOKUP(Table311[[#This Row],[Date]],'DB Details'!$A:$T,18)</f>
        <v/>
      </c>
      <c r="E454" s="49">
        <f>VLOOKUP(Table311[[#This Row],[Date]],'DB Details'!$A:$T,19)</f>
        <v/>
      </c>
    </row>
    <row r="455">
      <c r="A455" s="38" t="n">
        <v>31199</v>
      </c>
      <c r="B455" s="48">
        <f>VLOOKUP(Table311[[#This Row],[Date]],'DB Details'!$A:$L,12)</f>
        <v/>
      </c>
      <c r="C455" s="49">
        <f>VLOOKUP(Table311[[#This Row],[Date]],'DB Details'!$A:$T,20)</f>
        <v/>
      </c>
      <c r="D455" s="49">
        <f>VLOOKUP(Table311[[#This Row],[Date]],'DB Details'!$A:$T,18)</f>
        <v/>
      </c>
      <c r="E455" s="49">
        <f>VLOOKUP(Table311[[#This Row],[Date]],'DB Details'!$A:$T,19)</f>
        <v/>
      </c>
    </row>
    <row r="456">
      <c r="A456" s="38" t="n">
        <v>31229</v>
      </c>
      <c r="B456" s="48">
        <f>VLOOKUP(Table311[[#This Row],[Date]],'DB Details'!$A:$L,12)</f>
        <v/>
      </c>
      <c r="C456" s="49">
        <f>VLOOKUP(Table311[[#This Row],[Date]],'DB Details'!$A:$T,20)</f>
        <v/>
      </c>
      <c r="D456" s="49">
        <f>VLOOKUP(Table311[[#This Row],[Date]],'DB Details'!$A:$T,18)</f>
        <v/>
      </c>
      <c r="E456" s="49">
        <f>VLOOKUP(Table311[[#This Row],[Date]],'DB Details'!$A:$T,19)</f>
        <v/>
      </c>
    </row>
    <row r="457">
      <c r="A457" s="38" t="n">
        <v>31260</v>
      </c>
      <c r="B457" s="48">
        <f>VLOOKUP(Table311[[#This Row],[Date]],'DB Details'!$A:$L,12)</f>
        <v/>
      </c>
      <c r="C457" s="49">
        <f>VLOOKUP(Table311[[#This Row],[Date]],'DB Details'!$A:$T,20)</f>
        <v/>
      </c>
      <c r="D457" s="49">
        <f>VLOOKUP(Table311[[#This Row],[Date]],'DB Details'!$A:$T,18)</f>
        <v/>
      </c>
      <c r="E457" s="49">
        <f>VLOOKUP(Table311[[#This Row],[Date]],'DB Details'!$A:$T,19)</f>
        <v/>
      </c>
    </row>
    <row r="458">
      <c r="A458" s="38" t="n">
        <v>31291</v>
      </c>
      <c r="B458" s="48">
        <f>VLOOKUP(Table311[[#This Row],[Date]],'DB Details'!$A:$L,12)</f>
        <v/>
      </c>
      <c r="C458" s="49">
        <f>VLOOKUP(Table311[[#This Row],[Date]],'DB Details'!$A:$T,20)</f>
        <v/>
      </c>
      <c r="D458" s="49">
        <f>VLOOKUP(Table311[[#This Row],[Date]],'DB Details'!$A:$T,18)</f>
        <v/>
      </c>
      <c r="E458" s="49">
        <f>VLOOKUP(Table311[[#This Row],[Date]],'DB Details'!$A:$T,19)</f>
        <v/>
      </c>
    </row>
    <row r="459">
      <c r="A459" s="38" t="n">
        <v>31321</v>
      </c>
      <c r="B459" s="48">
        <f>VLOOKUP(Table311[[#This Row],[Date]],'DB Details'!$A:$L,12)</f>
        <v/>
      </c>
      <c r="C459" s="49">
        <f>VLOOKUP(Table311[[#This Row],[Date]],'DB Details'!$A:$T,20)</f>
        <v/>
      </c>
      <c r="D459" s="49">
        <f>VLOOKUP(Table311[[#This Row],[Date]],'DB Details'!$A:$T,18)</f>
        <v/>
      </c>
      <c r="E459" s="49">
        <f>VLOOKUP(Table311[[#This Row],[Date]],'DB Details'!$A:$T,19)</f>
        <v/>
      </c>
    </row>
    <row r="460">
      <c r="A460" s="38" t="n">
        <v>31352</v>
      </c>
      <c r="B460" s="48">
        <f>VLOOKUP(Table311[[#This Row],[Date]],'DB Details'!$A:$L,12)</f>
        <v/>
      </c>
      <c r="C460" s="49">
        <f>VLOOKUP(Table311[[#This Row],[Date]],'DB Details'!$A:$T,20)</f>
        <v/>
      </c>
      <c r="D460" s="49">
        <f>VLOOKUP(Table311[[#This Row],[Date]],'DB Details'!$A:$T,18)</f>
        <v/>
      </c>
      <c r="E460" s="49">
        <f>VLOOKUP(Table311[[#This Row],[Date]],'DB Details'!$A:$T,19)</f>
        <v/>
      </c>
    </row>
    <row r="461">
      <c r="A461" s="38" t="n">
        <v>31382</v>
      </c>
      <c r="B461" s="48">
        <f>VLOOKUP(Table311[[#This Row],[Date]],'DB Details'!$A:$L,12)</f>
        <v/>
      </c>
      <c r="C461" s="49">
        <f>VLOOKUP(Table311[[#This Row],[Date]],'DB Details'!$A:$T,20)</f>
        <v/>
      </c>
      <c r="D461" s="49">
        <f>VLOOKUP(Table311[[#This Row],[Date]],'DB Details'!$A:$T,18)</f>
        <v/>
      </c>
      <c r="E461" s="49">
        <f>VLOOKUP(Table311[[#This Row],[Date]],'DB Details'!$A:$T,19)</f>
        <v/>
      </c>
    </row>
    <row r="462">
      <c r="A462" s="38" t="n">
        <v>31413</v>
      </c>
      <c r="B462" s="48">
        <f>VLOOKUP(Table311[[#This Row],[Date]],'DB Details'!$A:$L,12)</f>
        <v/>
      </c>
      <c r="C462" s="49">
        <f>VLOOKUP(Table311[[#This Row],[Date]],'DB Details'!$A:$T,20)</f>
        <v/>
      </c>
      <c r="D462" s="49">
        <f>VLOOKUP(Table311[[#This Row],[Date]],'DB Details'!$A:$T,18)</f>
        <v/>
      </c>
      <c r="E462" s="49">
        <f>VLOOKUP(Table311[[#This Row],[Date]],'DB Details'!$A:$T,19)</f>
        <v/>
      </c>
    </row>
    <row r="463">
      <c r="A463" s="38" t="n">
        <v>31444</v>
      </c>
      <c r="B463" s="48">
        <f>VLOOKUP(Table311[[#This Row],[Date]],'DB Details'!$A:$L,12)</f>
        <v/>
      </c>
      <c r="C463" s="49">
        <f>VLOOKUP(Table311[[#This Row],[Date]],'DB Details'!$A:$T,20)</f>
        <v/>
      </c>
      <c r="D463" s="49">
        <f>VLOOKUP(Table311[[#This Row],[Date]],'DB Details'!$A:$T,18)</f>
        <v/>
      </c>
      <c r="E463" s="49">
        <f>VLOOKUP(Table311[[#This Row],[Date]],'DB Details'!$A:$T,19)</f>
        <v/>
      </c>
    </row>
    <row r="464">
      <c r="A464" s="38" t="n">
        <v>31472</v>
      </c>
      <c r="B464" s="48">
        <f>VLOOKUP(Table311[[#This Row],[Date]],'DB Details'!$A:$L,12)</f>
        <v/>
      </c>
      <c r="C464" s="49">
        <f>VLOOKUP(Table311[[#This Row],[Date]],'DB Details'!$A:$T,20)</f>
        <v/>
      </c>
      <c r="D464" s="49">
        <f>VLOOKUP(Table311[[#This Row],[Date]],'DB Details'!$A:$T,18)</f>
        <v/>
      </c>
      <c r="E464" s="49">
        <f>VLOOKUP(Table311[[#This Row],[Date]],'DB Details'!$A:$T,19)</f>
        <v/>
      </c>
    </row>
    <row r="465">
      <c r="A465" s="38" t="n">
        <v>31503</v>
      </c>
      <c r="B465" s="48">
        <f>VLOOKUP(Table311[[#This Row],[Date]],'DB Details'!$A:$L,12)</f>
        <v/>
      </c>
      <c r="C465" s="49">
        <f>VLOOKUP(Table311[[#This Row],[Date]],'DB Details'!$A:$T,20)</f>
        <v/>
      </c>
      <c r="D465" s="49">
        <f>VLOOKUP(Table311[[#This Row],[Date]],'DB Details'!$A:$T,18)</f>
        <v/>
      </c>
      <c r="E465" s="49">
        <f>VLOOKUP(Table311[[#This Row],[Date]],'DB Details'!$A:$T,19)</f>
        <v/>
      </c>
    </row>
    <row r="466">
      <c r="A466" s="38" t="n">
        <v>31533</v>
      </c>
      <c r="B466" s="48">
        <f>VLOOKUP(Table311[[#This Row],[Date]],'DB Details'!$A:$L,12)</f>
        <v/>
      </c>
      <c r="C466" s="49">
        <f>VLOOKUP(Table311[[#This Row],[Date]],'DB Details'!$A:$T,20)</f>
        <v/>
      </c>
      <c r="D466" s="49">
        <f>VLOOKUP(Table311[[#This Row],[Date]],'DB Details'!$A:$T,18)</f>
        <v/>
      </c>
      <c r="E466" s="49">
        <f>VLOOKUP(Table311[[#This Row],[Date]],'DB Details'!$A:$T,19)</f>
        <v/>
      </c>
    </row>
    <row r="467">
      <c r="A467" s="38" t="n">
        <v>31564</v>
      </c>
      <c r="B467" s="48">
        <f>VLOOKUP(Table311[[#This Row],[Date]],'DB Details'!$A:$L,12)</f>
        <v/>
      </c>
      <c r="C467" s="49">
        <f>VLOOKUP(Table311[[#This Row],[Date]],'DB Details'!$A:$T,20)</f>
        <v/>
      </c>
      <c r="D467" s="49">
        <f>VLOOKUP(Table311[[#This Row],[Date]],'DB Details'!$A:$T,18)</f>
        <v/>
      </c>
      <c r="E467" s="49">
        <f>VLOOKUP(Table311[[#This Row],[Date]],'DB Details'!$A:$T,19)</f>
        <v/>
      </c>
    </row>
    <row r="468">
      <c r="A468" s="38" t="n">
        <v>31594</v>
      </c>
      <c r="B468" s="48">
        <f>VLOOKUP(Table311[[#This Row],[Date]],'DB Details'!$A:$L,12)</f>
        <v/>
      </c>
      <c r="C468" s="49">
        <f>VLOOKUP(Table311[[#This Row],[Date]],'DB Details'!$A:$T,20)</f>
        <v/>
      </c>
      <c r="D468" s="49">
        <f>VLOOKUP(Table311[[#This Row],[Date]],'DB Details'!$A:$T,18)</f>
        <v/>
      </c>
      <c r="E468" s="49">
        <f>VLOOKUP(Table311[[#This Row],[Date]],'DB Details'!$A:$T,19)</f>
        <v/>
      </c>
    </row>
    <row r="469">
      <c r="A469" s="38" t="n">
        <v>31625</v>
      </c>
      <c r="B469" s="48">
        <f>VLOOKUP(Table311[[#This Row],[Date]],'DB Details'!$A:$L,12)</f>
        <v/>
      </c>
      <c r="C469" s="49">
        <f>VLOOKUP(Table311[[#This Row],[Date]],'DB Details'!$A:$T,20)</f>
        <v/>
      </c>
      <c r="D469" s="49">
        <f>VLOOKUP(Table311[[#This Row],[Date]],'DB Details'!$A:$T,18)</f>
        <v/>
      </c>
      <c r="E469" s="49">
        <f>VLOOKUP(Table311[[#This Row],[Date]],'DB Details'!$A:$T,19)</f>
        <v/>
      </c>
    </row>
    <row r="470">
      <c r="A470" s="38" t="n">
        <v>31656</v>
      </c>
      <c r="B470" s="48">
        <f>VLOOKUP(Table311[[#This Row],[Date]],'DB Details'!$A:$L,12)</f>
        <v/>
      </c>
      <c r="C470" s="49">
        <f>VLOOKUP(Table311[[#This Row],[Date]],'DB Details'!$A:$T,20)</f>
        <v/>
      </c>
      <c r="D470" s="49">
        <f>VLOOKUP(Table311[[#This Row],[Date]],'DB Details'!$A:$T,18)</f>
        <v/>
      </c>
      <c r="E470" s="49">
        <f>VLOOKUP(Table311[[#This Row],[Date]],'DB Details'!$A:$T,19)</f>
        <v/>
      </c>
    </row>
    <row r="471">
      <c r="A471" s="38" t="n">
        <v>31686</v>
      </c>
      <c r="B471" s="48">
        <f>VLOOKUP(Table311[[#This Row],[Date]],'DB Details'!$A:$L,12)</f>
        <v/>
      </c>
      <c r="C471" s="49">
        <f>VLOOKUP(Table311[[#This Row],[Date]],'DB Details'!$A:$T,20)</f>
        <v/>
      </c>
      <c r="D471" s="49">
        <f>VLOOKUP(Table311[[#This Row],[Date]],'DB Details'!$A:$T,18)</f>
        <v/>
      </c>
      <c r="E471" s="49">
        <f>VLOOKUP(Table311[[#This Row],[Date]],'DB Details'!$A:$T,19)</f>
        <v/>
      </c>
    </row>
    <row r="472">
      <c r="A472" s="38" t="n">
        <v>31717</v>
      </c>
      <c r="B472" s="48">
        <f>VLOOKUP(Table311[[#This Row],[Date]],'DB Details'!$A:$L,12)</f>
        <v/>
      </c>
      <c r="C472" s="49">
        <f>VLOOKUP(Table311[[#This Row],[Date]],'DB Details'!$A:$T,20)</f>
        <v/>
      </c>
      <c r="D472" s="49">
        <f>VLOOKUP(Table311[[#This Row],[Date]],'DB Details'!$A:$T,18)</f>
        <v/>
      </c>
      <c r="E472" s="49">
        <f>VLOOKUP(Table311[[#This Row],[Date]],'DB Details'!$A:$T,19)</f>
        <v/>
      </c>
    </row>
    <row r="473">
      <c r="A473" s="38" t="n">
        <v>31747</v>
      </c>
      <c r="B473" s="48">
        <f>VLOOKUP(Table311[[#This Row],[Date]],'DB Details'!$A:$L,12)</f>
        <v/>
      </c>
      <c r="C473" s="49">
        <f>VLOOKUP(Table311[[#This Row],[Date]],'DB Details'!$A:$T,20)</f>
        <v/>
      </c>
      <c r="D473" s="49">
        <f>VLOOKUP(Table311[[#This Row],[Date]],'DB Details'!$A:$T,18)</f>
        <v/>
      </c>
      <c r="E473" s="49">
        <f>VLOOKUP(Table311[[#This Row],[Date]],'DB Details'!$A:$T,19)</f>
        <v/>
      </c>
    </row>
    <row r="474">
      <c r="A474" s="38" t="n">
        <v>31778</v>
      </c>
      <c r="B474" s="48">
        <f>VLOOKUP(Table311[[#This Row],[Date]],'DB Details'!$A:$L,12)</f>
        <v/>
      </c>
      <c r="C474" s="49">
        <f>VLOOKUP(Table311[[#This Row],[Date]],'DB Details'!$A:$T,20)</f>
        <v/>
      </c>
      <c r="D474" s="49">
        <f>VLOOKUP(Table311[[#This Row],[Date]],'DB Details'!$A:$T,18)</f>
        <v/>
      </c>
      <c r="E474" s="49">
        <f>VLOOKUP(Table311[[#This Row],[Date]],'DB Details'!$A:$T,19)</f>
        <v/>
      </c>
    </row>
    <row r="475">
      <c r="A475" s="38" t="n">
        <v>31809</v>
      </c>
      <c r="B475" s="48">
        <f>VLOOKUP(Table311[[#This Row],[Date]],'DB Details'!$A:$L,12)</f>
        <v/>
      </c>
      <c r="C475" s="49">
        <f>VLOOKUP(Table311[[#This Row],[Date]],'DB Details'!$A:$T,20)</f>
        <v/>
      </c>
      <c r="D475" s="49">
        <f>VLOOKUP(Table311[[#This Row],[Date]],'DB Details'!$A:$T,18)</f>
        <v/>
      </c>
      <c r="E475" s="49">
        <f>VLOOKUP(Table311[[#This Row],[Date]],'DB Details'!$A:$T,19)</f>
        <v/>
      </c>
    </row>
    <row r="476">
      <c r="A476" s="38" t="n">
        <v>31837</v>
      </c>
      <c r="B476" s="48">
        <f>VLOOKUP(Table311[[#This Row],[Date]],'DB Details'!$A:$L,12)</f>
        <v/>
      </c>
      <c r="C476" s="49">
        <f>VLOOKUP(Table311[[#This Row],[Date]],'DB Details'!$A:$T,20)</f>
        <v/>
      </c>
      <c r="D476" s="49">
        <f>VLOOKUP(Table311[[#This Row],[Date]],'DB Details'!$A:$T,18)</f>
        <v/>
      </c>
      <c r="E476" s="49">
        <f>VLOOKUP(Table311[[#This Row],[Date]],'DB Details'!$A:$T,19)</f>
        <v/>
      </c>
    </row>
    <row r="477">
      <c r="A477" s="38" t="n">
        <v>31868</v>
      </c>
      <c r="B477" s="48">
        <f>VLOOKUP(Table311[[#This Row],[Date]],'DB Details'!$A:$L,12)</f>
        <v/>
      </c>
      <c r="C477" s="49">
        <f>VLOOKUP(Table311[[#This Row],[Date]],'DB Details'!$A:$T,20)</f>
        <v/>
      </c>
      <c r="D477" s="49">
        <f>VLOOKUP(Table311[[#This Row],[Date]],'DB Details'!$A:$T,18)</f>
        <v/>
      </c>
      <c r="E477" s="49">
        <f>VLOOKUP(Table311[[#This Row],[Date]],'DB Details'!$A:$T,19)</f>
        <v/>
      </c>
    </row>
    <row r="478">
      <c r="A478" s="38" t="n">
        <v>31898</v>
      </c>
      <c r="B478" s="48">
        <f>VLOOKUP(Table311[[#This Row],[Date]],'DB Details'!$A:$L,12)</f>
        <v/>
      </c>
      <c r="C478" s="49">
        <f>VLOOKUP(Table311[[#This Row],[Date]],'DB Details'!$A:$T,20)</f>
        <v/>
      </c>
      <c r="D478" s="49">
        <f>VLOOKUP(Table311[[#This Row],[Date]],'DB Details'!$A:$T,18)</f>
        <v/>
      </c>
      <c r="E478" s="49">
        <f>VLOOKUP(Table311[[#This Row],[Date]],'DB Details'!$A:$T,19)</f>
        <v/>
      </c>
    </row>
    <row r="479">
      <c r="A479" s="38" t="n">
        <v>31929</v>
      </c>
      <c r="B479" s="48">
        <f>VLOOKUP(Table311[[#This Row],[Date]],'DB Details'!$A:$L,12)</f>
        <v/>
      </c>
      <c r="C479" s="49">
        <f>VLOOKUP(Table311[[#This Row],[Date]],'DB Details'!$A:$T,20)</f>
        <v/>
      </c>
      <c r="D479" s="49">
        <f>VLOOKUP(Table311[[#This Row],[Date]],'DB Details'!$A:$T,18)</f>
        <v/>
      </c>
      <c r="E479" s="49">
        <f>VLOOKUP(Table311[[#This Row],[Date]],'DB Details'!$A:$T,19)</f>
        <v/>
      </c>
    </row>
    <row r="480">
      <c r="A480" s="38" t="n">
        <v>31959</v>
      </c>
      <c r="B480" s="48">
        <f>VLOOKUP(Table311[[#This Row],[Date]],'DB Details'!$A:$L,12)</f>
        <v/>
      </c>
      <c r="C480" s="49">
        <f>VLOOKUP(Table311[[#This Row],[Date]],'DB Details'!$A:$T,20)</f>
        <v/>
      </c>
      <c r="D480" s="49">
        <f>VLOOKUP(Table311[[#This Row],[Date]],'DB Details'!$A:$T,18)</f>
        <v/>
      </c>
      <c r="E480" s="49">
        <f>VLOOKUP(Table311[[#This Row],[Date]],'DB Details'!$A:$T,19)</f>
        <v/>
      </c>
    </row>
    <row r="481">
      <c r="A481" s="38" t="n">
        <v>31990</v>
      </c>
      <c r="B481" s="48">
        <f>VLOOKUP(Table311[[#This Row],[Date]],'DB Details'!$A:$L,12)</f>
        <v/>
      </c>
      <c r="C481" s="49">
        <f>VLOOKUP(Table311[[#This Row],[Date]],'DB Details'!$A:$T,20)</f>
        <v/>
      </c>
      <c r="D481" s="49">
        <f>VLOOKUP(Table311[[#This Row],[Date]],'DB Details'!$A:$T,18)</f>
        <v/>
      </c>
      <c r="E481" s="49">
        <f>VLOOKUP(Table311[[#This Row],[Date]],'DB Details'!$A:$T,19)</f>
        <v/>
      </c>
    </row>
    <row r="482">
      <c r="A482" s="38" t="n">
        <v>32021</v>
      </c>
      <c r="B482" s="48">
        <f>VLOOKUP(Table311[[#This Row],[Date]],'DB Details'!$A:$L,12)</f>
        <v/>
      </c>
      <c r="C482" s="49">
        <f>VLOOKUP(Table311[[#This Row],[Date]],'DB Details'!$A:$T,20)</f>
        <v/>
      </c>
      <c r="D482" s="49">
        <f>VLOOKUP(Table311[[#This Row],[Date]],'DB Details'!$A:$T,18)</f>
        <v/>
      </c>
      <c r="E482" s="49">
        <f>VLOOKUP(Table311[[#This Row],[Date]],'DB Details'!$A:$T,19)</f>
        <v/>
      </c>
    </row>
    <row r="483">
      <c r="A483" s="38" t="n">
        <v>32051</v>
      </c>
      <c r="B483" s="48">
        <f>VLOOKUP(Table311[[#This Row],[Date]],'DB Details'!$A:$L,12)</f>
        <v/>
      </c>
      <c r="C483" s="49">
        <f>VLOOKUP(Table311[[#This Row],[Date]],'DB Details'!$A:$T,20)</f>
        <v/>
      </c>
      <c r="D483" s="49">
        <f>VLOOKUP(Table311[[#This Row],[Date]],'DB Details'!$A:$T,18)</f>
        <v/>
      </c>
      <c r="E483" s="49">
        <f>VLOOKUP(Table311[[#This Row],[Date]],'DB Details'!$A:$T,19)</f>
        <v/>
      </c>
    </row>
    <row r="484">
      <c r="A484" s="38" t="n">
        <v>32082</v>
      </c>
      <c r="B484" s="48">
        <f>VLOOKUP(Table311[[#This Row],[Date]],'DB Details'!$A:$L,12)</f>
        <v/>
      </c>
      <c r="C484" s="49">
        <f>VLOOKUP(Table311[[#This Row],[Date]],'DB Details'!$A:$T,20)</f>
        <v/>
      </c>
      <c r="D484" s="49">
        <f>VLOOKUP(Table311[[#This Row],[Date]],'DB Details'!$A:$T,18)</f>
        <v/>
      </c>
      <c r="E484" s="49">
        <f>VLOOKUP(Table311[[#This Row],[Date]],'DB Details'!$A:$T,19)</f>
        <v/>
      </c>
    </row>
    <row r="485">
      <c r="A485" s="38" t="n">
        <v>32112</v>
      </c>
      <c r="B485" s="48">
        <f>VLOOKUP(Table311[[#This Row],[Date]],'DB Details'!$A:$L,12)</f>
        <v/>
      </c>
      <c r="C485" s="49">
        <f>VLOOKUP(Table311[[#This Row],[Date]],'DB Details'!$A:$T,20)</f>
        <v/>
      </c>
      <c r="D485" s="49">
        <f>VLOOKUP(Table311[[#This Row],[Date]],'DB Details'!$A:$T,18)</f>
        <v/>
      </c>
      <c r="E485" s="49">
        <f>VLOOKUP(Table311[[#This Row],[Date]],'DB Details'!$A:$T,19)</f>
        <v/>
      </c>
    </row>
    <row r="486">
      <c r="A486" s="38" t="n">
        <v>32143</v>
      </c>
      <c r="B486" s="48">
        <f>VLOOKUP(Table311[[#This Row],[Date]],'DB Details'!$A:$L,12)</f>
        <v/>
      </c>
      <c r="C486" s="49">
        <f>VLOOKUP(Table311[[#This Row],[Date]],'DB Details'!$A:$T,20)</f>
        <v/>
      </c>
      <c r="D486" s="49">
        <f>VLOOKUP(Table311[[#This Row],[Date]],'DB Details'!$A:$T,18)</f>
        <v/>
      </c>
      <c r="E486" s="49">
        <f>VLOOKUP(Table311[[#This Row],[Date]],'DB Details'!$A:$T,19)</f>
        <v/>
      </c>
    </row>
    <row r="487">
      <c r="A487" s="38" t="n">
        <v>32174</v>
      </c>
      <c r="B487" s="48">
        <f>VLOOKUP(Table311[[#This Row],[Date]],'DB Details'!$A:$L,12)</f>
        <v/>
      </c>
      <c r="C487" s="49">
        <f>VLOOKUP(Table311[[#This Row],[Date]],'DB Details'!$A:$T,20)</f>
        <v/>
      </c>
      <c r="D487" s="49">
        <f>VLOOKUP(Table311[[#This Row],[Date]],'DB Details'!$A:$T,18)</f>
        <v/>
      </c>
      <c r="E487" s="49">
        <f>VLOOKUP(Table311[[#This Row],[Date]],'DB Details'!$A:$T,19)</f>
        <v/>
      </c>
    </row>
    <row r="488">
      <c r="A488" s="38" t="n">
        <v>32203</v>
      </c>
      <c r="B488" s="48">
        <f>VLOOKUP(Table311[[#This Row],[Date]],'DB Details'!$A:$L,12)</f>
        <v/>
      </c>
      <c r="C488" s="49">
        <f>VLOOKUP(Table311[[#This Row],[Date]],'DB Details'!$A:$T,20)</f>
        <v/>
      </c>
      <c r="D488" s="49">
        <f>VLOOKUP(Table311[[#This Row],[Date]],'DB Details'!$A:$T,18)</f>
        <v/>
      </c>
      <c r="E488" s="49">
        <f>VLOOKUP(Table311[[#This Row],[Date]],'DB Details'!$A:$T,19)</f>
        <v/>
      </c>
    </row>
    <row r="489">
      <c r="A489" s="38" t="n">
        <v>32234</v>
      </c>
      <c r="B489" s="48">
        <f>VLOOKUP(Table311[[#This Row],[Date]],'DB Details'!$A:$L,12)</f>
        <v/>
      </c>
      <c r="C489" s="49">
        <f>VLOOKUP(Table311[[#This Row],[Date]],'DB Details'!$A:$T,20)</f>
        <v/>
      </c>
      <c r="D489" s="49">
        <f>VLOOKUP(Table311[[#This Row],[Date]],'DB Details'!$A:$T,18)</f>
        <v/>
      </c>
      <c r="E489" s="49">
        <f>VLOOKUP(Table311[[#This Row],[Date]],'DB Details'!$A:$T,19)</f>
        <v/>
      </c>
    </row>
    <row r="490">
      <c r="A490" s="38" t="n">
        <v>32264</v>
      </c>
      <c r="B490" s="48">
        <f>VLOOKUP(Table311[[#This Row],[Date]],'DB Details'!$A:$L,12)</f>
        <v/>
      </c>
      <c r="C490" s="49">
        <f>VLOOKUP(Table311[[#This Row],[Date]],'DB Details'!$A:$T,20)</f>
        <v/>
      </c>
      <c r="D490" s="49">
        <f>VLOOKUP(Table311[[#This Row],[Date]],'DB Details'!$A:$T,18)</f>
        <v/>
      </c>
      <c r="E490" s="49">
        <f>VLOOKUP(Table311[[#This Row],[Date]],'DB Details'!$A:$T,19)</f>
        <v/>
      </c>
    </row>
    <row r="491">
      <c r="A491" s="38" t="n">
        <v>32295</v>
      </c>
      <c r="B491" s="48">
        <f>VLOOKUP(Table311[[#This Row],[Date]],'DB Details'!$A:$L,12)</f>
        <v/>
      </c>
      <c r="C491" s="49">
        <f>VLOOKUP(Table311[[#This Row],[Date]],'DB Details'!$A:$T,20)</f>
        <v/>
      </c>
      <c r="D491" s="49">
        <f>VLOOKUP(Table311[[#This Row],[Date]],'DB Details'!$A:$T,18)</f>
        <v/>
      </c>
      <c r="E491" s="49">
        <f>VLOOKUP(Table311[[#This Row],[Date]],'DB Details'!$A:$T,19)</f>
        <v/>
      </c>
    </row>
    <row r="492">
      <c r="A492" s="38" t="n">
        <v>32325</v>
      </c>
      <c r="B492" s="48">
        <f>VLOOKUP(Table311[[#This Row],[Date]],'DB Details'!$A:$L,12)</f>
        <v/>
      </c>
      <c r="C492" s="49">
        <f>VLOOKUP(Table311[[#This Row],[Date]],'DB Details'!$A:$T,20)</f>
        <v/>
      </c>
      <c r="D492" s="49">
        <f>VLOOKUP(Table311[[#This Row],[Date]],'DB Details'!$A:$T,18)</f>
        <v/>
      </c>
      <c r="E492" s="49">
        <f>VLOOKUP(Table311[[#This Row],[Date]],'DB Details'!$A:$T,19)</f>
        <v/>
      </c>
    </row>
    <row r="493">
      <c r="A493" s="38" t="n">
        <v>32356</v>
      </c>
      <c r="B493" s="48">
        <f>VLOOKUP(Table311[[#This Row],[Date]],'DB Details'!$A:$L,12)</f>
        <v/>
      </c>
      <c r="C493" s="49">
        <f>VLOOKUP(Table311[[#This Row],[Date]],'DB Details'!$A:$T,20)</f>
        <v/>
      </c>
      <c r="D493" s="49">
        <f>VLOOKUP(Table311[[#This Row],[Date]],'DB Details'!$A:$T,18)</f>
        <v/>
      </c>
      <c r="E493" s="49">
        <f>VLOOKUP(Table311[[#This Row],[Date]],'DB Details'!$A:$T,19)</f>
        <v/>
      </c>
    </row>
    <row r="494">
      <c r="A494" s="38" t="n">
        <v>32387</v>
      </c>
      <c r="B494" s="48">
        <f>VLOOKUP(Table311[[#This Row],[Date]],'DB Details'!$A:$L,12)</f>
        <v/>
      </c>
      <c r="C494" s="49">
        <f>VLOOKUP(Table311[[#This Row],[Date]],'DB Details'!$A:$T,20)</f>
        <v/>
      </c>
      <c r="D494" s="49">
        <f>VLOOKUP(Table311[[#This Row],[Date]],'DB Details'!$A:$T,18)</f>
        <v/>
      </c>
      <c r="E494" s="49">
        <f>VLOOKUP(Table311[[#This Row],[Date]],'DB Details'!$A:$T,19)</f>
        <v/>
      </c>
    </row>
    <row r="495">
      <c r="A495" s="38" t="n">
        <v>32417</v>
      </c>
      <c r="B495" s="48">
        <f>VLOOKUP(Table311[[#This Row],[Date]],'DB Details'!$A:$L,12)</f>
        <v/>
      </c>
      <c r="C495" s="49">
        <f>VLOOKUP(Table311[[#This Row],[Date]],'DB Details'!$A:$T,20)</f>
        <v/>
      </c>
      <c r="D495" s="49">
        <f>VLOOKUP(Table311[[#This Row],[Date]],'DB Details'!$A:$T,18)</f>
        <v/>
      </c>
      <c r="E495" s="49">
        <f>VLOOKUP(Table311[[#This Row],[Date]],'DB Details'!$A:$T,19)</f>
        <v/>
      </c>
    </row>
    <row r="496">
      <c r="A496" s="38" t="n">
        <v>32448</v>
      </c>
      <c r="B496" s="48">
        <f>VLOOKUP(Table311[[#This Row],[Date]],'DB Details'!$A:$L,12)</f>
        <v/>
      </c>
      <c r="C496" s="49">
        <f>VLOOKUP(Table311[[#This Row],[Date]],'DB Details'!$A:$T,20)</f>
        <v/>
      </c>
      <c r="D496" s="49">
        <f>VLOOKUP(Table311[[#This Row],[Date]],'DB Details'!$A:$T,18)</f>
        <v/>
      </c>
      <c r="E496" s="49">
        <f>VLOOKUP(Table311[[#This Row],[Date]],'DB Details'!$A:$T,19)</f>
        <v/>
      </c>
    </row>
    <row r="497">
      <c r="A497" s="38" t="n">
        <v>32478</v>
      </c>
      <c r="B497" s="48">
        <f>VLOOKUP(Table311[[#This Row],[Date]],'DB Details'!$A:$L,12)</f>
        <v/>
      </c>
      <c r="C497" s="49">
        <f>VLOOKUP(Table311[[#This Row],[Date]],'DB Details'!$A:$T,20)</f>
        <v/>
      </c>
      <c r="D497" s="49">
        <f>VLOOKUP(Table311[[#This Row],[Date]],'DB Details'!$A:$T,18)</f>
        <v/>
      </c>
      <c r="E497" s="49">
        <f>VLOOKUP(Table311[[#This Row],[Date]],'DB Details'!$A:$T,19)</f>
        <v/>
      </c>
    </row>
    <row r="498">
      <c r="A498" s="38" t="n">
        <v>32509</v>
      </c>
      <c r="B498" s="48">
        <f>VLOOKUP(Table311[[#This Row],[Date]],'DB Details'!$A:$L,12)</f>
        <v/>
      </c>
      <c r="C498" s="49">
        <f>VLOOKUP(Table311[[#This Row],[Date]],'DB Details'!$A:$T,20)</f>
        <v/>
      </c>
      <c r="D498" s="49">
        <f>VLOOKUP(Table311[[#This Row],[Date]],'DB Details'!$A:$T,18)</f>
        <v/>
      </c>
      <c r="E498" s="49">
        <f>VLOOKUP(Table311[[#This Row],[Date]],'DB Details'!$A:$T,19)</f>
        <v/>
      </c>
    </row>
    <row r="499">
      <c r="A499" s="38" t="n">
        <v>32540</v>
      </c>
      <c r="B499" s="48">
        <f>VLOOKUP(Table311[[#This Row],[Date]],'DB Details'!$A:$L,12)</f>
        <v/>
      </c>
      <c r="C499" s="49">
        <f>VLOOKUP(Table311[[#This Row],[Date]],'DB Details'!$A:$T,20)</f>
        <v/>
      </c>
      <c r="D499" s="49">
        <f>VLOOKUP(Table311[[#This Row],[Date]],'DB Details'!$A:$T,18)</f>
        <v/>
      </c>
      <c r="E499" s="49">
        <f>VLOOKUP(Table311[[#This Row],[Date]],'DB Details'!$A:$T,19)</f>
        <v/>
      </c>
    </row>
    <row r="500">
      <c r="A500" s="38" t="n">
        <v>32568</v>
      </c>
      <c r="B500" s="48">
        <f>VLOOKUP(Table311[[#This Row],[Date]],'DB Details'!$A:$L,12)</f>
        <v/>
      </c>
      <c r="C500" s="49">
        <f>VLOOKUP(Table311[[#This Row],[Date]],'DB Details'!$A:$T,20)</f>
        <v/>
      </c>
      <c r="D500" s="49">
        <f>VLOOKUP(Table311[[#This Row],[Date]],'DB Details'!$A:$T,18)</f>
        <v/>
      </c>
      <c r="E500" s="49">
        <f>VLOOKUP(Table311[[#This Row],[Date]],'DB Details'!$A:$T,19)</f>
        <v/>
      </c>
    </row>
    <row r="501">
      <c r="A501" s="38" t="n">
        <v>32599</v>
      </c>
      <c r="B501" s="48">
        <f>VLOOKUP(Table311[[#This Row],[Date]],'DB Details'!$A:$L,12)</f>
        <v/>
      </c>
      <c r="C501" s="49">
        <f>VLOOKUP(Table311[[#This Row],[Date]],'DB Details'!$A:$T,20)</f>
        <v/>
      </c>
      <c r="D501" s="49">
        <f>VLOOKUP(Table311[[#This Row],[Date]],'DB Details'!$A:$T,18)</f>
        <v/>
      </c>
      <c r="E501" s="49">
        <f>VLOOKUP(Table311[[#This Row],[Date]],'DB Details'!$A:$T,19)</f>
        <v/>
      </c>
    </row>
    <row r="502">
      <c r="A502" s="38" t="n">
        <v>32629</v>
      </c>
      <c r="B502" s="48">
        <f>VLOOKUP(Table311[[#This Row],[Date]],'DB Details'!$A:$L,12)</f>
        <v/>
      </c>
      <c r="C502" s="49">
        <f>VLOOKUP(Table311[[#This Row],[Date]],'DB Details'!$A:$T,20)</f>
        <v/>
      </c>
      <c r="D502" s="49">
        <f>VLOOKUP(Table311[[#This Row],[Date]],'DB Details'!$A:$T,18)</f>
        <v/>
      </c>
      <c r="E502" s="49">
        <f>VLOOKUP(Table311[[#This Row],[Date]],'DB Details'!$A:$T,19)</f>
        <v/>
      </c>
    </row>
    <row r="503">
      <c r="A503" s="38" t="n">
        <v>32660</v>
      </c>
      <c r="B503" s="48">
        <f>VLOOKUP(Table311[[#This Row],[Date]],'DB Details'!$A:$L,12)</f>
        <v/>
      </c>
      <c r="C503" s="49">
        <f>VLOOKUP(Table311[[#This Row],[Date]],'DB Details'!$A:$T,20)</f>
        <v/>
      </c>
      <c r="D503" s="49">
        <f>VLOOKUP(Table311[[#This Row],[Date]],'DB Details'!$A:$T,18)</f>
        <v/>
      </c>
      <c r="E503" s="49">
        <f>VLOOKUP(Table311[[#This Row],[Date]],'DB Details'!$A:$T,19)</f>
        <v/>
      </c>
    </row>
    <row r="504">
      <c r="A504" s="38" t="n">
        <v>32690</v>
      </c>
      <c r="B504" s="48">
        <f>VLOOKUP(Table311[[#This Row],[Date]],'DB Details'!$A:$L,12)</f>
        <v/>
      </c>
      <c r="C504" s="49">
        <f>VLOOKUP(Table311[[#This Row],[Date]],'DB Details'!$A:$T,20)</f>
        <v/>
      </c>
      <c r="D504" s="49">
        <f>VLOOKUP(Table311[[#This Row],[Date]],'DB Details'!$A:$T,18)</f>
        <v/>
      </c>
      <c r="E504" s="49">
        <f>VLOOKUP(Table311[[#This Row],[Date]],'DB Details'!$A:$T,19)</f>
        <v/>
      </c>
    </row>
    <row r="505">
      <c r="A505" s="38" t="n">
        <v>32721</v>
      </c>
      <c r="B505" s="48">
        <f>VLOOKUP(Table311[[#This Row],[Date]],'DB Details'!$A:$L,12)</f>
        <v/>
      </c>
      <c r="C505" s="49">
        <f>VLOOKUP(Table311[[#This Row],[Date]],'DB Details'!$A:$T,20)</f>
        <v/>
      </c>
      <c r="D505" s="49">
        <f>VLOOKUP(Table311[[#This Row],[Date]],'DB Details'!$A:$T,18)</f>
        <v/>
      </c>
      <c r="E505" s="49">
        <f>VLOOKUP(Table311[[#This Row],[Date]],'DB Details'!$A:$T,19)</f>
        <v/>
      </c>
    </row>
    <row r="506">
      <c r="A506" s="38" t="n">
        <v>32752</v>
      </c>
      <c r="B506" s="48">
        <f>VLOOKUP(Table311[[#This Row],[Date]],'DB Details'!$A:$L,12)</f>
        <v/>
      </c>
      <c r="C506" s="49">
        <f>VLOOKUP(Table311[[#This Row],[Date]],'DB Details'!$A:$T,20)</f>
        <v/>
      </c>
      <c r="D506" s="49">
        <f>VLOOKUP(Table311[[#This Row],[Date]],'DB Details'!$A:$T,18)</f>
        <v/>
      </c>
      <c r="E506" s="49">
        <f>VLOOKUP(Table311[[#This Row],[Date]],'DB Details'!$A:$T,19)</f>
        <v/>
      </c>
    </row>
    <row r="507">
      <c r="A507" s="38" t="n">
        <v>32782</v>
      </c>
      <c r="B507" s="48">
        <f>VLOOKUP(Table311[[#This Row],[Date]],'DB Details'!$A:$L,12)</f>
        <v/>
      </c>
      <c r="C507" s="49">
        <f>VLOOKUP(Table311[[#This Row],[Date]],'DB Details'!$A:$T,20)</f>
        <v/>
      </c>
      <c r="D507" s="49">
        <f>VLOOKUP(Table311[[#This Row],[Date]],'DB Details'!$A:$T,18)</f>
        <v/>
      </c>
      <c r="E507" s="49">
        <f>VLOOKUP(Table311[[#This Row],[Date]],'DB Details'!$A:$T,19)</f>
        <v/>
      </c>
    </row>
    <row r="508">
      <c r="A508" s="38" t="n">
        <v>32813</v>
      </c>
      <c r="B508" s="48">
        <f>VLOOKUP(Table311[[#This Row],[Date]],'DB Details'!$A:$L,12)</f>
        <v/>
      </c>
      <c r="C508" s="49">
        <f>VLOOKUP(Table311[[#This Row],[Date]],'DB Details'!$A:$T,20)</f>
        <v/>
      </c>
      <c r="D508" s="49">
        <f>VLOOKUP(Table311[[#This Row],[Date]],'DB Details'!$A:$T,18)</f>
        <v/>
      </c>
      <c r="E508" s="49">
        <f>VLOOKUP(Table311[[#This Row],[Date]],'DB Details'!$A:$T,19)</f>
        <v/>
      </c>
    </row>
    <row r="509">
      <c r="A509" s="38" t="n">
        <v>32843</v>
      </c>
      <c r="B509" s="48">
        <f>VLOOKUP(Table311[[#This Row],[Date]],'DB Details'!$A:$L,12)</f>
        <v/>
      </c>
      <c r="C509" s="49">
        <f>VLOOKUP(Table311[[#This Row],[Date]],'DB Details'!$A:$T,20)</f>
        <v/>
      </c>
      <c r="D509" s="49">
        <f>VLOOKUP(Table311[[#This Row],[Date]],'DB Details'!$A:$T,18)</f>
        <v/>
      </c>
      <c r="E509" s="49">
        <f>VLOOKUP(Table311[[#This Row],[Date]],'DB Details'!$A:$T,19)</f>
        <v/>
      </c>
    </row>
    <row r="510">
      <c r="A510" s="38" t="n">
        <v>32874</v>
      </c>
      <c r="B510" s="48">
        <f>VLOOKUP(Table311[[#This Row],[Date]],'DB Details'!$A:$L,12)</f>
        <v/>
      </c>
      <c r="C510" s="49">
        <f>VLOOKUP(Table311[[#This Row],[Date]],'DB Details'!$A:$T,20)</f>
        <v/>
      </c>
      <c r="D510" s="49">
        <f>VLOOKUP(Table311[[#This Row],[Date]],'DB Details'!$A:$T,18)</f>
        <v/>
      </c>
      <c r="E510" s="49">
        <f>VLOOKUP(Table311[[#This Row],[Date]],'DB Details'!$A:$T,19)</f>
        <v/>
      </c>
    </row>
    <row r="511">
      <c r="A511" s="38" t="n">
        <v>32905</v>
      </c>
      <c r="B511" s="48">
        <f>VLOOKUP(Table311[[#This Row],[Date]],'DB Details'!$A:$L,12)</f>
        <v/>
      </c>
      <c r="C511" s="49">
        <f>VLOOKUP(Table311[[#This Row],[Date]],'DB Details'!$A:$T,20)</f>
        <v/>
      </c>
      <c r="D511" s="49">
        <f>VLOOKUP(Table311[[#This Row],[Date]],'DB Details'!$A:$T,18)</f>
        <v/>
      </c>
      <c r="E511" s="49">
        <f>VLOOKUP(Table311[[#This Row],[Date]],'DB Details'!$A:$T,19)</f>
        <v/>
      </c>
    </row>
    <row r="512">
      <c r="A512" s="38" t="n">
        <v>32933</v>
      </c>
      <c r="B512" s="48">
        <f>VLOOKUP(Table311[[#This Row],[Date]],'DB Details'!$A:$L,12)</f>
        <v/>
      </c>
      <c r="C512" s="49">
        <f>VLOOKUP(Table311[[#This Row],[Date]],'DB Details'!$A:$T,20)</f>
        <v/>
      </c>
      <c r="D512" s="49">
        <f>VLOOKUP(Table311[[#This Row],[Date]],'DB Details'!$A:$T,18)</f>
        <v/>
      </c>
      <c r="E512" s="49">
        <f>VLOOKUP(Table311[[#This Row],[Date]],'DB Details'!$A:$T,19)</f>
        <v/>
      </c>
    </row>
    <row r="513">
      <c r="A513" s="38" t="n">
        <v>32964</v>
      </c>
      <c r="B513" s="48">
        <f>VLOOKUP(Table311[[#This Row],[Date]],'DB Details'!$A:$L,12)</f>
        <v/>
      </c>
      <c r="C513" s="49">
        <f>VLOOKUP(Table311[[#This Row],[Date]],'DB Details'!$A:$T,20)</f>
        <v/>
      </c>
      <c r="D513" s="49">
        <f>VLOOKUP(Table311[[#This Row],[Date]],'DB Details'!$A:$T,18)</f>
        <v/>
      </c>
      <c r="E513" s="49">
        <f>VLOOKUP(Table311[[#This Row],[Date]],'DB Details'!$A:$T,19)</f>
        <v/>
      </c>
    </row>
    <row r="514">
      <c r="A514" s="38" t="n">
        <v>32994</v>
      </c>
      <c r="B514" s="48">
        <f>VLOOKUP(Table311[[#This Row],[Date]],'DB Details'!$A:$L,12)</f>
        <v/>
      </c>
      <c r="C514" s="49">
        <f>VLOOKUP(Table311[[#This Row],[Date]],'DB Details'!$A:$T,20)</f>
        <v/>
      </c>
      <c r="D514" s="49">
        <f>VLOOKUP(Table311[[#This Row],[Date]],'DB Details'!$A:$T,18)</f>
        <v/>
      </c>
      <c r="E514" s="49">
        <f>VLOOKUP(Table311[[#This Row],[Date]],'DB Details'!$A:$T,19)</f>
        <v/>
      </c>
    </row>
    <row r="515">
      <c r="A515" s="38" t="n">
        <v>33025</v>
      </c>
      <c r="B515" s="48">
        <f>VLOOKUP(Table311[[#This Row],[Date]],'DB Details'!$A:$L,12)</f>
        <v/>
      </c>
      <c r="C515" s="49">
        <f>VLOOKUP(Table311[[#This Row],[Date]],'DB Details'!$A:$T,20)</f>
        <v/>
      </c>
      <c r="D515" s="49">
        <f>VLOOKUP(Table311[[#This Row],[Date]],'DB Details'!$A:$T,18)</f>
        <v/>
      </c>
      <c r="E515" s="49">
        <f>VLOOKUP(Table311[[#This Row],[Date]],'DB Details'!$A:$T,19)</f>
        <v/>
      </c>
    </row>
    <row r="516">
      <c r="A516" s="38" t="n">
        <v>33055</v>
      </c>
      <c r="B516" s="48">
        <f>VLOOKUP(Table311[[#This Row],[Date]],'DB Details'!$A:$L,12)</f>
        <v/>
      </c>
      <c r="C516" s="49">
        <f>VLOOKUP(Table311[[#This Row],[Date]],'DB Details'!$A:$T,20)</f>
        <v/>
      </c>
      <c r="D516" s="49">
        <f>VLOOKUP(Table311[[#This Row],[Date]],'DB Details'!$A:$T,18)</f>
        <v/>
      </c>
      <c r="E516" s="49">
        <f>VLOOKUP(Table311[[#This Row],[Date]],'DB Details'!$A:$T,19)</f>
        <v/>
      </c>
    </row>
    <row r="517">
      <c r="A517" s="38" t="n">
        <v>33086</v>
      </c>
      <c r="B517" s="48">
        <f>VLOOKUP(Table311[[#This Row],[Date]],'DB Details'!$A:$L,12)</f>
        <v/>
      </c>
      <c r="C517" s="49">
        <f>VLOOKUP(Table311[[#This Row],[Date]],'DB Details'!$A:$T,20)</f>
        <v/>
      </c>
      <c r="D517" s="49">
        <f>VLOOKUP(Table311[[#This Row],[Date]],'DB Details'!$A:$T,18)</f>
        <v/>
      </c>
      <c r="E517" s="49">
        <f>VLOOKUP(Table311[[#This Row],[Date]],'DB Details'!$A:$T,19)</f>
        <v/>
      </c>
    </row>
    <row r="518">
      <c r="A518" s="38" t="n">
        <v>33117</v>
      </c>
      <c r="B518" s="48">
        <f>VLOOKUP(Table311[[#This Row],[Date]],'DB Details'!$A:$L,12)</f>
        <v/>
      </c>
      <c r="C518" s="49">
        <f>VLOOKUP(Table311[[#This Row],[Date]],'DB Details'!$A:$T,20)</f>
        <v/>
      </c>
      <c r="D518" s="49">
        <f>VLOOKUP(Table311[[#This Row],[Date]],'DB Details'!$A:$T,18)</f>
        <v/>
      </c>
      <c r="E518" s="49">
        <f>VLOOKUP(Table311[[#This Row],[Date]],'DB Details'!$A:$T,19)</f>
        <v/>
      </c>
    </row>
    <row r="519">
      <c r="A519" s="38" t="n">
        <v>33147</v>
      </c>
      <c r="B519" s="48">
        <f>VLOOKUP(Table311[[#This Row],[Date]],'DB Details'!$A:$L,12)</f>
        <v/>
      </c>
      <c r="C519" s="49">
        <f>VLOOKUP(Table311[[#This Row],[Date]],'DB Details'!$A:$T,20)</f>
        <v/>
      </c>
      <c r="D519" s="49">
        <f>VLOOKUP(Table311[[#This Row],[Date]],'DB Details'!$A:$T,18)</f>
        <v/>
      </c>
      <c r="E519" s="49">
        <f>VLOOKUP(Table311[[#This Row],[Date]],'DB Details'!$A:$T,19)</f>
        <v/>
      </c>
    </row>
    <row r="520">
      <c r="A520" s="38" t="n">
        <v>33178</v>
      </c>
      <c r="B520" s="48">
        <f>VLOOKUP(Table311[[#This Row],[Date]],'DB Details'!$A:$L,12)</f>
        <v/>
      </c>
      <c r="C520" s="49">
        <f>VLOOKUP(Table311[[#This Row],[Date]],'DB Details'!$A:$T,20)</f>
        <v/>
      </c>
      <c r="D520" s="49">
        <f>VLOOKUP(Table311[[#This Row],[Date]],'DB Details'!$A:$T,18)</f>
        <v/>
      </c>
      <c r="E520" s="49">
        <f>VLOOKUP(Table311[[#This Row],[Date]],'DB Details'!$A:$T,19)</f>
        <v/>
      </c>
    </row>
    <row r="521">
      <c r="A521" s="38" t="n">
        <v>33208</v>
      </c>
      <c r="B521" s="48">
        <f>VLOOKUP(Table311[[#This Row],[Date]],'DB Details'!$A:$L,12)</f>
        <v/>
      </c>
      <c r="C521" s="49">
        <f>VLOOKUP(Table311[[#This Row],[Date]],'DB Details'!$A:$T,20)</f>
        <v/>
      </c>
      <c r="D521" s="49">
        <f>VLOOKUP(Table311[[#This Row],[Date]],'DB Details'!$A:$T,18)</f>
        <v/>
      </c>
      <c r="E521" s="49">
        <f>VLOOKUP(Table311[[#This Row],[Date]],'DB Details'!$A:$T,19)</f>
        <v/>
      </c>
    </row>
    <row r="522">
      <c r="A522" s="38" t="n">
        <v>33239</v>
      </c>
      <c r="B522" s="48">
        <f>VLOOKUP(Table311[[#This Row],[Date]],'DB Details'!$A:$L,12)</f>
        <v/>
      </c>
      <c r="C522" s="49">
        <f>VLOOKUP(Table311[[#This Row],[Date]],'DB Details'!$A:$T,20)</f>
        <v/>
      </c>
      <c r="D522" s="49">
        <f>VLOOKUP(Table311[[#This Row],[Date]],'DB Details'!$A:$T,18)</f>
        <v/>
      </c>
      <c r="E522" s="49">
        <f>VLOOKUP(Table311[[#This Row],[Date]],'DB Details'!$A:$T,19)</f>
        <v/>
      </c>
    </row>
    <row r="523">
      <c r="A523" s="38" t="n">
        <v>33270</v>
      </c>
      <c r="B523" s="48">
        <f>VLOOKUP(Table311[[#This Row],[Date]],'DB Details'!$A:$L,12)</f>
        <v/>
      </c>
      <c r="C523" s="49">
        <f>VLOOKUP(Table311[[#This Row],[Date]],'DB Details'!$A:$T,20)</f>
        <v/>
      </c>
      <c r="D523" s="49">
        <f>VLOOKUP(Table311[[#This Row],[Date]],'DB Details'!$A:$T,18)</f>
        <v/>
      </c>
      <c r="E523" s="49">
        <f>VLOOKUP(Table311[[#This Row],[Date]],'DB Details'!$A:$T,19)</f>
        <v/>
      </c>
    </row>
    <row r="524">
      <c r="A524" s="38" t="n">
        <v>33298</v>
      </c>
      <c r="B524" s="48">
        <f>VLOOKUP(Table311[[#This Row],[Date]],'DB Details'!$A:$L,12)</f>
        <v/>
      </c>
      <c r="C524" s="49">
        <f>VLOOKUP(Table311[[#This Row],[Date]],'DB Details'!$A:$T,20)</f>
        <v/>
      </c>
      <c r="D524" s="49">
        <f>VLOOKUP(Table311[[#This Row],[Date]],'DB Details'!$A:$T,18)</f>
        <v/>
      </c>
      <c r="E524" s="49">
        <f>VLOOKUP(Table311[[#This Row],[Date]],'DB Details'!$A:$T,19)</f>
        <v/>
      </c>
    </row>
    <row r="525">
      <c r="A525" s="38" t="n">
        <v>33329</v>
      </c>
      <c r="B525" s="48">
        <f>VLOOKUP(Table311[[#This Row],[Date]],'DB Details'!$A:$L,12)</f>
        <v/>
      </c>
      <c r="C525" s="49">
        <f>VLOOKUP(Table311[[#This Row],[Date]],'DB Details'!$A:$T,20)</f>
        <v/>
      </c>
      <c r="D525" s="49">
        <f>VLOOKUP(Table311[[#This Row],[Date]],'DB Details'!$A:$T,18)</f>
        <v/>
      </c>
      <c r="E525" s="49">
        <f>VLOOKUP(Table311[[#This Row],[Date]],'DB Details'!$A:$T,19)</f>
        <v/>
      </c>
    </row>
    <row r="526">
      <c r="A526" s="38" t="n">
        <v>33359</v>
      </c>
      <c r="B526" s="48">
        <f>VLOOKUP(Table311[[#This Row],[Date]],'DB Details'!$A:$L,12)</f>
        <v/>
      </c>
      <c r="C526" s="49">
        <f>VLOOKUP(Table311[[#This Row],[Date]],'DB Details'!$A:$T,20)</f>
        <v/>
      </c>
      <c r="D526" s="49">
        <f>VLOOKUP(Table311[[#This Row],[Date]],'DB Details'!$A:$T,18)</f>
        <v/>
      </c>
      <c r="E526" s="49">
        <f>VLOOKUP(Table311[[#This Row],[Date]],'DB Details'!$A:$T,19)</f>
        <v/>
      </c>
    </row>
    <row r="527">
      <c r="A527" s="38" t="n">
        <v>33390</v>
      </c>
      <c r="B527" s="48">
        <f>VLOOKUP(Table311[[#This Row],[Date]],'DB Details'!$A:$L,12)</f>
        <v/>
      </c>
      <c r="C527" s="49">
        <f>VLOOKUP(Table311[[#This Row],[Date]],'DB Details'!$A:$T,20)</f>
        <v/>
      </c>
      <c r="D527" s="49">
        <f>VLOOKUP(Table311[[#This Row],[Date]],'DB Details'!$A:$T,18)</f>
        <v/>
      </c>
      <c r="E527" s="49">
        <f>VLOOKUP(Table311[[#This Row],[Date]],'DB Details'!$A:$T,19)</f>
        <v/>
      </c>
    </row>
    <row r="528">
      <c r="A528" s="38" t="n">
        <v>33420</v>
      </c>
      <c r="B528" s="48">
        <f>VLOOKUP(Table311[[#This Row],[Date]],'DB Details'!$A:$L,12)</f>
        <v/>
      </c>
      <c r="C528" s="49">
        <f>VLOOKUP(Table311[[#This Row],[Date]],'DB Details'!$A:$T,20)</f>
        <v/>
      </c>
      <c r="D528" s="49">
        <f>VLOOKUP(Table311[[#This Row],[Date]],'DB Details'!$A:$T,18)</f>
        <v/>
      </c>
      <c r="E528" s="49">
        <f>VLOOKUP(Table311[[#This Row],[Date]],'DB Details'!$A:$T,19)</f>
        <v/>
      </c>
    </row>
    <row r="529">
      <c r="A529" s="38" t="n">
        <v>33451</v>
      </c>
      <c r="B529" s="48">
        <f>VLOOKUP(Table311[[#This Row],[Date]],'DB Details'!$A:$L,12)</f>
        <v/>
      </c>
      <c r="C529" s="49">
        <f>VLOOKUP(Table311[[#This Row],[Date]],'DB Details'!$A:$T,20)</f>
        <v/>
      </c>
      <c r="D529" s="49">
        <f>VLOOKUP(Table311[[#This Row],[Date]],'DB Details'!$A:$T,18)</f>
        <v/>
      </c>
      <c r="E529" s="49">
        <f>VLOOKUP(Table311[[#This Row],[Date]],'DB Details'!$A:$T,19)</f>
        <v/>
      </c>
    </row>
    <row r="530">
      <c r="A530" s="38" t="n">
        <v>33482</v>
      </c>
      <c r="B530" s="48">
        <f>VLOOKUP(Table311[[#This Row],[Date]],'DB Details'!$A:$L,12)</f>
        <v/>
      </c>
      <c r="C530" s="49">
        <f>VLOOKUP(Table311[[#This Row],[Date]],'DB Details'!$A:$T,20)</f>
        <v/>
      </c>
      <c r="D530" s="49">
        <f>VLOOKUP(Table311[[#This Row],[Date]],'DB Details'!$A:$T,18)</f>
        <v/>
      </c>
      <c r="E530" s="49">
        <f>VLOOKUP(Table311[[#This Row],[Date]],'DB Details'!$A:$T,19)</f>
        <v/>
      </c>
    </row>
    <row r="531">
      <c r="A531" s="38" t="n">
        <v>33512</v>
      </c>
      <c r="B531" s="48">
        <f>VLOOKUP(Table311[[#This Row],[Date]],'DB Details'!$A:$L,12)</f>
        <v/>
      </c>
      <c r="C531" s="49">
        <f>VLOOKUP(Table311[[#This Row],[Date]],'DB Details'!$A:$T,20)</f>
        <v/>
      </c>
      <c r="D531" s="49">
        <f>VLOOKUP(Table311[[#This Row],[Date]],'DB Details'!$A:$T,18)</f>
        <v/>
      </c>
      <c r="E531" s="49">
        <f>VLOOKUP(Table311[[#This Row],[Date]],'DB Details'!$A:$T,19)</f>
        <v/>
      </c>
    </row>
    <row r="532">
      <c r="A532" s="38" t="n">
        <v>33543</v>
      </c>
      <c r="B532" s="48">
        <f>VLOOKUP(Table311[[#This Row],[Date]],'DB Details'!$A:$L,12)</f>
        <v/>
      </c>
      <c r="C532" s="49">
        <f>VLOOKUP(Table311[[#This Row],[Date]],'DB Details'!$A:$T,20)</f>
        <v/>
      </c>
      <c r="D532" s="49">
        <f>VLOOKUP(Table311[[#This Row],[Date]],'DB Details'!$A:$T,18)</f>
        <v/>
      </c>
      <c r="E532" s="49">
        <f>VLOOKUP(Table311[[#This Row],[Date]],'DB Details'!$A:$T,19)</f>
        <v/>
      </c>
    </row>
    <row r="533">
      <c r="A533" s="38" t="n">
        <v>33573</v>
      </c>
      <c r="B533" s="48">
        <f>VLOOKUP(Table311[[#This Row],[Date]],'DB Details'!$A:$L,12)</f>
        <v/>
      </c>
      <c r="C533" s="49">
        <f>VLOOKUP(Table311[[#This Row],[Date]],'DB Details'!$A:$T,20)</f>
        <v/>
      </c>
      <c r="D533" s="49">
        <f>VLOOKUP(Table311[[#This Row],[Date]],'DB Details'!$A:$T,18)</f>
        <v/>
      </c>
      <c r="E533" s="49">
        <f>VLOOKUP(Table311[[#This Row],[Date]],'DB Details'!$A:$T,19)</f>
        <v/>
      </c>
    </row>
    <row r="534">
      <c r="A534" s="38" t="n">
        <v>33604</v>
      </c>
      <c r="B534" s="48">
        <f>VLOOKUP(Table311[[#This Row],[Date]],'DB Details'!$A:$L,12)</f>
        <v/>
      </c>
      <c r="C534" s="49">
        <f>VLOOKUP(Table311[[#This Row],[Date]],'DB Details'!$A:$T,20)</f>
        <v/>
      </c>
      <c r="D534" s="49">
        <f>VLOOKUP(Table311[[#This Row],[Date]],'DB Details'!$A:$T,18)</f>
        <v/>
      </c>
      <c r="E534" s="49">
        <f>VLOOKUP(Table311[[#This Row],[Date]],'DB Details'!$A:$T,19)</f>
        <v/>
      </c>
    </row>
    <row r="535">
      <c r="A535" s="38" t="n">
        <v>33635</v>
      </c>
      <c r="B535" s="48">
        <f>VLOOKUP(Table311[[#This Row],[Date]],'DB Details'!$A:$L,12)</f>
        <v/>
      </c>
      <c r="C535" s="49">
        <f>VLOOKUP(Table311[[#This Row],[Date]],'DB Details'!$A:$T,20)</f>
        <v/>
      </c>
      <c r="D535" s="49">
        <f>VLOOKUP(Table311[[#This Row],[Date]],'DB Details'!$A:$T,18)</f>
        <v/>
      </c>
      <c r="E535" s="49">
        <f>VLOOKUP(Table311[[#This Row],[Date]],'DB Details'!$A:$T,19)</f>
        <v/>
      </c>
    </row>
    <row r="536">
      <c r="A536" s="38" t="n">
        <v>33664</v>
      </c>
      <c r="B536" s="48">
        <f>VLOOKUP(Table311[[#This Row],[Date]],'DB Details'!$A:$L,12)</f>
        <v/>
      </c>
      <c r="C536" s="49">
        <f>VLOOKUP(Table311[[#This Row],[Date]],'DB Details'!$A:$T,20)</f>
        <v/>
      </c>
      <c r="D536" s="49">
        <f>VLOOKUP(Table311[[#This Row],[Date]],'DB Details'!$A:$T,18)</f>
        <v/>
      </c>
      <c r="E536" s="49">
        <f>VLOOKUP(Table311[[#This Row],[Date]],'DB Details'!$A:$T,19)</f>
        <v/>
      </c>
    </row>
    <row r="537">
      <c r="A537" s="38" t="n">
        <v>33695</v>
      </c>
      <c r="B537" s="48">
        <f>VLOOKUP(Table311[[#This Row],[Date]],'DB Details'!$A:$L,12)</f>
        <v/>
      </c>
      <c r="C537" s="49">
        <f>VLOOKUP(Table311[[#This Row],[Date]],'DB Details'!$A:$T,20)</f>
        <v/>
      </c>
      <c r="D537" s="49">
        <f>VLOOKUP(Table311[[#This Row],[Date]],'DB Details'!$A:$T,18)</f>
        <v/>
      </c>
      <c r="E537" s="49">
        <f>VLOOKUP(Table311[[#This Row],[Date]],'DB Details'!$A:$T,19)</f>
        <v/>
      </c>
    </row>
    <row r="538">
      <c r="A538" s="38" t="n">
        <v>33725</v>
      </c>
      <c r="B538" s="48">
        <f>VLOOKUP(Table311[[#This Row],[Date]],'DB Details'!$A:$L,12)</f>
        <v/>
      </c>
      <c r="C538" s="49">
        <f>VLOOKUP(Table311[[#This Row],[Date]],'DB Details'!$A:$T,20)</f>
        <v/>
      </c>
      <c r="D538" s="49">
        <f>VLOOKUP(Table311[[#This Row],[Date]],'DB Details'!$A:$T,18)</f>
        <v/>
      </c>
      <c r="E538" s="49">
        <f>VLOOKUP(Table311[[#This Row],[Date]],'DB Details'!$A:$T,19)</f>
        <v/>
      </c>
    </row>
    <row r="539">
      <c r="A539" s="38" t="n">
        <v>33756</v>
      </c>
      <c r="B539" s="48">
        <f>VLOOKUP(Table311[[#This Row],[Date]],'DB Details'!$A:$L,12)</f>
        <v/>
      </c>
      <c r="C539" s="49">
        <f>VLOOKUP(Table311[[#This Row],[Date]],'DB Details'!$A:$T,20)</f>
        <v/>
      </c>
      <c r="D539" s="49">
        <f>VLOOKUP(Table311[[#This Row],[Date]],'DB Details'!$A:$T,18)</f>
        <v/>
      </c>
      <c r="E539" s="49">
        <f>VLOOKUP(Table311[[#This Row],[Date]],'DB Details'!$A:$T,19)</f>
        <v/>
      </c>
    </row>
    <row r="540">
      <c r="A540" s="38" t="n">
        <v>33786</v>
      </c>
      <c r="B540" s="48">
        <f>VLOOKUP(Table311[[#This Row],[Date]],'DB Details'!$A:$L,12)</f>
        <v/>
      </c>
      <c r="C540" s="49">
        <f>VLOOKUP(Table311[[#This Row],[Date]],'DB Details'!$A:$T,20)</f>
        <v/>
      </c>
      <c r="D540" s="49">
        <f>VLOOKUP(Table311[[#This Row],[Date]],'DB Details'!$A:$T,18)</f>
        <v/>
      </c>
      <c r="E540" s="49">
        <f>VLOOKUP(Table311[[#This Row],[Date]],'DB Details'!$A:$T,19)</f>
        <v/>
      </c>
    </row>
    <row r="541">
      <c r="A541" s="38" t="n">
        <v>33817</v>
      </c>
      <c r="B541" s="48">
        <f>VLOOKUP(Table311[[#This Row],[Date]],'DB Details'!$A:$L,12)</f>
        <v/>
      </c>
      <c r="C541" s="49">
        <f>VLOOKUP(Table311[[#This Row],[Date]],'DB Details'!$A:$T,20)</f>
        <v/>
      </c>
      <c r="D541" s="49">
        <f>VLOOKUP(Table311[[#This Row],[Date]],'DB Details'!$A:$T,18)</f>
        <v/>
      </c>
      <c r="E541" s="49">
        <f>VLOOKUP(Table311[[#This Row],[Date]],'DB Details'!$A:$T,19)</f>
        <v/>
      </c>
    </row>
    <row r="542">
      <c r="A542" s="38" t="n">
        <v>33848</v>
      </c>
      <c r="B542" s="48">
        <f>VLOOKUP(Table311[[#This Row],[Date]],'DB Details'!$A:$L,12)</f>
        <v/>
      </c>
      <c r="C542" s="49">
        <f>VLOOKUP(Table311[[#This Row],[Date]],'DB Details'!$A:$T,20)</f>
        <v/>
      </c>
      <c r="D542" s="49">
        <f>VLOOKUP(Table311[[#This Row],[Date]],'DB Details'!$A:$T,18)</f>
        <v/>
      </c>
      <c r="E542" s="49">
        <f>VLOOKUP(Table311[[#This Row],[Date]],'DB Details'!$A:$T,19)</f>
        <v/>
      </c>
    </row>
    <row r="543">
      <c r="A543" s="38" t="n">
        <v>33878</v>
      </c>
      <c r="B543" s="48">
        <f>VLOOKUP(Table311[[#This Row],[Date]],'DB Details'!$A:$L,12)</f>
        <v/>
      </c>
      <c r="C543" s="49">
        <f>VLOOKUP(Table311[[#This Row],[Date]],'DB Details'!$A:$T,20)</f>
        <v/>
      </c>
      <c r="D543" s="49">
        <f>VLOOKUP(Table311[[#This Row],[Date]],'DB Details'!$A:$T,18)</f>
        <v/>
      </c>
      <c r="E543" s="49">
        <f>VLOOKUP(Table311[[#This Row],[Date]],'DB Details'!$A:$T,19)</f>
        <v/>
      </c>
    </row>
    <row r="544">
      <c r="A544" s="38" t="n">
        <v>33909</v>
      </c>
      <c r="B544" s="48">
        <f>VLOOKUP(Table311[[#This Row],[Date]],'DB Details'!$A:$L,12)</f>
        <v/>
      </c>
      <c r="C544" s="49">
        <f>VLOOKUP(Table311[[#This Row],[Date]],'DB Details'!$A:$T,20)</f>
        <v/>
      </c>
      <c r="D544" s="49">
        <f>VLOOKUP(Table311[[#This Row],[Date]],'DB Details'!$A:$T,18)</f>
        <v/>
      </c>
      <c r="E544" s="49">
        <f>VLOOKUP(Table311[[#This Row],[Date]],'DB Details'!$A:$T,19)</f>
        <v/>
      </c>
    </row>
    <row r="545">
      <c r="A545" s="38" t="n">
        <v>33939</v>
      </c>
      <c r="B545" s="48">
        <f>VLOOKUP(Table311[[#This Row],[Date]],'DB Details'!$A:$L,12)</f>
        <v/>
      </c>
      <c r="C545" s="49">
        <f>VLOOKUP(Table311[[#This Row],[Date]],'DB Details'!$A:$T,20)</f>
        <v/>
      </c>
      <c r="D545" s="49">
        <f>VLOOKUP(Table311[[#This Row],[Date]],'DB Details'!$A:$T,18)</f>
        <v/>
      </c>
      <c r="E545" s="49">
        <f>VLOOKUP(Table311[[#This Row],[Date]],'DB Details'!$A:$T,19)</f>
        <v/>
      </c>
    </row>
    <row r="546">
      <c r="A546" s="38" t="n">
        <v>33970</v>
      </c>
      <c r="B546" s="48">
        <f>VLOOKUP(Table311[[#This Row],[Date]],'DB Details'!$A:$L,12)</f>
        <v/>
      </c>
      <c r="C546" s="49">
        <f>VLOOKUP(Table311[[#This Row],[Date]],'DB Details'!$A:$T,20)</f>
        <v/>
      </c>
      <c r="D546" s="49">
        <f>VLOOKUP(Table311[[#This Row],[Date]],'DB Details'!$A:$T,18)</f>
        <v/>
      </c>
      <c r="E546" s="49">
        <f>VLOOKUP(Table311[[#This Row],[Date]],'DB Details'!$A:$T,19)</f>
        <v/>
      </c>
    </row>
    <row r="547">
      <c r="A547" s="38" t="n">
        <v>34001</v>
      </c>
      <c r="B547" s="48">
        <f>VLOOKUP(Table311[[#This Row],[Date]],'DB Details'!$A:$L,12)</f>
        <v/>
      </c>
      <c r="C547" s="49">
        <f>VLOOKUP(Table311[[#This Row],[Date]],'DB Details'!$A:$T,20)</f>
        <v/>
      </c>
      <c r="D547" s="49">
        <f>VLOOKUP(Table311[[#This Row],[Date]],'DB Details'!$A:$T,18)</f>
        <v/>
      </c>
      <c r="E547" s="49">
        <f>VLOOKUP(Table311[[#This Row],[Date]],'DB Details'!$A:$T,19)</f>
        <v/>
      </c>
    </row>
    <row r="548">
      <c r="A548" s="38" t="n">
        <v>34029</v>
      </c>
      <c r="B548" s="48">
        <f>VLOOKUP(Table311[[#This Row],[Date]],'DB Details'!$A:$L,12)</f>
        <v/>
      </c>
      <c r="C548" s="49">
        <f>VLOOKUP(Table311[[#This Row],[Date]],'DB Details'!$A:$T,20)</f>
        <v/>
      </c>
      <c r="D548" s="49">
        <f>VLOOKUP(Table311[[#This Row],[Date]],'DB Details'!$A:$T,18)</f>
        <v/>
      </c>
      <c r="E548" s="49">
        <f>VLOOKUP(Table311[[#This Row],[Date]],'DB Details'!$A:$T,19)</f>
        <v/>
      </c>
    </row>
    <row r="549">
      <c r="A549" s="38" t="n">
        <v>34060</v>
      </c>
      <c r="B549" s="48">
        <f>VLOOKUP(Table311[[#This Row],[Date]],'DB Details'!$A:$L,12)</f>
        <v/>
      </c>
      <c r="C549" s="49">
        <f>VLOOKUP(Table311[[#This Row],[Date]],'DB Details'!$A:$T,20)</f>
        <v/>
      </c>
      <c r="D549" s="49">
        <f>VLOOKUP(Table311[[#This Row],[Date]],'DB Details'!$A:$T,18)</f>
        <v/>
      </c>
      <c r="E549" s="49">
        <f>VLOOKUP(Table311[[#This Row],[Date]],'DB Details'!$A:$T,19)</f>
        <v/>
      </c>
    </row>
    <row r="550">
      <c r="A550" s="38" t="n">
        <v>34090</v>
      </c>
      <c r="B550" s="48">
        <f>VLOOKUP(Table311[[#This Row],[Date]],'DB Details'!$A:$L,12)</f>
        <v/>
      </c>
      <c r="C550" s="49">
        <f>VLOOKUP(Table311[[#This Row],[Date]],'DB Details'!$A:$T,20)</f>
        <v/>
      </c>
      <c r="D550" s="49">
        <f>VLOOKUP(Table311[[#This Row],[Date]],'DB Details'!$A:$T,18)</f>
        <v/>
      </c>
      <c r="E550" s="49">
        <f>VLOOKUP(Table311[[#This Row],[Date]],'DB Details'!$A:$T,19)</f>
        <v/>
      </c>
    </row>
    <row r="551">
      <c r="A551" s="38" t="n">
        <v>34121</v>
      </c>
      <c r="B551" s="48">
        <f>VLOOKUP(Table311[[#This Row],[Date]],'DB Details'!$A:$L,12)</f>
        <v/>
      </c>
      <c r="C551" s="49">
        <f>VLOOKUP(Table311[[#This Row],[Date]],'DB Details'!$A:$T,20)</f>
        <v/>
      </c>
      <c r="D551" s="49">
        <f>VLOOKUP(Table311[[#This Row],[Date]],'DB Details'!$A:$T,18)</f>
        <v/>
      </c>
      <c r="E551" s="49">
        <f>VLOOKUP(Table311[[#This Row],[Date]],'DB Details'!$A:$T,19)</f>
        <v/>
      </c>
    </row>
    <row r="552">
      <c r="A552" s="38" t="n">
        <v>34151</v>
      </c>
      <c r="B552" s="48">
        <f>VLOOKUP(Table311[[#This Row],[Date]],'DB Details'!$A:$L,12)</f>
        <v/>
      </c>
      <c r="C552" s="49">
        <f>VLOOKUP(Table311[[#This Row],[Date]],'DB Details'!$A:$T,20)</f>
        <v/>
      </c>
      <c r="D552" s="49">
        <f>VLOOKUP(Table311[[#This Row],[Date]],'DB Details'!$A:$T,18)</f>
        <v/>
      </c>
      <c r="E552" s="49">
        <f>VLOOKUP(Table311[[#This Row],[Date]],'DB Details'!$A:$T,19)</f>
        <v/>
      </c>
    </row>
    <row r="553">
      <c r="A553" s="38" t="n">
        <v>34182</v>
      </c>
      <c r="B553" s="48">
        <f>VLOOKUP(Table311[[#This Row],[Date]],'DB Details'!$A:$L,12)</f>
        <v/>
      </c>
      <c r="C553" s="49">
        <f>VLOOKUP(Table311[[#This Row],[Date]],'DB Details'!$A:$T,20)</f>
        <v/>
      </c>
      <c r="D553" s="49">
        <f>VLOOKUP(Table311[[#This Row],[Date]],'DB Details'!$A:$T,18)</f>
        <v/>
      </c>
      <c r="E553" s="49">
        <f>VLOOKUP(Table311[[#This Row],[Date]],'DB Details'!$A:$T,19)</f>
        <v/>
      </c>
    </row>
    <row r="554">
      <c r="A554" s="38" t="n">
        <v>34213</v>
      </c>
      <c r="B554" s="48">
        <f>VLOOKUP(Table311[[#This Row],[Date]],'DB Details'!$A:$L,12)</f>
        <v/>
      </c>
      <c r="C554" s="49">
        <f>VLOOKUP(Table311[[#This Row],[Date]],'DB Details'!$A:$T,20)</f>
        <v/>
      </c>
      <c r="D554" s="49">
        <f>VLOOKUP(Table311[[#This Row],[Date]],'DB Details'!$A:$T,18)</f>
        <v/>
      </c>
      <c r="E554" s="49">
        <f>VLOOKUP(Table311[[#This Row],[Date]],'DB Details'!$A:$T,19)</f>
        <v/>
      </c>
    </row>
    <row r="555">
      <c r="A555" s="38" t="n">
        <v>34243</v>
      </c>
      <c r="B555" s="48">
        <f>VLOOKUP(Table311[[#This Row],[Date]],'DB Details'!$A:$L,12)</f>
        <v/>
      </c>
      <c r="C555" s="49">
        <f>VLOOKUP(Table311[[#This Row],[Date]],'DB Details'!$A:$T,20)</f>
        <v/>
      </c>
      <c r="D555" s="49">
        <f>VLOOKUP(Table311[[#This Row],[Date]],'DB Details'!$A:$T,18)</f>
        <v/>
      </c>
      <c r="E555" s="49">
        <f>VLOOKUP(Table311[[#This Row],[Date]],'DB Details'!$A:$T,19)</f>
        <v/>
      </c>
    </row>
    <row r="556">
      <c r="A556" s="38" t="n">
        <v>34274</v>
      </c>
      <c r="B556" s="48">
        <f>VLOOKUP(Table311[[#This Row],[Date]],'DB Details'!$A:$L,12)</f>
        <v/>
      </c>
      <c r="C556" s="49">
        <f>VLOOKUP(Table311[[#This Row],[Date]],'DB Details'!$A:$T,20)</f>
        <v/>
      </c>
      <c r="D556" s="49">
        <f>VLOOKUP(Table311[[#This Row],[Date]],'DB Details'!$A:$T,18)</f>
        <v/>
      </c>
      <c r="E556" s="49">
        <f>VLOOKUP(Table311[[#This Row],[Date]],'DB Details'!$A:$T,19)</f>
        <v/>
      </c>
    </row>
    <row r="557">
      <c r="A557" s="38" t="n">
        <v>34304</v>
      </c>
      <c r="B557" s="48">
        <f>VLOOKUP(Table311[[#This Row],[Date]],'DB Details'!$A:$L,12)</f>
        <v/>
      </c>
      <c r="C557" s="49">
        <f>VLOOKUP(Table311[[#This Row],[Date]],'DB Details'!$A:$T,20)</f>
        <v/>
      </c>
      <c r="D557" s="49">
        <f>VLOOKUP(Table311[[#This Row],[Date]],'DB Details'!$A:$T,18)</f>
        <v/>
      </c>
      <c r="E557" s="49">
        <f>VLOOKUP(Table311[[#This Row],[Date]],'DB Details'!$A:$T,19)</f>
        <v/>
      </c>
    </row>
    <row r="558">
      <c r="A558" s="38" t="n">
        <v>34335</v>
      </c>
      <c r="B558" s="48">
        <f>VLOOKUP(Table311[[#This Row],[Date]],'DB Details'!$A:$L,12)</f>
        <v/>
      </c>
      <c r="C558" s="49">
        <f>VLOOKUP(Table311[[#This Row],[Date]],'DB Details'!$A:$T,20)</f>
        <v/>
      </c>
      <c r="D558" s="49">
        <f>VLOOKUP(Table311[[#This Row],[Date]],'DB Details'!$A:$T,18)</f>
        <v/>
      </c>
      <c r="E558" s="49">
        <f>VLOOKUP(Table311[[#This Row],[Date]],'DB Details'!$A:$T,19)</f>
        <v/>
      </c>
    </row>
    <row r="559">
      <c r="A559" s="38" t="n">
        <v>34366</v>
      </c>
      <c r="B559" s="48">
        <f>VLOOKUP(Table311[[#This Row],[Date]],'DB Details'!$A:$L,12)</f>
        <v/>
      </c>
      <c r="C559" s="49">
        <f>VLOOKUP(Table311[[#This Row],[Date]],'DB Details'!$A:$T,20)</f>
        <v/>
      </c>
      <c r="D559" s="49">
        <f>VLOOKUP(Table311[[#This Row],[Date]],'DB Details'!$A:$T,18)</f>
        <v/>
      </c>
      <c r="E559" s="49">
        <f>VLOOKUP(Table311[[#This Row],[Date]],'DB Details'!$A:$T,19)</f>
        <v/>
      </c>
    </row>
    <row r="560">
      <c r="A560" s="38" t="n">
        <v>34394</v>
      </c>
      <c r="B560" s="48">
        <f>VLOOKUP(Table311[[#This Row],[Date]],'DB Details'!$A:$L,12)</f>
        <v/>
      </c>
      <c r="C560" s="49">
        <f>VLOOKUP(Table311[[#This Row],[Date]],'DB Details'!$A:$T,20)</f>
        <v/>
      </c>
      <c r="D560" s="49">
        <f>VLOOKUP(Table311[[#This Row],[Date]],'DB Details'!$A:$T,18)</f>
        <v/>
      </c>
      <c r="E560" s="49">
        <f>VLOOKUP(Table311[[#This Row],[Date]],'DB Details'!$A:$T,19)</f>
        <v/>
      </c>
    </row>
    <row r="561">
      <c r="A561" s="38" t="n">
        <v>34425</v>
      </c>
      <c r="B561" s="48">
        <f>VLOOKUP(Table311[[#This Row],[Date]],'DB Details'!$A:$L,12)</f>
        <v/>
      </c>
      <c r="C561" s="49">
        <f>VLOOKUP(Table311[[#This Row],[Date]],'DB Details'!$A:$T,20)</f>
        <v/>
      </c>
      <c r="D561" s="49">
        <f>VLOOKUP(Table311[[#This Row],[Date]],'DB Details'!$A:$T,18)</f>
        <v/>
      </c>
      <c r="E561" s="49">
        <f>VLOOKUP(Table311[[#This Row],[Date]],'DB Details'!$A:$T,19)</f>
        <v/>
      </c>
    </row>
    <row r="562">
      <c r="A562" s="38" t="n">
        <v>34455</v>
      </c>
      <c r="B562" s="48">
        <f>VLOOKUP(Table311[[#This Row],[Date]],'DB Details'!$A:$L,12)</f>
        <v/>
      </c>
      <c r="C562" s="49">
        <f>VLOOKUP(Table311[[#This Row],[Date]],'DB Details'!$A:$T,20)</f>
        <v/>
      </c>
      <c r="D562" s="49">
        <f>VLOOKUP(Table311[[#This Row],[Date]],'DB Details'!$A:$T,18)</f>
        <v/>
      </c>
      <c r="E562" s="49">
        <f>VLOOKUP(Table311[[#This Row],[Date]],'DB Details'!$A:$T,19)</f>
        <v/>
      </c>
    </row>
    <row r="563">
      <c r="A563" s="38" t="n">
        <v>34486</v>
      </c>
      <c r="B563" s="48">
        <f>VLOOKUP(Table311[[#This Row],[Date]],'DB Details'!$A:$L,12)</f>
        <v/>
      </c>
      <c r="C563" s="49">
        <f>VLOOKUP(Table311[[#This Row],[Date]],'DB Details'!$A:$T,20)</f>
        <v/>
      </c>
      <c r="D563" s="49">
        <f>VLOOKUP(Table311[[#This Row],[Date]],'DB Details'!$A:$T,18)</f>
        <v/>
      </c>
      <c r="E563" s="49">
        <f>VLOOKUP(Table311[[#This Row],[Date]],'DB Details'!$A:$T,19)</f>
        <v/>
      </c>
    </row>
    <row r="564">
      <c r="A564" s="38" t="n">
        <v>34516</v>
      </c>
      <c r="B564" s="48">
        <f>VLOOKUP(Table311[[#This Row],[Date]],'DB Details'!$A:$L,12)</f>
        <v/>
      </c>
      <c r="C564" s="49">
        <f>VLOOKUP(Table311[[#This Row],[Date]],'DB Details'!$A:$T,20)</f>
        <v/>
      </c>
      <c r="D564" s="49">
        <f>VLOOKUP(Table311[[#This Row],[Date]],'DB Details'!$A:$T,18)</f>
        <v/>
      </c>
      <c r="E564" s="49">
        <f>VLOOKUP(Table311[[#This Row],[Date]],'DB Details'!$A:$T,19)</f>
        <v/>
      </c>
    </row>
    <row r="565">
      <c r="A565" s="38" t="n">
        <v>34547</v>
      </c>
      <c r="B565" s="48">
        <f>VLOOKUP(Table311[[#This Row],[Date]],'DB Details'!$A:$L,12)</f>
        <v/>
      </c>
      <c r="C565" s="49">
        <f>VLOOKUP(Table311[[#This Row],[Date]],'DB Details'!$A:$T,20)</f>
        <v/>
      </c>
      <c r="D565" s="49">
        <f>VLOOKUP(Table311[[#This Row],[Date]],'DB Details'!$A:$T,18)</f>
        <v/>
      </c>
      <c r="E565" s="49">
        <f>VLOOKUP(Table311[[#This Row],[Date]],'DB Details'!$A:$T,19)</f>
        <v/>
      </c>
    </row>
    <row r="566">
      <c r="A566" s="38" t="n">
        <v>34578</v>
      </c>
      <c r="B566" s="48">
        <f>VLOOKUP(Table311[[#This Row],[Date]],'DB Details'!$A:$L,12)</f>
        <v/>
      </c>
      <c r="C566" s="49">
        <f>VLOOKUP(Table311[[#This Row],[Date]],'DB Details'!$A:$T,20)</f>
        <v/>
      </c>
      <c r="D566" s="49">
        <f>VLOOKUP(Table311[[#This Row],[Date]],'DB Details'!$A:$T,18)</f>
        <v/>
      </c>
      <c r="E566" s="49">
        <f>VLOOKUP(Table311[[#This Row],[Date]],'DB Details'!$A:$T,19)</f>
        <v/>
      </c>
    </row>
    <row r="567">
      <c r="A567" s="38" t="n">
        <v>34608</v>
      </c>
      <c r="B567" s="48">
        <f>VLOOKUP(Table311[[#This Row],[Date]],'DB Details'!$A:$L,12)</f>
        <v/>
      </c>
      <c r="C567" s="49">
        <f>VLOOKUP(Table311[[#This Row],[Date]],'DB Details'!$A:$T,20)</f>
        <v/>
      </c>
      <c r="D567" s="49">
        <f>VLOOKUP(Table311[[#This Row],[Date]],'DB Details'!$A:$T,18)</f>
        <v/>
      </c>
      <c r="E567" s="49">
        <f>VLOOKUP(Table311[[#This Row],[Date]],'DB Details'!$A:$T,19)</f>
        <v/>
      </c>
    </row>
    <row r="568">
      <c r="A568" s="38" t="n">
        <v>34639</v>
      </c>
      <c r="B568" s="48">
        <f>VLOOKUP(Table311[[#This Row],[Date]],'DB Details'!$A:$L,12)</f>
        <v/>
      </c>
      <c r="C568" s="49">
        <f>VLOOKUP(Table311[[#This Row],[Date]],'DB Details'!$A:$T,20)</f>
        <v/>
      </c>
      <c r="D568" s="49">
        <f>VLOOKUP(Table311[[#This Row],[Date]],'DB Details'!$A:$T,18)</f>
        <v/>
      </c>
      <c r="E568" s="49">
        <f>VLOOKUP(Table311[[#This Row],[Date]],'DB Details'!$A:$T,19)</f>
        <v/>
      </c>
    </row>
    <row r="569">
      <c r="A569" s="38" t="n">
        <v>34669</v>
      </c>
      <c r="B569" s="48">
        <f>VLOOKUP(Table311[[#This Row],[Date]],'DB Details'!$A:$L,12)</f>
        <v/>
      </c>
      <c r="C569" s="49">
        <f>VLOOKUP(Table311[[#This Row],[Date]],'DB Details'!$A:$T,20)</f>
        <v/>
      </c>
      <c r="D569" s="49">
        <f>VLOOKUP(Table311[[#This Row],[Date]],'DB Details'!$A:$T,18)</f>
        <v/>
      </c>
      <c r="E569" s="49">
        <f>VLOOKUP(Table311[[#This Row],[Date]],'DB Details'!$A:$T,19)</f>
        <v/>
      </c>
    </row>
    <row r="570">
      <c r="A570" s="38" t="n">
        <v>34700</v>
      </c>
      <c r="B570" s="48">
        <f>VLOOKUP(Table311[[#This Row],[Date]],'DB Details'!$A:$L,12)</f>
        <v/>
      </c>
      <c r="C570" s="49">
        <f>VLOOKUP(Table311[[#This Row],[Date]],'DB Details'!$A:$T,20)</f>
        <v/>
      </c>
      <c r="D570" s="49">
        <f>VLOOKUP(Table311[[#This Row],[Date]],'DB Details'!$A:$T,18)</f>
        <v/>
      </c>
      <c r="E570" s="49">
        <f>VLOOKUP(Table311[[#This Row],[Date]],'DB Details'!$A:$T,19)</f>
        <v/>
      </c>
    </row>
    <row r="571">
      <c r="A571" s="38" t="n">
        <v>34731</v>
      </c>
      <c r="B571" s="48">
        <f>VLOOKUP(Table311[[#This Row],[Date]],'DB Details'!$A:$L,12)</f>
        <v/>
      </c>
      <c r="C571" s="49">
        <f>VLOOKUP(Table311[[#This Row],[Date]],'DB Details'!$A:$T,20)</f>
        <v/>
      </c>
      <c r="D571" s="49">
        <f>VLOOKUP(Table311[[#This Row],[Date]],'DB Details'!$A:$T,18)</f>
        <v/>
      </c>
      <c r="E571" s="49">
        <f>VLOOKUP(Table311[[#This Row],[Date]],'DB Details'!$A:$T,19)</f>
        <v/>
      </c>
    </row>
    <row r="572">
      <c r="A572" s="38" t="n">
        <v>34759</v>
      </c>
      <c r="B572" s="48">
        <f>VLOOKUP(Table311[[#This Row],[Date]],'DB Details'!$A:$L,12)</f>
        <v/>
      </c>
      <c r="C572" s="49">
        <f>VLOOKUP(Table311[[#This Row],[Date]],'DB Details'!$A:$T,20)</f>
        <v/>
      </c>
      <c r="D572" s="49">
        <f>VLOOKUP(Table311[[#This Row],[Date]],'DB Details'!$A:$T,18)</f>
        <v/>
      </c>
      <c r="E572" s="49">
        <f>VLOOKUP(Table311[[#This Row],[Date]],'DB Details'!$A:$T,19)</f>
        <v/>
      </c>
    </row>
    <row r="573">
      <c r="A573" s="38" t="n">
        <v>34790</v>
      </c>
      <c r="B573" s="48">
        <f>VLOOKUP(Table311[[#This Row],[Date]],'DB Details'!$A:$L,12)</f>
        <v/>
      </c>
      <c r="C573" s="49">
        <f>VLOOKUP(Table311[[#This Row],[Date]],'DB Details'!$A:$T,20)</f>
        <v/>
      </c>
      <c r="D573" s="49">
        <f>VLOOKUP(Table311[[#This Row],[Date]],'DB Details'!$A:$T,18)</f>
        <v/>
      </c>
      <c r="E573" s="49">
        <f>VLOOKUP(Table311[[#This Row],[Date]],'DB Details'!$A:$T,19)</f>
        <v/>
      </c>
    </row>
    <row r="574">
      <c r="A574" s="38" t="n">
        <v>34820</v>
      </c>
      <c r="B574" s="48">
        <f>VLOOKUP(Table311[[#This Row],[Date]],'DB Details'!$A:$L,12)</f>
        <v/>
      </c>
      <c r="C574" s="49">
        <f>VLOOKUP(Table311[[#This Row],[Date]],'DB Details'!$A:$T,20)</f>
        <v/>
      </c>
      <c r="D574" s="49">
        <f>VLOOKUP(Table311[[#This Row],[Date]],'DB Details'!$A:$T,18)</f>
        <v/>
      </c>
      <c r="E574" s="49">
        <f>VLOOKUP(Table311[[#This Row],[Date]],'DB Details'!$A:$T,19)</f>
        <v/>
      </c>
    </row>
    <row r="575">
      <c r="A575" s="38" t="n">
        <v>34851</v>
      </c>
      <c r="B575" s="48">
        <f>VLOOKUP(Table311[[#This Row],[Date]],'DB Details'!$A:$L,12)</f>
        <v/>
      </c>
      <c r="C575" s="49">
        <f>VLOOKUP(Table311[[#This Row],[Date]],'DB Details'!$A:$T,20)</f>
        <v/>
      </c>
      <c r="D575" s="49">
        <f>VLOOKUP(Table311[[#This Row],[Date]],'DB Details'!$A:$T,18)</f>
        <v/>
      </c>
      <c r="E575" s="49">
        <f>VLOOKUP(Table311[[#This Row],[Date]],'DB Details'!$A:$T,19)</f>
        <v/>
      </c>
    </row>
    <row r="576">
      <c r="A576" s="38" t="n">
        <v>34881</v>
      </c>
      <c r="B576" s="48">
        <f>VLOOKUP(Table311[[#This Row],[Date]],'DB Details'!$A:$L,12)</f>
        <v/>
      </c>
      <c r="C576" s="49">
        <f>VLOOKUP(Table311[[#This Row],[Date]],'DB Details'!$A:$T,20)</f>
        <v/>
      </c>
      <c r="D576" s="49">
        <f>VLOOKUP(Table311[[#This Row],[Date]],'DB Details'!$A:$T,18)</f>
        <v/>
      </c>
      <c r="E576" s="49">
        <f>VLOOKUP(Table311[[#This Row],[Date]],'DB Details'!$A:$T,19)</f>
        <v/>
      </c>
    </row>
    <row r="577">
      <c r="A577" s="38" t="n">
        <v>34912</v>
      </c>
      <c r="B577" s="48">
        <f>VLOOKUP(Table311[[#This Row],[Date]],'DB Details'!$A:$L,12)</f>
        <v/>
      </c>
      <c r="C577" s="49">
        <f>VLOOKUP(Table311[[#This Row],[Date]],'DB Details'!$A:$T,20)</f>
        <v/>
      </c>
      <c r="D577" s="49">
        <f>VLOOKUP(Table311[[#This Row],[Date]],'DB Details'!$A:$T,18)</f>
        <v/>
      </c>
      <c r="E577" s="49">
        <f>VLOOKUP(Table311[[#This Row],[Date]],'DB Details'!$A:$T,19)</f>
        <v/>
      </c>
    </row>
    <row r="578">
      <c r="A578" s="38" t="n">
        <v>34943</v>
      </c>
      <c r="B578" s="48">
        <f>VLOOKUP(Table311[[#This Row],[Date]],'DB Details'!$A:$L,12)</f>
        <v/>
      </c>
      <c r="C578" s="49">
        <f>VLOOKUP(Table311[[#This Row],[Date]],'DB Details'!$A:$T,20)</f>
        <v/>
      </c>
      <c r="D578" s="49">
        <f>VLOOKUP(Table311[[#This Row],[Date]],'DB Details'!$A:$T,18)</f>
        <v/>
      </c>
      <c r="E578" s="49">
        <f>VLOOKUP(Table311[[#This Row],[Date]],'DB Details'!$A:$T,19)</f>
        <v/>
      </c>
    </row>
    <row r="579">
      <c r="A579" s="38" t="n">
        <v>34973</v>
      </c>
      <c r="B579" s="48">
        <f>VLOOKUP(Table311[[#This Row],[Date]],'DB Details'!$A:$L,12)</f>
        <v/>
      </c>
      <c r="C579" s="49">
        <f>VLOOKUP(Table311[[#This Row],[Date]],'DB Details'!$A:$T,20)</f>
        <v/>
      </c>
      <c r="D579" s="49">
        <f>VLOOKUP(Table311[[#This Row],[Date]],'DB Details'!$A:$T,18)</f>
        <v/>
      </c>
      <c r="E579" s="49">
        <f>VLOOKUP(Table311[[#This Row],[Date]],'DB Details'!$A:$T,19)</f>
        <v/>
      </c>
    </row>
    <row r="580">
      <c r="A580" s="38" t="n">
        <v>35004</v>
      </c>
      <c r="B580" s="48">
        <f>VLOOKUP(Table311[[#This Row],[Date]],'DB Details'!$A:$L,12)</f>
        <v/>
      </c>
      <c r="C580" s="49">
        <f>VLOOKUP(Table311[[#This Row],[Date]],'DB Details'!$A:$T,20)</f>
        <v/>
      </c>
      <c r="D580" s="49">
        <f>VLOOKUP(Table311[[#This Row],[Date]],'DB Details'!$A:$T,18)</f>
        <v/>
      </c>
      <c r="E580" s="49">
        <f>VLOOKUP(Table311[[#This Row],[Date]],'DB Details'!$A:$T,19)</f>
        <v/>
      </c>
    </row>
    <row r="581">
      <c r="A581" s="38" t="n">
        <v>35034</v>
      </c>
      <c r="B581" s="48">
        <f>VLOOKUP(Table311[[#This Row],[Date]],'DB Details'!$A:$L,12)</f>
        <v/>
      </c>
      <c r="C581" s="49">
        <f>VLOOKUP(Table311[[#This Row],[Date]],'DB Details'!$A:$T,20)</f>
        <v/>
      </c>
      <c r="D581" s="49">
        <f>VLOOKUP(Table311[[#This Row],[Date]],'DB Details'!$A:$T,18)</f>
        <v/>
      </c>
      <c r="E581" s="49">
        <f>VLOOKUP(Table311[[#This Row],[Date]],'DB Details'!$A:$T,19)</f>
        <v/>
      </c>
    </row>
    <row r="582">
      <c r="A582" s="38" t="n">
        <v>35065</v>
      </c>
      <c r="B582" s="48">
        <f>VLOOKUP(Table311[[#This Row],[Date]],'DB Details'!$A:$L,12)</f>
        <v/>
      </c>
      <c r="C582" s="49">
        <f>VLOOKUP(Table311[[#This Row],[Date]],'DB Details'!$A:$T,20)</f>
        <v/>
      </c>
      <c r="D582" s="49">
        <f>VLOOKUP(Table311[[#This Row],[Date]],'DB Details'!$A:$T,18)</f>
        <v/>
      </c>
      <c r="E582" s="49">
        <f>VLOOKUP(Table311[[#This Row],[Date]],'DB Details'!$A:$T,19)</f>
        <v/>
      </c>
    </row>
    <row r="583">
      <c r="A583" s="38" t="n">
        <v>35096</v>
      </c>
      <c r="B583" s="48">
        <f>VLOOKUP(Table311[[#This Row],[Date]],'DB Details'!$A:$L,12)</f>
        <v/>
      </c>
      <c r="C583" s="49">
        <f>VLOOKUP(Table311[[#This Row],[Date]],'DB Details'!$A:$T,20)</f>
        <v/>
      </c>
      <c r="D583" s="49">
        <f>VLOOKUP(Table311[[#This Row],[Date]],'DB Details'!$A:$T,18)</f>
        <v/>
      </c>
      <c r="E583" s="49">
        <f>VLOOKUP(Table311[[#This Row],[Date]],'DB Details'!$A:$T,19)</f>
        <v/>
      </c>
    </row>
    <row r="584">
      <c r="A584" s="38" t="n">
        <v>35125</v>
      </c>
      <c r="B584" s="48">
        <f>VLOOKUP(Table311[[#This Row],[Date]],'DB Details'!$A:$L,12)</f>
        <v/>
      </c>
      <c r="C584" s="49">
        <f>VLOOKUP(Table311[[#This Row],[Date]],'DB Details'!$A:$T,20)</f>
        <v/>
      </c>
      <c r="D584" s="49">
        <f>VLOOKUP(Table311[[#This Row],[Date]],'DB Details'!$A:$T,18)</f>
        <v/>
      </c>
      <c r="E584" s="49">
        <f>VLOOKUP(Table311[[#This Row],[Date]],'DB Details'!$A:$T,19)</f>
        <v/>
      </c>
    </row>
    <row r="585">
      <c r="A585" s="38" t="n">
        <v>35156</v>
      </c>
      <c r="B585" s="48">
        <f>VLOOKUP(Table311[[#This Row],[Date]],'DB Details'!$A:$L,12)</f>
        <v/>
      </c>
      <c r="C585" s="49">
        <f>VLOOKUP(Table311[[#This Row],[Date]],'DB Details'!$A:$T,20)</f>
        <v/>
      </c>
      <c r="D585" s="49">
        <f>VLOOKUP(Table311[[#This Row],[Date]],'DB Details'!$A:$T,18)</f>
        <v/>
      </c>
      <c r="E585" s="49">
        <f>VLOOKUP(Table311[[#This Row],[Date]],'DB Details'!$A:$T,19)</f>
        <v/>
      </c>
    </row>
    <row r="586">
      <c r="A586" s="38" t="n">
        <v>35186</v>
      </c>
      <c r="B586" s="48">
        <f>VLOOKUP(Table311[[#This Row],[Date]],'DB Details'!$A:$L,12)</f>
        <v/>
      </c>
      <c r="C586" s="49">
        <f>VLOOKUP(Table311[[#This Row],[Date]],'DB Details'!$A:$T,20)</f>
        <v/>
      </c>
      <c r="D586" s="49">
        <f>VLOOKUP(Table311[[#This Row],[Date]],'DB Details'!$A:$T,18)</f>
        <v/>
      </c>
      <c r="E586" s="49">
        <f>VLOOKUP(Table311[[#This Row],[Date]],'DB Details'!$A:$T,19)</f>
        <v/>
      </c>
    </row>
    <row r="587">
      <c r="A587" s="38" t="n">
        <v>35217</v>
      </c>
      <c r="B587" s="48">
        <f>VLOOKUP(Table311[[#This Row],[Date]],'DB Details'!$A:$L,12)</f>
        <v/>
      </c>
      <c r="C587" s="49">
        <f>VLOOKUP(Table311[[#This Row],[Date]],'DB Details'!$A:$T,20)</f>
        <v/>
      </c>
      <c r="D587" s="49">
        <f>VLOOKUP(Table311[[#This Row],[Date]],'DB Details'!$A:$T,18)</f>
        <v/>
      </c>
      <c r="E587" s="49">
        <f>VLOOKUP(Table311[[#This Row],[Date]],'DB Details'!$A:$T,19)</f>
        <v/>
      </c>
    </row>
    <row r="588">
      <c r="A588" s="38" t="n">
        <v>35247</v>
      </c>
      <c r="B588" s="48">
        <f>VLOOKUP(Table311[[#This Row],[Date]],'DB Details'!$A:$L,12)</f>
        <v/>
      </c>
      <c r="C588" s="49">
        <f>VLOOKUP(Table311[[#This Row],[Date]],'DB Details'!$A:$T,20)</f>
        <v/>
      </c>
      <c r="D588" s="49">
        <f>VLOOKUP(Table311[[#This Row],[Date]],'DB Details'!$A:$T,18)</f>
        <v/>
      </c>
      <c r="E588" s="49">
        <f>VLOOKUP(Table311[[#This Row],[Date]],'DB Details'!$A:$T,19)</f>
        <v/>
      </c>
    </row>
    <row r="589">
      <c r="A589" s="38" t="n">
        <v>35278</v>
      </c>
      <c r="B589" s="48">
        <f>VLOOKUP(Table311[[#This Row],[Date]],'DB Details'!$A:$L,12)</f>
        <v/>
      </c>
      <c r="C589" s="49">
        <f>VLOOKUP(Table311[[#This Row],[Date]],'DB Details'!$A:$T,20)</f>
        <v/>
      </c>
      <c r="D589" s="49">
        <f>VLOOKUP(Table311[[#This Row],[Date]],'DB Details'!$A:$T,18)</f>
        <v/>
      </c>
      <c r="E589" s="49">
        <f>VLOOKUP(Table311[[#This Row],[Date]],'DB Details'!$A:$T,19)</f>
        <v/>
      </c>
    </row>
    <row r="590">
      <c r="A590" s="38" t="n">
        <v>35309</v>
      </c>
      <c r="B590" s="48">
        <f>VLOOKUP(Table311[[#This Row],[Date]],'DB Details'!$A:$L,12)</f>
        <v/>
      </c>
      <c r="C590" s="49">
        <f>VLOOKUP(Table311[[#This Row],[Date]],'DB Details'!$A:$T,20)</f>
        <v/>
      </c>
      <c r="D590" s="49">
        <f>VLOOKUP(Table311[[#This Row],[Date]],'DB Details'!$A:$T,18)</f>
        <v/>
      </c>
      <c r="E590" s="49">
        <f>VLOOKUP(Table311[[#This Row],[Date]],'DB Details'!$A:$T,19)</f>
        <v/>
      </c>
    </row>
    <row r="591">
      <c r="A591" s="38" t="n">
        <v>35339</v>
      </c>
      <c r="B591" s="48">
        <f>VLOOKUP(Table311[[#This Row],[Date]],'DB Details'!$A:$L,12)</f>
        <v/>
      </c>
      <c r="C591" s="49">
        <f>VLOOKUP(Table311[[#This Row],[Date]],'DB Details'!$A:$T,20)</f>
        <v/>
      </c>
      <c r="D591" s="49">
        <f>VLOOKUP(Table311[[#This Row],[Date]],'DB Details'!$A:$T,18)</f>
        <v/>
      </c>
      <c r="E591" s="49">
        <f>VLOOKUP(Table311[[#This Row],[Date]],'DB Details'!$A:$T,19)</f>
        <v/>
      </c>
    </row>
    <row r="592">
      <c r="A592" s="38" t="n">
        <v>35370</v>
      </c>
      <c r="B592" s="48">
        <f>VLOOKUP(Table311[[#This Row],[Date]],'DB Details'!$A:$L,12)</f>
        <v/>
      </c>
      <c r="C592" s="49">
        <f>VLOOKUP(Table311[[#This Row],[Date]],'DB Details'!$A:$T,20)</f>
        <v/>
      </c>
      <c r="D592" s="49">
        <f>VLOOKUP(Table311[[#This Row],[Date]],'DB Details'!$A:$T,18)</f>
        <v/>
      </c>
      <c r="E592" s="49">
        <f>VLOOKUP(Table311[[#This Row],[Date]],'DB Details'!$A:$T,19)</f>
        <v/>
      </c>
    </row>
    <row r="593">
      <c r="A593" s="38" t="n">
        <v>35400</v>
      </c>
      <c r="B593" s="48">
        <f>VLOOKUP(Table311[[#This Row],[Date]],'DB Details'!$A:$L,12)</f>
        <v/>
      </c>
      <c r="C593" s="49">
        <f>VLOOKUP(Table311[[#This Row],[Date]],'DB Details'!$A:$T,20)</f>
        <v/>
      </c>
      <c r="D593" s="49">
        <f>VLOOKUP(Table311[[#This Row],[Date]],'DB Details'!$A:$T,18)</f>
        <v/>
      </c>
      <c r="E593" s="49">
        <f>VLOOKUP(Table311[[#This Row],[Date]],'DB Details'!$A:$T,19)</f>
        <v/>
      </c>
    </row>
    <row r="594">
      <c r="A594" s="38" t="n">
        <v>35431</v>
      </c>
      <c r="B594" s="48">
        <f>VLOOKUP(Table311[[#This Row],[Date]],'DB Details'!$A:$L,12)</f>
        <v/>
      </c>
      <c r="C594" s="49">
        <f>VLOOKUP(Table311[[#This Row],[Date]],'DB Details'!$A:$T,20)</f>
        <v/>
      </c>
      <c r="D594" s="49">
        <f>VLOOKUP(Table311[[#This Row],[Date]],'DB Details'!$A:$T,18)</f>
        <v/>
      </c>
      <c r="E594" s="49">
        <f>VLOOKUP(Table311[[#This Row],[Date]],'DB Details'!$A:$T,19)</f>
        <v/>
      </c>
    </row>
    <row r="595">
      <c r="A595" s="38" t="n">
        <v>35462</v>
      </c>
      <c r="B595" s="48">
        <f>VLOOKUP(Table311[[#This Row],[Date]],'DB Details'!$A:$L,12)</f>
        <v/>
      </c>
      <c r="C595" s="49">
        <f>VLOOKUP(Table311[[#This Row],[Date]],'DB Details'!$A:$T,20)</f>
        <v/>
      </c>
      <c r="D595" s="49">
        <f>VLOOKUP(Table311[[#This Row],[Date]],'DB Details'!$A:$T,18)</f>
        <v/>
      </c>
      <c r="E595" s="49">
        <f>VLOOKUP(Table311[[#This Row],[Date]],'DB Details'!$A:$T,19)</f>
        <v/>
      </c>
    </row>
    <row r="596">
      <c r="A596" s="38" t="n">
        <v>35490</v>
      </c>
      <c r="B596" s="48">
        <f>VLOOKUP(Table311[[#This Row],[Date]],'DB Details'!$A:$L,12)</f>
        <v/>
      </c>
      <c r="C596" s="49">
        <f>VLOOKUP(Table311[[#This Row],[Date]],'DB Details'!$A:$T,20)</f>
        <v/>
      </c>
      <c r="D596" s="49">
        <f>VLOOKUP(Table311[[#This Row],[Date]],'DB Details'!$A:$T,18)</f>
        <v/>
      </c>
      <c r="E596" s="49">
        <f>VLOOKUP(Table311[[#This Row],[Date]],'DB Details'!$A:$T,19)</f>
        <v/>
      </c>
    </row>
    <row r="597">
      <c r="A597" s="38" t="n">
        <v>35521</v>
      </c>
      <c r="B597" s="48">
        <f>VLOOKUP(Table311[[#This Row],[Date]],'DB Details'!$A:$L,12)</f>
        <v/>
      </c>
      <c r="C597" s="49">
        <f>VLOOKUP(Table311[[#This Row],[Date]],'DB Details'!$A:$T,20)</f>
        <v/>
      </c>
      <c r="D597" s="49">
        <f>VLOOKUP(Table311[[#This Row],[Date]],'DB Details'!$A:$T,18)</f>
        <v/>
      </c>
      <c r="E597" s="49">
        <f>VLOOKUP(Table311[[#This Row],[Date]],'DB Details'!$A:$T,19)</f>
        <v/>
      </c>
    </row>
    <row r="598">
      <c r="A598" s="38" t="n">
        <v>35551</v>
      </c>
      <c r="B598" s="48">
        <f>VLOOKUP(Table311[[#This Row],[Date]],'DB Details'!$A:$L,12)</f>
        <v/>
      </c>
      <c r="C598" s="49">
        <f>VLOOKUP(Table311[[#This Row],[Date]],'DB Details'!$A:$T,20)</f>
        <v/>
      </c>
      <c r="D598" s="49">
        <f>VLOOKUP(Table311[[#This Row],[Date]],'DB Details'!$A:$T,18)</f>
        <v/>
      </c>
      <c r="E598" s="49">
        <f>VLOOKUP(Table311[[#This Row],[Date]],'DB Details'!$A:$T,19)</f>
        <v/>
      </c>
    </row>
    <row r="599">
      <c r="A599" s="38" t="n">
        <v>35582</v>
      </c>
      <c r="B599" s="48">
        <f>VLOOKUP(Table311[[#This Row],[Date]],'DB Details'!$A:$L,12)</f>
        <v/>
      </c>
      <c r="C599" s="49">
        <f>VLOOKUP(Table311[[#This Row],[Date]],'DB Details'!$A:$T,20)</f>
        <v/>
      </c>
      <c r="D599" s="49">
        <f>VLOOKUP(Table311[[#This Row],[Date]],'DB Details'!$A:$T,18)</f>
        <v/>
      </c>
      <c r="E599" s="49">
        <f>VLOOKUP(Table311[[#This Row],[Date]],'DB Details'!$A:$T,19)</f>
        <v/>
      </c>
    </row>
    <row r="600">
      <c r="A600" s="38" t="n">
        <v>35612</v>
      </c>
      <c r="B600" s="48">
        <f>VLOOKUP(Table311[[#This Row],[Date]],'DB Details'!$A:$L,12)</f>
        <v/>
      </c>
      <c r="C600" s="49">
        <f>VLOOKUP(Table311[[#This Row],[Date]],'DB Details'!$A:$T,20)</f>
        <v/>
      </c>
      <c r="D600" s="49">
        <f>VLOOKUP(Table311[[#This Row],[Date]],'DB Details'!$A:$T,18)</f>
        <v/>
      </c>
      <c r="E600" s="49">
        <f>VLOOKUP(Table311[[#This Row],[Date]],'DB Details'!$A:$T,19)</f>
        <v/>
      </c>
    </row>
    <row r="601">
      <c r="A601" s="38" t="n">
        <v>35643</v>
      </c>
      <c r="B601" s="48">
        <f>VLOOKUP(Table311[[#This Row],[Date]],'DB Details'!$A:$L,12)</f>
        <v/>
      </c>
      <c r="C601" s="49">
        <f>VLOOKUP(Table311[[#This Row],[Date]],'DB Details'!$A:$T,20)</f>
        <v/>
      </c>
      <c r="D601" s="49">
        <f>VLOOKUP(Table311[[#This Row],[Date]],'DB Details'!$A:$T,18)</f>
        <v/>
      </c>
      <c r="E601" s="49">
        <f>VLOOKUP(Table311[[#This Row],[Date]],'DB Details'!$A:$T,19)</f>
        <v/>
      </c>
    </row>
    <row r="602">
      <c r="A602" s="38" t="n">
        <v>35674</v>
      </c>
      <c r="B602" s="48">
        <f>VLOOKUP(Table311[[#This Row],[Date]],'DB Details'!$A:$L,12)</f>
        <v/>
      </c>
      <c r="C602" s="49">
        <f>VLOOKUP(Table311[[#This Row],[Date]],'DB Details'!$A:$T,20)</f>
        <v/>
      </c>
      <c r="D602" s="49">
        <f>VLOOKUP(Table311[[#This Row],[Date]],'DB Details'!$A:$T,18)</f>
        <v/>
      </c>
      <c r="E602" s="49">
        <f>VLOOKUP(Table311[[#This Row],[Date]],'DB Details'!$A:$T,19)</f>
        <v/>
      </c>
    </row>
    <row r="603">
      <c r="A603" s="38" t="n">
        <v>35704</v>
      </c>
      <c r="B603" s="48">
        <f>VLOOKUP(Table311[[#This Row],[Date]],'DB Details'!$A:$L,12)</f>
        <v/>
      </c>
      <c r="C603" s="49">
        <f>VLOOKUP(Table311[[#This Row],[Date]],'DB Details'!$A:$T,20)</f>
        <v/>
      </c>
      <c r="D603" s="49">
        <f>VLOOKUP(Table311[[#This Row],[Date]],'DB Details'!$A:$T,18)</f>
        <v/>
      </c>
      <c r="E603" s="49">
        <f>VLOOKUP(Table311[[#This Row],[Date]],'DB Details'!$A:$T,19)</f>
        <v/>
      </c>
    </row>
    <row r="604">
      <c r="A604" s="38" t="n">
        <v>35735</v>
      </c>
      <c r="B604" s="48">
        <f>VLOOKUP(Table311[[#This Row],[Date]],'DB Details'!$A:$L,12)</f>
        <v/>
      </c>
      <c r="C604" s="49">
        <f>VLOOKUP(Table311[[#This Row],[Date]],'DB Details'!$A:$T,20)</f>
        <v/>
      </c>
      <c r="D604" s="49">
        <f>VLOOKUP(Table311[[#This Row],[Date]],'DB Details'!$A:$T,18)</f>
        <v/>
      </c>
      <c r="E604" s="49">
        <f>VLOOKUP(Table311[[#This Row],[Date]],'DB Details'!$A:$T,19)</f>
        <v/>
      </c>
    </row>
    <row r="605">
      <c r="A605" s="38" t="n">
        <v>35765</v>
      </c>
      <c r="B605" s="48">
        <f>VLOOKUP(Table311[[#This Row],[Date]],'DB Details'!$A:$L,12)</f>
        <v/>
      </c>
      <c r="C605" s="49">
        <f>VLOOKUP(Table311[[#This Row],[Date]],'DB Details'!$A:$T,20)</f>
        <v/>
      </c>
      <c r="D605" s="49">
        <f>VLOOKUP(Table311[[#This Row],[Date]],'DB Details'!$A:$T,18)</f>
        <v/>
      </c>
      <c r="E605" s="49">
        <f>VLOOKUP(Table311[[#This Row],[Date]],'DB Details'!$A:$T,19)</f>
        <v/>
      </c>
    </row>
    <row r="606">
      <c r="A606" s="38" t="n">
        <v>35796</v>
      </c>
      <c r="B606" s="48">
        <f>VLOOKUP(Table311[[#This Row],[Date]],'DB Details'!$A:$L,12)</f>
        <v/>
      </c>
      <c r="C606" s="49">
        <f>VLOOKUP(Table311[[#This Row],[Date]],'DB Details'!$A:$T,20)</f>
        <v/>
      </c>
      <c r="D606" s="49">
        <f>VLOOKUP(Table311[[#This Row],[Date]],'DB Details'!$A:$T,18)</f>
        <v/>
      </c>
      <c r="E606" s="49">
        <f>VLOOKUP(Table311[[#This Row],[Date]],'DB Details'!$A:$T,19)</f>
        <v/>
      </c>
    </row>
    <row r="607">
      <c r="A607" s="38" t="n">
        <v>35827</v>
      </c>
      <c r="B607" s="48">
        <f>VLOOKUP(Table311[[#This Row],[Date]],'DB Details'!$A:$L,12)</f>
        <v/>
      </c>
      <c r="C607" s="49">
        <f>VLOOKUP(Table311[[#This Row],[Date]],'DB Details'!$A:$T,20)</f>
        <v/>
      </c>
      <c r="D607" s="49">
        <f>VLOOKUP(Table311[[#This Row],[Date]],'DB Details'!$A:$T,18)</f>
        <v/>
      </c>
      <c r="E607" s="49">
        <f>VLOOKUP(Table311[[#This Row],[Date]],'DB Details'!$A:$T,19)</f>
        <v/>
      </c>
    </row>
    <row r="608">
      <c r="A608" s="38" t="n">
        <v>35855</v>
      </c>
      <c r="B608" s="48">
        <f>VLOOKUP(Table311[[#This Row],[Date]],'DB Details'!$A:$L,12)</f>
        <v/>
      </c>
      <c r="C608" s="49">
        <f>VLOOKUP(Table311[[#This Row],[Date]],'DB Details'!$A:$T,20)</f>
        <v/>
      </c>
      <c r="D608" s="49">
        <f>VLOOKUP(Table311[[#This Row],[Date]],'DB Details'!$A:$T,18)</f>
        <v/>
      </c>
      <c r="E608" s="49">
        <f>VLOOKUP(Table311[[#This Row],[Date]],'DB Details'!$A:$T,19)</f>
        <v/>
      </c>
    </row>
    <row r="609">
      <c r="A609" s="38" t="n">
        <v>35886</v>
      </c>
      <c r="B609" s="48">
        <f>VLOOKUP(Table311[[#This Row],[Date]],'DB Details'!$A:$L,12)</f>
        <v/>
      </c>
      <c r="C609" s="49">
        <f>VLOOKUP(Table311[[#This Row],[Date]],'DB Details'!$A:$T,20)</f>
        <v/>
      </c>
      <c r="D609" s="49">
        <f>VLOOKUP(Table311[[#This Row],[Date]],'DB Details'!$A:$T,18)</f>
        <v/>
      </c>
      <c r="E609" s="49">
        <f>VLOOKUP(Table311[[#This Row],[Date]],'DB Details'!$A:$T,19)</f>
        <v/>
      </c>
    </row>
    <row r="610">
      <c r="A610" s="38" t="n">
        <v>35916</v>
      </c>
      <c r="B610" s="48">
        <f>VLOOKUP(Table311[[#This Row],[Date]],'DB Details'!$A:$L,12)</f>
        <v/>
      </c>
      <c r="C610" s="49">
        <f>VLOOKUP(Table311[[#This Row],[Date]],'DB Details'!$A:$T,20)</f>
        <v/>
      </c>
      <c r="D610" s="49">
        <f>VLOOKUP(Table311[[#This Row],[Date]],'DB Details'!$A:$T,18)</f>
        <v/>
      </c>
      <c r="E610" s="49">
        <f>VLOOKUP(Table311[[#This Row],[Date]],'DB Details'!$A:$T,19)</f>
        <v/>
      </c>
    </row>
    <row r="611">
      <c r="A611" s="38" t="n">
        <v>35947</v>
      </c>
      <c r="B611" s="48">
        <f>VLOOKUP(Table311[[#This Row],[Date]],'DB Details'!$A:$L,12)</f>
        <v/>
      </c>
      <c r="C611" s="49">
        <f>VLOOKUP(Table311[[#This Row],[Date]],'DB Details'!$A:$T,20)</f>
        <v/>
      </c>
      <c r="D611" s="49">
        <f>VLOOKUP(Table311[[#This Row],[Date]],'DB Details'!$A:$T,18)</f>
        <v/>
      </c>
      <c r="E611" s="49">
        <f>VLOOKUP(Table311[[#This Row],[Date]],'DB Details'!$A:$T,19)</f>
        <v/>
      </c>
    </row>
    <row r="612">
      <c r="A612" s="38" t="n">
        <v>35977</v>
      </c>
      <c r="B612" s="48">
        <f>VLOOKUP(Table311[[#This Row],[Date]],'DB Details'!$A:$L,12)</f>
        <v/>
      </c>
      <c r="C612" s="49">
        <f>VLOOKUP(Table311[[#This Row],[Date]],'DB Details'!$A:$T,20)</f>
        <v/>
      </c>
      <c r="D612" s="49">
        <f>VLOOKUP(Table311[[#This Row],[Date]],'DB Details'!$A:$T,18)</f>
        <v/>
      </c>
      <c r="E612" s="49">
        <f>VLOOKUP(Table311[[#This Row],[Date]],'DB Details'!$A:$T,19)</f>
        <v/>
      </c>
    </row>
    <row r="613">
      <c r="A613" s="38" t="n">
        <v>36008</v>
      </c>
      <c r="B613" s="48">
        <f>VLOOKUP(Table311[[#This Row],[Date]],'DB Details'!$A:$L,12)</f>
        <v/>
      </c>
      <c r="C613" s="49">
        <f>VLOOKUP(Table311[[#This Row],[Date]],'DB Details'!$A:$T,20)</f>
        <v/>
      </c>
      <c r="D613" s="49">
        <f>VLOOKUP(Table311[[#This Row],[Date]],'DB Details'!$A:$T,18)</f>
        <v/>
      </c>
      <c r="E613" s="49">
        <f>VLOOKUP(Table311[[#This Row],[Date]],'DB Details'!$A:$T,19)</f>
        <v/>
      </c>
    </row>
    <row r="614">
      <c r="A614" s="38" t="n">
        <v>36039</v>
      </c>
      <c r="B614" s="48">
        <f>VLOOKUP(Table311[[#This Row],[Date]],'DB Details'!$A:$L,12)</f>
        <v/>
      </c>
      <c r="C614" s="49">
        <f>VLOOKUP(Table311[[#This Row],[Date]],'DB Details'!$A:$T,20)</f>
        <v/>
      </c>
      <c r="D614" s="49">
        <f>VLOOKUP(Table311[[#This Row],[Date]],'DB Details'!$A:$T,18)</f>
        <v/>
      </c>
      <c r="E614" s="49">
        <f>VLOOKUP(Table311[[#This Row],[Date]],'DB Details'!$A:$T,19)</f>
        <v/>
      </c>
    </row>
    <row r="615">
      <c r="A615" s="38" t="n">
        <v>36069</v>
      </c>
      <c r="B615" s="48">
        <f>VLOOKUP(Table311[[#This Row],[Date]],'DB Details'!$A:$L,12)</f>
        <v/>
      </c>
      <c r="C615" s="49">
        <f>VLOOKUP(Table311[[#This Row],[Date]],'DB Details'!$A:$T,20)</f>
        <v/>
      </c>
      <c r="D615" s="49">
        <f>VLOOKUP(Table311[[#This Row],[Date]],'DB Details'!$A:$T,18)</f>
        <v/>
      </c>
      <c r="E615" s="49">
        <f>VLOOKUP(Table311[[#This Row],[Date]],'DB Details'!$A:$T,19)</f>
        <v/>
      </c>
    </row>
    <row r="616">
      <c r="A616" s="38" t="n">
        <v>36100</v>
      </c>
      <c r="B616" s="48">
        <f>VLOOKUP(Table311[[#This Row],[Date]],'DB Details'!$A:$L,12)</f>
        <v/>
      </c>
      <c r="C616" s="49">
        <f>VLOOKUP(Table311[[#This Row],[Date]],'DB Details'!$A:$T,20)</f>
        <v/>
      </c>
      <c r="D616" s="49">
        <f>VLOOKUP(Table311[[#This Row],[Date]],'DB Details'!$A:$T,18)</f>
        <v/>
      </c>
      <c r="E616" s="49">
        <f>VLOOKUP(Table311[[#This Row],[Date]],'DB Details'!$A:$T,19)</f>
        <v/>
      </c>
    </row>
    <row r="617">
      <c r="A617" s="38" t="n">
        <v>36130</v>
      </c>
      <c r="B617" s="48">
        <f>VLOOKUP(Table311[[#This Row],[Date]],'DB Details'!$A:$L,12)</f>
        <v/>
      </c>
      <c r="C617" s="49">
        <f>VLOOKUP(Table311[[#This Row],[Date]],'DB Details'!$A:$T,20)</f>
        <v/>
      </c>
      <c r="D617" s="49">
        <f>VLOOKUP(Table311[[#This Row],[Date]],'DB Details'!$A:$T,18)</f>
        <v/>
      </c>
      <c r="E617" s="49">
        <f>VLOOKUP(Table311[[#This Row],[Date]],'DB Details'!$A:$T,19)</f>
        <v/>
      </c>
    </row>
    <row r="618">
      <c r="A618" s="38" t="n">
        <v>36161</v>
      </c>
      <c r="B618" s="48">
        <f>VLOOKUP(Table311[[#This Row],[Date]],'DB Details'!$A:$L,12)</f>
        <v/>
      </c>
      <c r="C618" s="49">
        <f>VLOOKUP(Table311[[#This Row],[Date]],'DB Details'!$A:$T,20)</f>
        <v/>
      </c>
      <c r="D618" s="49">
        <f>VLOOKUP(Table311[[#This Row],[Date]],'DB Details'!$A:$T,18)</f>
        <v/>
      </c>
      <c r="E618" s="49">
        <f>VLOOKUP(Table311[[#This Row],[Date]],'DB Details'!$A:$T,19)</f>
        <v/>
      </c>
    </row>
    <row r="619">
      <c r="A619" s="38" t="n">
        <v>36192</v>
      </c>
      <c r="B619" s="48">
        <f>VLOOKUP(Table311[[#This Row],[Date]],'DB Details'!$A:$L,12)</f>
        <v/>
      </c>
      <c r="C619" s="49">
        <f>VLOOKUP(Table311[[#This Row],[Date]],'DB Details'!$A:$T,20)</f>
        <v/>
      </c>
      <c r="D619" s="49">
        <f>VLOOKUP(Table311[[#This Row],[Date]],'DB Details'!$A:$T,18)</f>
        <v/>
      </c>
      <c r="E619" s="49">
        <f>VLOOKUP(Table311[[#This Row],[Date]],'DB Details'!$A:$T,19)</f>
        <v/>
      </c>
    </row>
    <row r="620">
      <c r="A620" s="38" t="n">
        <v>36220</v>
      </c>
      <c r="B620" s="48">
        <f>VLOOKUP(Table311[[#This Row],[Date]],'DB Details'!$A:$L,12)</f>
        <v/>
      </c>
      <c r="C620" s="49">
        <f>VLOOKUP(Table311[[#This Row],[Date]],'DB Details'!$A:$T,20)</f>
        <v/>
      </c>
      <c r="D620" s="49">
        <f>VLOOKUP(Table311[[#This Row],[Date]],'DB Details'!$A:$T,18)</f>
        <v/>
      </c>
      <c r="E620" s="49">
        <f>VLOOKUP(Table311[[#This Row],[Date]],'DB Details'!$A:$T,19)</f>
        <v/>
      </c>
    </row>
    <row r="621">
      <c r="A621" s="38" t="n">
        <v>36251</v>
      </c>
      <c r="B621" s="48">
        <f>VLOOKUP(Table311[[#This Row],[Date]],'DB Details'!$A:$L,12)</f>
        <v/>
      </c>
      <c r="C621" s="49">
        <f>VLOOKUP(Table311[[#This Row],[Date]],'DB Details'!$A:$T,20)</f>
        <v/>
      </c>
      <c r="D621" s="49">
        <f>VLOOKUP(Table311[[#This Row],[Date]],'DB Details'!$A:$T,18)</f>
        <v/>
      </c>
      <c r="E621" s="49">
        <f>VLOOKUP(Table311[[#This Row],[Date]],'DB Details'!$A:$T,19)</f>
        <v/>
      </c>
    </row>
    <row r="622">
      <c r="A622" s="38" t="n">
        <v>36281</v>
      </c>
      <c r="B622" s="48">
        <f>VLOOKUP(Table311[[#This Row],[Date]],'DB Details'!$A:$L,12)</f>
        <v/>
      </c>
      <c r="C622" s="49">
        <f>VLOOKUP(Table311[[#This Row],[Date]],'DB Details'!$A:$T,20)</f>
        <v/>
      </c>
      <c r="D622" s="49">
        <f>VLOOKUP(Table311[[#This Row],[Date]],'DB Details'!$A:$T,18)</f>
        <v/>
      </c>
      <c r="E622" s="49">
        <f>VLOOKUP(Table311[[#This Row],[Date]],'DB Details'!$A:$T,19)</f>
        <v/>
      </c>
    </row>
    <row r="623">
      <c r="A623" s="38" t="n">
        <v>36312</v>
      </c>
      <c r="B623" s="48">
        <f>VLOOKUP(Table311[[#This Row],[Date]],'DB Details'!$A:$L,12)</f>
        <v/>
      </c>
      <c r="C623" s="49">
        <f>VLOOKUP(Table311[[#This Row],[Date]],'DB Details'!$A:$T,20)</f>
        <v/>
      </c>
      <c r="D623" s="49">
        <f>VLOOKUP(Table311[[#This Row],[Date]],'DB Details'!$A:$T,18)</f>
        <v/>
      </c>
      <c r="E623" s="49">
        <f>VLOOKUP(Table311[[#This Row],[Date]],'DB Details'!$A:$T,19)</f>
        <v/>
      </c>
    </row>
    <row r="624">
      <c r="A624" s="38" t="n">
        <v>36342</v>
      </c>
      <c r="B624" s="48">
        <f>VLOOKUP(Table311[[#This Row],[Date]],'DB Details'!$A:$L,12)</f>
        <v/>
      </c>
      <c r="C624" s="49">
        <f>VLOOKUP(Table311[[#This Row],[Date]],'DB Details'!$A:$T,20)</f>
        <v/>
      </c>
      <c r="D624" s="49">
        <f>VLOOKUP(Table311[[#This Row],[Date]],'DB Details'!$A:$T,18)</f>
        <v/>
      </c>
      <c r="E624" s="49">
        <f>VLOOKUP(Table311[[#This Row],[Date]],'DB Details'!$A:$T,19)</f>
        <v/>
      </c>
    </row>
    <row r="625">
      <c r="A625" s="38" t="n">
        <v>36373</v>
      </c>
      <c r="B625" s="48">
        <f>VLOOKUP(Table311[[#This Row],[Date]],'DB Details'!$A:$L,12)</f>
        <v/>
      </c>
      <c r="C625" s="49">
        <f>VLOOKUP(Table311[[#This Row],[Date]],'DB Details'!$A:$T,20)</f>
        <v/>
      </c>
      <c r="D625" s="49">
        <f>VLOOKUP(Table311[[#This Row],[Date]],'DB Details'!$A:$T,18)</f>
        <v/>
      </c>
      <c r="E625" s="49">
        <f>VLOOKUP(Table311[[#This Row],[Date]],'DB Details'!$A:$T,19)</f>
        <v/>
      </c>
    </row>
    <row r="626">
      <c r="A626" s="38" t="n">
        <v>36404</v>
      </c>
      <c r="B626" s="48">
        <f>VLOOKUP(Table311[[#This Row],[Date]],'DB Details'!$A:$L,12)</f>
        <v/>
      </c>
      <c r="C626" s="49">
        <f>VLOOKUP(Table311[[#This Row],[Date]],'DB Details'!$A:$T,20)</f>
        <v/>
      </c>
      <c r="D626" s="49">
        <f>VLOOKUP(Table311[[#This Row],[Date]],'DB Details'!$A:$T,18)</f>
        <v/>
      </c>
      <c r="E626" s="49">
        <f>VLOOKUP(Table311[[#This Row],[Date]],'DB Details'!$A:$T,19)</f>
        <v/>
      </c>
    </row>
    <row r="627">
      <c r="A627" s="38" t="n">
        <v>36434</v>
      </c>
      <c r="B627" s="48">
        <f>VLOOKUP(Table311[[#This Row],[Date]],'DB Details'!$A:$L,12)</f>
        <v/>
      </c>
      <c r="C627" s="49">
        <f>VLOOKUP(Table311[[#This Row],[Date]],'DB Details'!$A:$T,20)</f>
        <v/>
      </c>
      <c r="D627" s="49">
        <f>VLOOKUP(Table311[[#This Row],[Date]],'DB Details'!$A:$T,18)</f>
        <v/>
      </c>
      <c r="E627" s="49">
        <f>VLOOKUP(Table311[[#This Row],[Date]],'DB Details'!$A:$T,19)</f>
        <v/>
      </c>
    </row>
    <row r="628">
      <c r="A628" s="38" t="n">
        <v>36465</v>
      </c>
      <c r="B628" s="48">
        <f>VLOOKUP(Table311[[#This Row],[Date]],'DB Details'!$A:$L,12)</f>
        <v/>
      </c>
      <c r="C628" s="49">
        <f>VLOOKUP(Table311[[#This Row],[Date]],'DB Details'!$A:$T,20)</f>
        <v/>
      </c>
      <c r="D628" s="49">
        <f>VLOOKUP(Table311[[#This Row],[Date]],'DB Details'!$A:$T,18)</f>
        <v/>
      </c>
      <c r="E628" s="49">
        <f>VLOOKUP(Table311[[#This Row],[Date]],'DB Details'!$A:$T,19)</f>
        <v/>
      </c>
    </row>
    <row r="629">
      <c r="A629" s="38" t="n">
        <v>36495</v>
      </c>
      <c r="B629" s="48">
        <f>VLOOKUP(Table311[[#This Row],[Date]],'DB Details'!$A:$L,12)</f>
        <v/>
      </c>
      <c r="C629" s="49">
        <f>VLOOKUP(Table311[[#This Row],[Date]],'DB Details'!$A:$T,20)</f>
        <v/>
      </c>
      <c r="D629" s="49">
        <f>VLOOKUP(Table311[[#This Row],[Date]],'DB Details'!$A:$T,18)</f>
        <v/>
      </c>
      <c r="E629" s="49">
        <f>VLOOKUP(Table311[[#This Row],[Date]],'DB Details'!$A:$T,19)</f>
        <v/>
      </c>
    </row>
    <row r="630">
      <c r="A630" s="38" t="n">
        <v>36526</v>
      </c>
      <c r="B630" s="48">
        <f>VLOOKUP(Table311[[#This Row],[Date]],'DB Details'!$A:$L,12)</f>
        <v/>
      </c>
      <c r="C630" s="49">
        <f>VLOOKUP(Table311[[#This Row],[Date]],'DB Details'!$A:$T,20)</f>
        <v/>
      </c>
      <c r="D630" s="49">
        <f>VLOOKUP(Table311[[#This Row],[Date]],'DB Details'!$A:$T,18)</f>
        <v/>
      </c>
      <c r="E630" s="49">
        <f>VLOOKUP(Table311[[#This Row],[Date]],'DB Details'!$A:$T,19)</f>
        <v/>
      </c>
    </row>
    <row r="631">
      <c r="A631" s="38" t="n">
        <v>36557</v>
      </c>
      <c r="B631" s="48">
        <f>VLOOKUP(Table311[[#This Row],[Date]],'DB Details'!$A:$L,12)</f>
        <v/>
      </c>
      <c r="C631" s="49">
        <f>VLOOKUP(Table311[[#This Row],[Date]],'DB Details'!$A:$T,20)</f>
        <v/>
      </c>
      <c r="D631" s="49">
        <f>VLOOKUP(Table311[[#This Row],[Date]],'DB Details'!$A:$T,18)</f>
        <v/>
      </c>
      <c r="E631" s="49">
        <f>VLOOKUP(Table311[[#This Row],[Date]],'DB Details'!$A:$T,19)</f>
        <v/>
      </c>
    </row>
    <row r="632">
      <c r="A632" s="38" t="n">
        <v>36586</v>
      </c>
      <c r="B632" s="48">
        <f>VLOOKUP(Table311[[#This Row],[Date]],'DB Details'!$A:$L,12)</f>
        <v/>
      </c>
      <c r="C632" s="49">
        <f>VLOOKUP(Table311[[#This Row],[Date]],'DB Details'!$A:$T,20)</f>
        <v/>
      </c>
      <c r="D632" s="49">
        <f>VLOOKUP(Table311[[#This Row],[Date]],'DB Details'!$A:$T,18)</f>
        <v/>
      </c>
      <c r="E632" s="49">
        <f>VLOOKUP(Table311[[#This Row],[Date]],'DB Details'!$A:$T,19)</f>
        <v/>
      </c>
    </row>
    <row r="633">
      <c r="A633" s="38" t="n">
        <v>36617</v>
      </c>
      <c r="B633" s="48">
        <f>VLOOKUP(Table311[[#This Row],[Date]],'DB Details'!$A:$L,12)</f>
        <v/>
      </c>
      <c r="C633" s="49">
        <f>VLOOKUP(Table311[[#This Row],[Date]],'DB Details'!$A:$T,20)</f>
        <v/>
      </c>
      <c r="D633" s="49">
        <f>VLOOKUP(Table311[[#This Row],[Date]],'DB Details'!$A:$T,18)</f>
        <v/>
      </c>
      <c r="E633" s="49">
        <f>VLOOKUP(Table311[[#This Row],[Date]],'DB Details'!$A:$T,19)</f>
        <v/>
      </c>
    </row>
    <row r="634">
      <c r="A634" s="38" t="n">
        <v>36647</v>
      </c>
      <c r="B634" s="48">
        <f>VLOOKUP(Table311[[#This Row],[Date]],'DB Details'!$A:$L,12)</f>
        <v/>
      </c>
      <c r="C634" s="49">
        <f>VLOOKUP(Table311[[#This Row],[Date]],'DB Details'!$A:$T,20)</f>
        <v/>
      </c>
      <c r="D634" s="49">
        <f>VLOOKUP(Table311[[#This Row],[Date]],'DB Details'!$A:$T,18)</f>
        <v/>
      </c>
      <c r="E634" s="49">
        <f>VLOOKUP(Table311[[#This Row],[Date]],'DB Details'!$A:$T,19)</f>
        <v/>
      </c>
    </row>
    <row r="635">
      <c r="A635" s="38" t="n">
        <v>36678</v>
      </c>
      <c r="B635" s="48">
        <f>VLOOKUP(Table311[[#This Row],[Date]],'DB Details'!$A:$L,12)</f>
        <v/>
      </c>
      <c r="C635" s="49">
        <f>VLOOKUP(Table311[[#This Row],[Date]],'DB Details'!$A:$T,20)</f>
        <v/>
      </c>
      <c r="D635" s="49">
        <f>VLOOKUP(Table311[[#This Row],[Date]],'DB Details'!$A:$T,18)</f>
        <v/>
      </c>
      <c r="E635" s="49">
        <f>VLOOKUP(Table311[[#This Row],[Date]],'DB Details'!$A:$T,19)</f>
        <v/>
      </c>
    </row>
    <row r="636">
      <c r="A636" s="38" t="n">
        <v>36708</v>
      </c>
      <c r="B636" s="48">
        <f>VLOOKUP(Table311[[#This Row],[Date]],'DB Details'!$A:$L,12)</f>
        <v/>
      </c>
      <c r="C636" s="49">
        <f>VLOOKUP(Table311[[#This Row],[Date]],'DB Details'!$A:$T,20)</f>
        <v/>
      </c>
      <c r="D636" s="49">
        <f>VLOOKUP(Table311[[#This Row],[Date]],'DB Details'!$A:$T,18)</f>
        <v/>
      </c>
      <c r="E636" s="49">
        <f>VLOOKUP(Table311[[#This Row],[Date]],'DB Details'!$A:$T,19)</f>
        <v/>
      </c>
    </row>
    <row r="637">
      <c r="A637" s="38" t="n">
        <v>36739</v>
      </c>
      <c r="B637" s="48">
        <f>VLOOKUP(Table311[[#This Row],[Date]],'DB Details'!$A:$L,12)</f>
        <v/>
      </c>
      <c r="C637" s="49">
        <f>VLOOKUP(Table311[[#This Row],[Date]],'DB Details'!$A:$T,20)</f>
        <v/>
      </c>
      <c r="D637" s="49">
        <f>VLOOKUP(Table311[[#This Row],[Date]],'DB Details'!$A:$T,18)</f>
        <v/>
      </c>
      <c r="E637" s="49">
        <f>VLOOKUP(Table311[[#This Row],[Date]],'DB Details'!$A:$T,19)</f>
        <v/>
      </c>
    </row>
    <row r="638">
      <c r="A638" s="38" t="n">
        <v>36770</v>
      </c>
      <c r="B638" s="48">
        <f>VLOOKUP(Table311[[#This Row],[Date]],'DB Details'!$A:$L,12)</f>
        <v/>
      </c>
      <c r="C638" s="49">
        <f>VLOOKUP(Table311[[#This Row],[Date]],'DB Details'!$A:$T,20)</f>
        <v/>
      </c>
      <c r="D638" s="49">
        <f>VLOOKUP(Table311[[#This Row],[Date]],'DB Details'!$A:$T,18)</f>
        <v/>
      </c>
      <c r="E638" s="49">
        <f>VLOOKUP(Table311[[#This Row],[Date]],'DB Details'!$A:$T,19)</f>
        <v/>
      </c>
    </row>
    <row r="639">
      <c r="A639" s="38" t="n">
        <v>36800</v>
      </c>
      <c r="B639" s="48">
        <f>VLOOKUP(Table311[[#This Row],[Date]],'DB Details'!$A:$L,12)</f>
        <v/>
      </c>
      <c r="C639" s="49">
        <f>VLOOKUP(Table311[[#This Row],[Date]],'DB Details'!$A:$T,20)</f>
        <v/>
      </c>
      <c r="D639" s="49">
        <f>VLOOKUP(Table311[[#This Row],[Date]],'DB Details'!$A:$T,18)</f>
        <v/>
      </c>
      <c r="E639" s="49">
        <f>VLOOKUP(Table311[[#This Row],[Date]],'DB Details'!$A:$T,19)</f>
        <v/>
      </c>
    </row>
    <row r="640">
      <c r="A640" s="38" t="n">
        <v>36831</v>
      </c>
      <c r="B640" s="48">
        <f>VLOOKUP(Table311[[#This Row],[Date]],'DB Details'!$A:$L,12)</f>
        <v/>
      </c>
      <c r="C640" s="49">
        <f>VLOOKUP(Table311[[#This Row],[Date]],'DB Details'!$A:$T,20)</f>
        <v/>
      </c>
      <c r="D640" s="49">
        <f>VLOOKUP(Table311[[#This Row],[Date]],'DB Details'!$A:$T,18)</f>
        <v/>
      </c>
      <c r="E640" s="49">
        <f>VLOOKUP(Table311[[#This Row],[Date]],'DB Details'!$A:$T,19)</f>
        <v/>
      </c>
    </row>
    <row r="641">
      <c r="A641" s="38" t="n">
        <v>36861</v>
      </c>
      <c r="B641" s="48">
        <f>VLOOKUP(Table311[[#This Row],[Date]],'DB Details'!$A:$L,12)</f>
        <v/>
      </c>
      <c r="C641" s="49">
        <f>VLOOKUP(Table311[[#This Row],[Date]],'DB Details'!$A:$T,20)</f>
        <v/>
      </c>
      <c r="D641" s="49">
        <f>VLOOKUP(Table311[[#This Row],[Date]],'DB Details'!$A:$T,18)</f>
        <v/>
      </c>
      <c r="E641" s="49">
        <f>VLOOKUP(Table311[[#This Row],[Date]],'DB Details'!$A:$T,19)</f>
        <v/>
      </c>
    </row>
    <row r="642">
      <c r="A642" s="38" t="n">
        <v>36892</v>
      </c>
      <c r="B642" s="48">
        <f>VLOOKUP(Table311[[#This Row],[Date]],'DB Details'!$A:$L,12)</f>
        <v/>
      </c>
      <c r="C642" s="49">
        <f>VLOOKUP(Table311[[#This Row],[Date]],'DB Details'!$A:$T,20)</f>
        <v/>
      </c>
      <c r="D642" s="49">
        <f>VLOOKUP(Table311[[#This Row],[Date]],'DB Details'!$A:$T,18)</f>
        <v/>
      </c>
      <c r="E642" s="49">
        <f>VLOOKUP(Table311[[#This Row],[Date]],'DB Details'!$A:$T,19)</f>
        <v/>
      </c>
    </row>
    <row r="643">
      <c r="A643" s="38" t="n">
        <v>36923</v>
      </c>
      <c r="B643" s="48">
        <f>VLOOKUP(Table311[[#This Row],[Date]],'DB Details'!$A:$L,12)</f>
        <v/>
      </c>
      <c r="C643" s="49">
        <f>VLOOKUP(Table311[[#This Row],[Date]],'DB Details'!$A:$T,20)</f>
        <v/>
      </c>
      <c r="D643" s="49">
        <f>VLOOKUP(Table311[[#This Row],[Date]],'DB Details'!$A:$T,18)</f>
        <v/>
      </c>
      <c r="E643" s="49">
        <f>VLOOKUP(Table311[[#This Row],[Date]],'DB Details'!$A:$T,19)</f>
        <v/>
      </c>
    </row>
    <row r="644">
      <c r="A644" s="38" t="n">
        <v>36951</v>
      </c>
      <c r="B644" s="48">
        <f>VLOOKUP(Table311[[#This Row],[Date]],'DB Details'!$A:$L,12)</f>
        <v/>
      </c>
      <c r="C644" s="49">
        <f>VLOOKUP(Table311[[#This Row],[Date]],'DB Details'!$A:$T,20)</f>
        <v/>
      </c>
      <c r="D644" s="49">
        <f>VLOOKUP(Table311[[#This Row],[Date]],'DB Details'!$A:$T,18)</f>
        <v/>
      </c>
      <c r="E644" s="49">
        <f>VLOOKUP(Table311[[#This Row],[Date]],'DB Details'!$A:$T,19)</f>
        <v/>
      </c>
    </row>
    <row r="645">
      <c r="A645" s="38" t="n">
        <v>36982</v>
      </c>
      <c r="B645" s="48">
        <f>VLOOKUP(Table311[[#This Row],[Date]],'DB Details'!$A:$L,12)</f>
        <v/>
      </c>
      <c r="C645" s="49">
        <f>VLOOKUP(Table311[[#This Row],[Date]],'DB Details'!$A:$T,20)</f>
        <v/>
      </c>
      <c r="D645" s="49">
        <f>VLOOKUP(Table311[[#This Row],[Date]],'DB Details'!$A:$T,18)</f>
        <v/>
      </c>
      <c r="E645" s="49">
        <f>VLOOKUP(Table311[[#This Row],[Date]],'DB Details'!$A:$T,19)</f>
        <v/>
      </c>
    </row>
    <row r="646">
      <c r="A646" s="38" t="n">
        <v>37012</v>
      </c>
      <c r="B646" s="48">
        <f>VLOOKUP(Table311[[#This Row],[Date]],'DB Details'!$A:$L,12)</f>
        <v/>
      </c>
      <c r="C646" s="49">
        <f>VLOOKUP(Table311[[#This Row],[Date]],'DB Details'!$A:$T,20)</f>
        <v/>
      </c>
      <c r="D646" s="49">
        <f>VLOOKUP(Table311[[#This Row],[Date]],'DB Details'!$A:$T,18)</f>
        <v/>
      </c>
      <c r="E646" s="49">
        <f>VLOOKUP(Table311[[#This Row],[Date]],'DB Details'!$A:$T,19)</f>
        <v/>
      </c>
    </row>
    <row r="647">
      <c r="A647" s="38" t="n">
        <v>37043</v>
      </c>
      <c r="B647" s="48">
        <f>VLOOKUP(Table311[[#This Row],[Date]],'DB Details'!$A:$L,12)</f>
        <v/>
      </c>
      <c r="C647" s="49">
        <f>VLOOKUP(Table311[[#This Row],[Date]],'DB Details'!$A:$T,20)</f>
        <v/>
      </c>
      <c r="D647" s="49">
        <f>VLOOKUP(Table311[[#This Row],[Date]],'DB Details'!$A:$T,18)</f>
        <v/>
      </c>
      <c r="E647" s="49">
        <f>VLOOKUP(Table311[[#This Row],[Date]],'DB Details'!$A:$T,19)</f>
        <v/>
      </c>
    </row>
    <row r="648">
      <c r="A648" s="38" t="n">
        <v>37073</v>
      </c>
      <c r="B648" s="48">
        <f>VLOOKUP(Table311[[#This Row],[Date]],'DB Details'!$A:$L,12)</f>
        <v/>
      </c>
      <c r="C648" s="49">
        <f>VLOOKUP(Table311[[#This Row],[Date]],'DB Details'!$A:$T,20)</f>
        <v/>
      </c>
      <c r="D648" s="49">
        <f>VLOOKUP(Table311[[#This Row],[Date]],'DB Details'!$A:$T,18)</f>
        <v/>
      </c>
      <c r="E648" s="49">
        <f>VLOOKUP(Table311[[#This Row],[Date]],'DB Details'!$A:$T,19)</f>
        <v/>
      </c>
    </row>
    <row r="649">
      <c r="A649" s="38" t="n">
        <v>37104</v>
      </c>
      <c r="B649" s="48">
        <f>VLOOKUP(Table311[[#This Row],[Date]],'DB Details'!$A:$L,12)</f>
        <v/>
      </c>
      <c r="C649" s="49">
        <f>VLOOKUP(Table311[[#This Row],[Date]],'DB Details'!$A:$T,20)</f>
        <v/>
      </c>
      <c r="D649" s="49">
        <f>VLOOKUP(Table311[[#This Row],[Date]],'DB Details'!$A:$T,18)</f>
        <v/>
      </c>
      <c r="E649" s="49">
        <f>VLOOKUP(Table311[[#This Row],[Date]],'DB Details'!$A:$T,19)</f>
        <v/>
      </c>
    </row>
    <row r="650">
      <c r="A650" s="38" t="n">
        <v>37135</v>
      </c>
      <c r="B650" s="48">
        <f>VLOOKUP(Table311[[#This Row],[Date]],'DB Details'!$A:$L,12)</f>
        <v/>
      </c>
      <c r="C650" s="49">
        <f>VLOOKUP(Table311[[#This Row],[Date]],'DB Details'!$A:$T,20)</f>
        <v/>
      </c>
      <c r="D650" s="49">
        <f>VLOOKUP(Table311[[#This Row],[Date]],'DB Details'!$A:$T,18)</f>
        <v/>
      </c>
      <c r="E650" s="49">
        <f>VLOOKUP(Table311[[#This Row],[Date]],'DB Details'!$A:$T,19)</f>
        <v/>
      </c>
    </row>
    <row r="651">
      <c r="A651" s="38" t="n">
        <v>37165</v>
      </c>
      <c r="B651" s="48">
        <f>VLOOKUP(Table311[[#This Row],[Date]],'DB Details'!$A:$L,12)</f>
        <v/>
      </c>
      <c r="C651" s="49">
        <f>VLOOKUP(Table311[[#This Row],[Date]],'DB Details'!$A:$T,20)</f>
        <v/>
      </c>
      <c r="D651" s="49">
        <f>VLOOKUP(Table311[[#This Row],[Date]],'DB Details'!$A:$T,18)</f>
        <v/>
      </c>
      <c r="E651" s="49">
        <f>VLOOKUP(Table311[[#This Row],[Date]],'DB Details'!$A:$T,19)</f>
        <v/>
      </c>
    </row>
    <row r="652">
      <c r="A652" s="38" t="n">
        <v>37196</v>
      </c>
      <c r="B652" s="48">
        <f>VLOOKUP(Table311[[#This Row],[Date]],'DB Details'!$A:$L,12)</f>
        <v/>
      </c>
      <c r="C652" s="49">
        <f>VLOOKUP(Table311[[#This Row],[Date]],'DB Details'!$A:$T,20)</f>
        <v/>
      </c>
      <c r="D652" s="49">
        <f>VLOOKUP(Table311[[#This Row],[Date]],'DB Details'!$A:$T,18)</f>
        <v/>
      </c>
      <c r="E652" s="49">
        <f>VLOOKUP(Table311[[#This Row],[Date]],'DB Details'!$A:$T,19)</f>
        <v/>
      </c>
    </row>
    <row r="653">
      <c r="A653" s="38" t="n">
        <v>37226</v>
      </c>
      <c r="B653" s="48">
        <f>VLOOKUP(Table311[[#This Row],[Date]],'DB Details'!$A:$L,12)</f>
        <v/>
      </c>
      <c r="C653" s="49">
        <f>VLOOKUP(Table311[[#This Row],[Date]],'DB Details'!$A:$T,20)</f>
        <v/>
      </c>
      <c r="D653" s="49">
        <f>VLOOKUP(Table311[[#This Row],[Date]],'DB Details'!$A:$T,18)</f>
        <v/>
      </c>
      <c r="E653" s="49">
        <f>VLOOKUP(Table311[[#This Row],[Date]],'DB Details'!$A:$T,19)</f>
        <v/>
      </c>
    </row>
    <row r="654">
      <c r="A654" s="38" t="n">
        <v>37257</v>
      </c>
      <c r="B654" s="48">
        <f>VLOOKUP(Table311[[#This Row],[Date]],'DB Details'!$A:$L,12)</f>
        <v/>
      </c>
      <c r="C654" s="49">
        <f>VLOOKUP(Table311[[#This Row],[Date]],'DB Details'!$A:$T,20)</f>
        <v/>
      </c>
      <c r="D654" s="49">
        <f>VLOOKUP(Table311[[#This Row],[Date]],'DB Details'!$A:$T,18)</f>
        <v/>
      </c>
      <c r="E654" s="49">
        <f>VLOOKUP(Table311[[#This Row],[Date]],'DB Details'!$A:$T,19)</f>
        <v/>
      </c>
    </row>
    <row r="655">
      <c r="A655" s="38" t="n">
        <v>37288</v>
      </c>
      <c r="B655" s="48">
        <f>VLOOKUP(Table311[[#This Row],[Date]],'DB Details'!$A:$L,12)</f>
        <v/>
      </c>
      <c r="C655" s="49">
        <f>VLOOKUP(Table311[[#This Row],[Date]],'DB Details'!$A:$T,20)</f>
        <v/>
      </c>
      <c r="D655" s="49">
        <f>VLOOKUP(Table311[[#This Row],[Date]],'DB Details'!$A:$T,18)</f>
        <v/>
      </c>
      <c r="E655" s="49">
        <f>VLOOKUP(Table311[[#This Row],[Date]],'DB Details'!$A:$T,19)</f>
        <v/>
      </c>
    </row>
    <row r="656">
      <c r="A656" s="38" t="n">
        <v>37316</v>
      </c>
      <c r="B656" s="48">
        <f>VLOOKUP(Table311[[#This Row],[Date]],'DB Details'!$A:$L,12)</f>
        <v/>
      </c>
      <c r="C656" s="49">
        <f>VLOOKUP(Table311[[#This Row],[Date]],'DB Details'!$A:$T,20)</f>
        <v/>
      </c>
      <c r="D656" s="49">
        <f>VLOOKUP(Table311[[#This Row],[Date]],'DB Details'!$A:$T,18)</f>
        <v/>
      </c>
      <c r="E656" s="49">
        <f>VLOOKUP(Table311[[#This Row],[Date]],'DB Details'!$A:$T,19)</f>
        <v/>
      </c>
    </row>
    <row r="657">
      <c r="A657" s="38" t="n">
        <v>37347</v>
      </c>
      <c r="B657" s="48">
        <f>VLOOKUP(Table311[[#This Row],[Date]],'DB Details'!$A:$L,12)</f>
        <v/>
      </c>
      <c r="C657" s="49">
        <f>VLOOKUP(Table311[[#This Row],[Date]],'DB Details'!$A:$T,20)</f>
        <v/>
      </c>
      <c r="D657" s="49">
        <f>VLOOKUP(Table311[[#This Row],[Date]],'DB Details'!$A:$T,18)</f>
        <v/>
      </c>
      <c r="E657" s="49">
        <f>VLOOKUP(Table311[[#This Row],[Date]],'DB Details'!$A:$T,19)</f>
        <v/>
      </c>
    </row>
    <row r="658">
      <c r="A658" s="38" t="n">
        <v>37377</v>
      </c>
      <c r="B658" s="48">
        <f>VLOOKUP(Table311[[#This Row],[Date]],'DB Details'!$A:$L,12)</f>
        <v/>
      </c>
      <c r="C658" s="49">
        <f>VLOOKUP(Table311[[#This Row],[Date]],'DB Details'!$A:$T,20)</f>
        <v/>
      </c>
      <c r="D658" s="49">
        <f>VLOOKUP(Table311[[#This Row],[Date]],'DB Details'!$A:$T,18)</f>
        <v/>
      </c>
      <c r="E658" s="49">
        <f>VLOOKUP(Table311[[#This Row],[Date]],'DB Details'!$A:$T,19)</f>
        <v/>
      </c>
    </row>
    <row r="659">
      <c r="A659" s="38" t="n">
        <v>37408</v>
      </c>
      <c r="B659" s="48">
        <f>VLOOKUP(Table311[[#This Row],[Date]],'DB Details'!$A:$L,12)</f>
        <v/>
      </c>
      <c r="C659" s="49">
        <f>VLOOKUP(Table311[[#This Row],[Date]],'DB Details'!$A:$T,20)</f>
        <v/>
      </c>
      <c r="D659" s="49">
        <f>VLOOKUP(Table311[[#This Row],[Date]],'DB Details'!$A:$T,18)</f>
        <v/>
      </c>
      <c r="E659" s="49">
        <f>VLOOKUP(Table311[[#This Row],[Date]],'DB Details'!$A:$T,19)</f>
        <v/>
      </c>
    </row>
    <row r="660">
      <c r="A660" s="38" t="n">
        <v>37438</v>
      </c>
      <c r="B660" s="48">
        <f>VLOOKUP(Table311[[#This Row],[Date]],'DB Details'!$A:$L,12)</f>
        <v/>
      </c>
      <c r="C660" s="49">
        <f>VLOOKUP(Table311[[#This Row],[Date]],'DB Details'!$A:$T,20)</f>
        <v/>
      </c>
      <c r="D660" s="49">
        <f>VLOOKUP(Table311[[#This Row],[Date]],'DB Details'!$A:$T,18)</f>
        <v/>
      </c>
      <c r="E660" s="49">
        <f>VLOOKUP(Table311[[#This Row],[Date]],'DB Details'!$A:$T,19)</f>
        <v/>
      </c>
    </row>
    <row r="661">
      <c r="A661" s="38" t="n">
        <v>37469</v>
      </c>
      <c r="B661" s="48">
        <f>VLOOKUP(Table311[[#This Row],[Date]],'DB Details'!$A:$L,12)</f>
        <v/>
      </c>
      <c r="C661" s="49">
        <f>VLOOKUP(Table311[[#This Row],[Date]],'DB Details'!$A:$T,20)</f>
        <v/>
      </c>
      <c r="D661" s="49">
        <f>VLOOKUP(Table311[[#This Row],[Date]],'DB Details'!$A:$T,18)</f>
        <v/>
      </c>
      <c r="E661" s="49">
        <f>VLOOKUP(Table311[[#This Row],[Date]],'DB Details'!$A:$T,19)</f>
        <v/>
      </c>
    </row>
    <row r="662">
      <c r="A662" s="38" t="n">
        <v>37500</v>
      </c>
      <c r="B662" s="48">
        <f>VLOOKUP(Table311[[#This Row],[Date]],'DB Details'!$A:$L,12)</f>
        <v/>
      </c>
      <c r="C662" s="49">
        <f>VLOOKUP(Table311[[#This Row],[Date]],'DB Details'!$A:$T,20)</f>
        <v/>
      </c>
      <c r="D662" s="49">
        <f>VLOOKUP(Table311[[#This Row],[Date]],'DB Details'!$A:$T,18)</f>
        <v/>
      </c>
      <c r="E662" s="49">
        <f>VLOOKUP(Table311[[#This Row],[Date]],'DB Details'!$A:$T,19)</f>
        <v/>
      </c>
    </row>
    <row r="663">
      <c r="A663" s="38" t="n">
        <v>37530</v>
      </c>
      <c r="B663" s="48">
        <f>VLOOKUP(Table311[[#This Row],[Date]],'DB Details'!$A:$L,12)</f>
        <v/>
      </c>
      <c r="C663" s="49">
        <f>VLOOKUP(Table311[[#This Row],[Date]],'DB Details'!$A:$T,20)</f>
        <v/>
      </c>
      <c r="D663" s="49">
        <f>VLOOKUP(Table311[[#This Row],[Date]],'DB Details'!$A:$T,18)</f>
        <v/>
      </c>
      <c r="E663" s="49">
        <f>VLOOKUP(Table311[[#This Row],[Date]],'DB Details'!$A:$T,19)</f>
        <v/>
      </c>
    </row>
    <row r="664">
      <c r="A664" s="38" t="n">
        <v>37561</v>
      </c>
      <c r="B664" s="48">
        <f>VLOOKUP(Table311[[#This Row],[Date]],'DB Details'!$A:$L,12)</f>
        <v/>
      </c>
      <c r="C664" s="49">
        <f>VLOOKUP(Table311[[#This Row],[Date]],'DB Details'!$A:$T,20)</f>
        <v/>
      </c>
      <c r="D664" s="49">
        <f>VLOOKUP(Table311[[#This Row],[Date]],'DB Details'!$A:$T,18)</f>
        <v/>
      </c>
      <c r="E664" s="49">
        <f>VLOOKUP(Table311[[#This Row],[Date]],'DB Details'!$A:$T,19)</f>
        <v/>
      </c>
    </row>
    <row r="665">
      <c r="A665" s="38" t="n">
        <v>37591</v>
      </c>
      <c r="B665" s="48">
        <f>VLOOKUP(Table311[[#This Row],[Date]],'DB Details'!$A:$L,12)</f>
        <v/>
      </c>
      <c r="C665" s="49">
        <f>VLOOKUP(Table311[[#This Row],[Date]],'DB Details'!$A:$T,20)</f>
        <v/>
      </c>
      <c r="D665" s="49">
        <f>VLOOKUP(Table311[[#This Row],[Date]],'DB Details'!$A:$T,18)</f>
        <v/>
      </c>
      <c r="E665" s="49">
        <f>VLOOKUP(Table311[[#This Row],[Date]],'DB Details'!$A:$T,19)</f>
        <v/>
      </c>
    </row>
    <row r="666">
      <c r="A666" s="38" t="n">
        <v>37622</v>
      </c>
      <c r="B666" s="48">
        <f>VLOOKUP(Table311[[#This Row],[Date]],'DB Details'!$A:$L,12)</f>
        <v/>
      </c>
      <c r="C666" s="49">
        <f>VLOOKUP(Table311[[#This Row],[Date]],'DB Details'!$A:$T,20)</f>
        <v/>
      </c>
      <c r="D666" s="49">
        <f>VLOOKUP(Table311[[#This Row],[Date]],'DB Details'!$A:$T,18)</f>
        <v/>
      </c>
      <c r="E666" s="49">
        <f>VLOOKUP(Table311[[#This Row],[Date]],'DB Details'!$A:$T,19)</f>
        <v/>
      </c>
    </row>
    <row r="667">
      <c r="A667" s="38" t="n">
        <v>37653</v>
      </c>
      <c r="B667" s="48">
        <f>VLOOKUP(Table311[[#This Row],[Date]],'DB Details'!$A:$L,12)</f>
        <v/>
      </c>
      <c r="C667" s="49">
        <f>VLOOKUP(Table311[[#This Row],[Date]],'DB Details'!$A:$T,20)</f>
        <v/>
      </c>
      <c r="D667" s="49">
        <f>VLOOKUP(Table311[[#This Row],[Date]],'DB Details'!$A:$T,18)</f>
        <v/>
      </c>
      <c r="E667" s="49">
        <f>VLOOKUP(Table311[[#This Row],[Date]],'DB Details'!$A:$T,19)</f>
        <v/>
      </c>
    </row>
    <row r="668">
      <c r="A668" s="38" t="n">
        <v>37681</v>
      </c>
      <c r="B668" s="48">
        <f>VLOOKUP(Table311[[#This Row],[Date]],'DB Details'!$A:$L,12)</f>
        <v/>
      </c>
      <c r="C668" s="49">
        <f>VLOOKUP(Table311[[#This Row],[Date]],'DB Details'!$A:$T,20)</f>
        <v/>
      </c>
      <c r="D668" s="49">
        <f>VLOOKUP(Table311[[#This Row],[Date]],'DB Details'!$A:$T,18)</f>
        <v/>
      </c>
      <c r="E668" s="49">
        <f>VLOOKUP(Table311[[#This Row],[Date]],'DB Details'!$A:$T,19)</f>
        <v/>
      </c>
    </row>
    <row r="669">
      <c r="A669" s="38" t="n">
        <v>37712</v>
      </c>
      <c r="B669" s="48">
        <f>VLOOKUP(Table311[[#This Row],[Date]],'DB Details'!$A:$L,12)</f>
        <v/>
      </c>
      <c r="C669" s="49">
        <f>VLOOKUP(Table311[[#This Row],[Date]],'DB Details'!$A:$T,20)</f>
        <v/>
      </c>
      <c r="D669" s="49">
        <f>VLOOKUP(Table311[[#This Row],[Date]],'DB Details'!$A:$T,18)</f>
        <v/>
      </c>
      <c r="E669" s="49">
        <f>VLOOKUP(Table311[[#This Row],[Date]],'DB Details'!$A:$T,19)</f>
        <v/>
      </c>
    </row>
    <row r="670">
      <c r="A670" s="38" t="n">
        <v>37742</v>
      </c>
      <c r="B670" s="48">
        <f>VLOOKUP(Table311[[#This Row],[Date]],'DB Details'!$A:$L,12)</f>
        <v/>
      </c>
      <c r="C670" s="49">
        <f>VLOOKUP(Table311[[#This Row],[Date]],'DB Details'!$A:$T,20)</f>
        <v/>
      </c>
      <c r="D670" s="49">
        <f>VLOOKUP(Table311[[#This Row],[Date]],'DB Details'!$A:$T,18)</f>
        <v/>
      </c>
      <c r="E670" s="49">
        <f>VLOOKUP(Table311[[#This Row],[Date]],'DB Details'!$A:$T,19)</f>
        <v/>
      </c>
    </row>
    <row r="671">
      <c r="A671" s="38" t="n">
        <v>37773</v>
      </c>
      <c r="B671" s="48">
        <f>VLOOKUP(Table311[[#This Row],[Date]],'DB Details'!$A:$L,12)</f>
        <v/>
      </c>
      <c r="C671" s="49">
        <f>VLOOKUP(Table311[[#This Row],[Date]],'DB Details'!$A:$T,20)</f>
        <v/>
      </c>
      <c r="D671" s="49">
        <f>VLOOKUP(Table311[[#This Row],[Date]],'DB Details'!$A:$T,18)</f>
        <v/>
      </c>
      <c r="E671" s="49">
        <f>VLOOKUP(Table311[[#This Row],[Date]],'DB Details'!$A:$T,19)</f>
        <v/>
      </c>
    </row>
    <row r="672">
      <c r="A672" s="38" t="n">
        <v>37803</v>
      </c>
      <c r="B672" s="48">
        <f>VLOOKUP(Table311[[#This Row],[Date]],'DB Details'!$A:$L,12)</f>
        <v/>
      </c>
      <c r="C672" s="49">
        <f>VLOOKUP(Table311[[#This Row],[Date]],'DB Details'!$A:$T,20)</f>
        <v/>
      </c>
      <c r="D672" s="49">
        <f>VLOOKUP(Table311[[#This Row],[Date]],'DB Details'!$A:$T,18)</f>
        <v/>
      </c>
      <c r="E672" s="49">
        <f>VLOOKUP(Table311[[#This Row],[Date]],'DB Details'!$A:$T,19)</f>
        <v/>
      </c>
    </row>
    <row r="673">
      <c r="A673" s="38" t="n">
        <v>37834</v>
      </c>
      <c r="B673" s="48">
        <f>VLOOKUP(Table311[[#This Row],[Date]],'DB Details'!$A:$L,12)</f>
        <v/>
      </c>
      <c r="C673" s="49">
        <f>VLOOKUP(Table311[[#This Row],[Date]],'DB Details'!$A:$T,20)</f>
        <v/>
      </c>
      <c r="D673" s="49">
        <f>VLOOKUP(Table311[[#This Row],[Date]],'DB Details'!$A:$T,18)</f>
        <v/>
      </c>
      <c r="E673" s="49">
        <f>VLOOKUP(Table311[[#This Row],[Date]],'DB Details'!$A:$T,19)</f>
        <v/>
      </c>
    </row>
    <row r="674">
      <c r="A674" s="38" t="n">
        <v>37865</v>
      </c>
      <c r="B674" s="48">
        <f>VLOOKUP(Table311[[#This Row],[Date]],'DB Details'!$A:$L,12)</f>
        <v/>
      </c>
      <c r="C674" s="49">
        <f>VLOOKUP(Table311[[#This Row],[Date]],'DB Details'!$A:$T,20)</f>
        <v/>
      </c>
      <c r="D674" s="49">
        <f>VLOOKUP(Table311[[#This Row],[Date]],'DB Details'!$A:$T,18)</f>
        <v/>
      </c>
      <c r="E674" s="49">
        <f>VLOOKUP(Table311[[#This Row],[Date]],'DB Details'!$A:$T,19)</f>
        <v/>
      </c>
    </row>
    <row r="675">
      <c r="A675" s="38" t="n">
        <v>37895</v>
      </c>
      <c r="B675" s="48">
        <f>VLOOKUP(Table311[[#This Row],[Date]],'DB Details'!$A:$L,12)</f>
        <v/>
      </c>
      <c r="C675" s="49">
        <f>VLOOKUP(Table311[[#This Row],[Date]],'DB Details'!$A:$T,20)</f>
        <v/>
      </c>
      <c r="D675" s="49">
        <f>VLOOKUP(Table311[[#This Row],[Date]],'DB Details'!$A:$T,18)</f>
        <v/>
      </c>
      <c r="E675" s="49">
        <f>VLOOKUP(Table311[[#This Row],[Date]],'DB Details'!$A:$T,19)</f>
        <v/>
      </c>
    </row>
    <row r="676">
      <c r="A676" s="38" t="n">
        <v>37926</v>
      </c>
      <c r="B676" s="48">
        <f>VLOOKUP(Table311[[#This Row],[Date]],'DB Details'!$A:$L,12)</f>
        <v/>
      </c>
      <c r="C676" s="49">
        <f>VLOOKUP(Table311[[#This Row],[Date]],'DB Details'!$A:$T,20)</f>
        <v/>
      </c>
      <c r="D676" s="49">
        <f>VLOOKUP(Table311[[#This Row],[Date]],'DB Details'!$A:$T,18)</f>
        <v/>
      </c>
      <c r="E676" s="49">
        <f>VLOOKUP(Table311[[#This Row],[Date]],'DB Details'!$A:$T,19)</f>
        <v/>
      </c>
    </row>
    <row r="677">
      <c r="A677" s="38" t="n">
        <v>37956</v>
      </c>
      <c r="B677" s="48">
        <f>VLOOKUP(Table311[[#This Row],[Date]],'DB Details'!$A:$L,12)</f>
        <v/>
      </c>
      <c r="C677" s="49">
        <f>VLOOKUP(Table311[[#This Row],[Date]],'DB Details'!$A:$T,20)</f>
        <v/>
      </c>
      <c r="D677" s="49">
        <f>VLOOKUP(Table311[[#This Row],[Date]],'DB Details'!$A:$T,18)</f>
        <v/>
      </c>
      <c r="E677" s="49">
        <f>VLOOKUP(Table311[[#This Row],[Date]],'DB Details'!$A:$T,19)</f>
        <v/>
      </c>
    </row>
    <row r="678">
      <c r="A678" s="38" t="n">
        <v>37987</v>
      </c>
      <c r="B678" s="48">
        <f>VLOOKUP(Table311[[#This Row],[Date]],'DB Details'!$A:$L,12)</f>
        <v/>
      </c>
      <c r="C678" s="49">
        <f>VLOOKUP(Table311[[#This Row],[Date]],'DB Details'!$A:$T,20)</f>
        <v/>
      </c>
      <c r="D678" s="49">
        <f>VLOOKUP(Table311[[#This Row],[Date]],'DB Details'!$A:$T,18)</f>
        <v/>
      </c>
      <c r="E678" s="49">
        <f>VLOOKUP(Table311[[#This Row],[Date]],'DB Details'!$A:$T,19)</f>
        <v/>
      </c>
    </row>
    <row r="679">
      <c r="A679" s="38" t="n">
        <v>38018</v>
      </c>
      <c r="B679" s="48">
        <f>VLOOKUP(Table311[[#This Row],[Date]],'DB Details'!$A:$L,12)</f>
        <v/>
      </c>
      <c r="C679" s="49">
        <f>VLOOKUP(Table311[[#This Row],[Date]],'DB Details'!$A:$T,20)</f>
        <v/>
      </c>
      <c r="D679" s="49">
        <f>VLOOKUP(Table311[[#This Row],[Date]],'DB Details'!$A:$T,18)</f>
        <v/>
      </c>
      <c r="E679" s="49">
        <f>VLOOKUP(Table311[[#This Row],[Date]],'DB Details'!$A:$T,19)</f>
        <v/>
      </c>
    </row>
    <row r="680">
      <c r="A680" s="38" t="n">
        <v>38047</v>
      </c>
      <c r="B680" s="48">
        <f>VLOOKUP(Table311[[#This Row],[Date]],'DB Details'!$A:$L,12)</f>
        <v/>
      </c>
      <c r="C680" s="49">
        <f>VLOOKUP(Table311[[#This Row],[Date]],'DB Details'!$A:$T,20)</f>
        <v/>
      </c>
      <c r="D680" s="49">
        <f>VLOOKUP(Table311[[#This Row],[Date]],'DB Details'!$A:$T,18)</f>
        <v/>
      </c>
      <c r="E680" s="49">
        <f>VLOOKUP(Table311[[#This Row],[Date]],'DB Details'!$A:$T,19)</f>
        <v/>
      </c>
    </row>
    <row r="681">
      <c r="A681" s="38" t="n">
        <v>38078</v>
      </c>
      <c r="B681" s="48">
        <f>VLOOKUP(Table311[[#This Row],[Date]],'DB Details'!$A:$L,12)</f>
        <v/>
      </c>
      <c r="C681" s="49">
        <f>VLOOKUP(Table311[[#This Row],[Date]],'DB Details'!$A:$T,20)</f>
        <v/>
      </c>
      <c r="D681" s="49">
        <f>VLOOKUP(Table311[[#This Row],[Date]],'DB Details'!$A:$T,18)</f>
        <v/>
      </c>
      <c r="E681" s="49">
        <f>VLOOKUP(Table311[[#This Row],[Date]],'DB Details'!$A:$T,19)</f>
        <v/>
      </c>
    </row>
    <row r="682">
      <c r="A682" s="38" t="n">
        <v>38108</v>
      </c>
      <c r="B682" s="48">
        <f>VLOOKUP(Table311[[#This Row],[Date]],'DB Details'!$A:$L,12)</f>
        <v/>
      </c>
      <c r="C682" s="49">
        <f>VLOOKUP(Table311[[#This Row],[Date]],'DB Details'!$A:$T,20)</f>
        <v/>
      </c>
      <c r="D682" s="49">
        <f>VLOOKUP(Table311[[#This Row],[Date]],'DB Details'!$A:$T,18)</f>
        <v/>
      </c>
      <c r="E682" s="49">
        <f>VLOOKUP(Table311[[#This Row],[Date]],'DB Details'!$A:$T,19)</f>
        <v/>
      </c>
    </row>
    <row r="683">
      <c r="A683" s="38" t="n">
        <v>38139</v>
      </c>
      <c r="B683" s="48">
        <f>VLOOKUP(Table311[[#This Row],[Date]],'DB Details'!$A:$L,12)</f>
        <v/>
      </c>
      <c r="C683" s="49">
        <f>VLOOKUP(Table311[[#This Row],[Date]],'DB Details'!$A:$T,20)</f>
        <v/>
      </c>
      <c r="D683" s="49">
        <f>VLOOKUP(Table311[[#This Row],[Date]],'DB Details'!$A:$T,18)</f>
        <v/>
      </c>
      <c r="E683" s="49">
        <f>VLOOKUP(Table311[[#This Row],[Date]],'DB Details'!$A:$T,19)</f>
        <v/>
      </c>
    </row>
    <row r="684">
      <c r="A684" s="38" t="n">
        <v>38169</v>
      </c>
      <c r="B684" s="48">
        <f>VLOOKUP(Table311[[#This Row],[Date]],'DB Details'!$A:$L,12)</f>
        <v/>
      </c>
      <c r="C684" s="49">
        <f>VLOOKUP(Table311[[#This Row],[Date]],'DB Details'!$A:$T,20)</f>
        <v/>
      </c>
      <c r="D684" s="49">
        <f>VLOOKUP(Table311[[#This Row],[Date]],'DB Details'!$A:$T,18)</f>
        <v/>
      </c>
      <c r="E684" s="49">
        <f>VLOOKUP(Table311[[#This Row],[Date]],'DB Details'!$A:$T,19)</f>
        <v/>
      </c>
    </row>
    <row r="685">
      <c r="A685" s="38" t="n">
        <v>38200</v>
      </c>
      <c r="B685" s="48">
        <f>VLOOKUP(Table311[[#This Row],[Date]],'DB Details'!$A:$L,12)</f>
        <v/>
      </c>
      <c r="C685" s="49">
        <f>VLOOKUP(Table311[[#This Row],[Date]],'DB Details'!$A:$T,20)</f>
        <v/>
      </c>
      <c r="D685" s="49">
        <f>VLOOKUP(Table311[[#This Row],[Date]],'DB Details'!$A:$T,18)</f>
        <v/>
      </c>
      <c r="E685" s="49">
        <f>VLOOKUP(Table311[[#This Row],[Date]],'DB Details'!$A:$T,19)</f>
        <v/>
      </c>
    </row>
    <row r="686">
      <c r="A686" s="38" t="n">
        <v>38231</v>
      </c>
      <c r="B686" s="48">
        <f>VLOOKUP(Table311[[#This Row],[Date]],'DB Details'!$A:$L,12)</f>
        <v/>
      </c>
      <c r="C686" s="49">
        <f>VLOOKUP(Table311[[#This Row],[Date]],'DB Details'!$A:$T,20)</f>
        <v/>
      </c>
      <c r="D686" s="49">
        <f>VLOOKUP(Table311[[#This Row],[Date]],'DB Details'!$A:$T,18)</f>
        <v/>
      </c>
      <c r="E686" s="49">
        <f>VLOOKUP(Table311[[#This Row],[Date]],'DB Details'!$A:$T,19)</f>
        <v/>
      </c>
    </row>
    <row r="687">
      <c r="A687" s="38" t="n">
        <v>38261</v>
      </c>
      <c r="B687" s="48">
        <f>VLOOKUP(Table311[[#This Row],[Date]],'DB Details'!$A:$L,12)</f>
        <v/>
      </c>
      <c r="C687" s="49">
        <f>VLOOKUP(Table311[[#This Row],[Date]],'DB Details'!$A:$T,20)</f>
        <v/>
      </c>
      <c r="D687" s="49">
        <f>VLOOKUP(Table311[[#This Row],[Date]],'DB Details'!$A:$T,18)</f>
        <v/>
      </c>
      <c r="E687" s="49">
        <f>VLOOKUP(Table311[[#This Row],[Date]],'DB Details'!$A:$T,19)</f>
        <v/>
      </c>
    </row>
    <row r="688">
      <c r="A688" s="38" t="n">
        <v>38292</v>
      </c>
      <c r="B688" s="48">
        <f>VLOOKUP(Table311[[#This Row],[Date]],'DB Details'!$A:$L,12)</f>
        <v/>
      </c>
      <c r="C688" s="49">
        <f>VLOOKUP(Table311[[#This Row],[Date]],'DB Details'!$A:$T,20)</f>
        <v/>
      </c>
      <c r="D688" s="49">
        <f>VLOOKUP(Table311[[#This Row],[Date]],'DB Details'!$A:$T,18)</f>
        <v/>
      </c>
      <c r="E688" s="49">
        <f>VLOOKUP(Table311[[#This Row],[Date]],'DB Details'!$A:$T,19)</f>
        <v/>
      </c>
    </row>
    <row r="689">
      <c r="A689" s="38" t="n">
        <v>38322</v>
      </c>
      <c r="B689" s="48">
        <f>VLOOKUP(Table311[[#This Row],[Date]],'DB Details'!$A:$L,12)</f>
        <v/>
      </c>
      <c r="C689" s="49">
        <f>VLOOKUP(Table311[[#This Row],[Date]],'DB Details'!$A:$T,20)</f>
        <v/>
      </c>
      <c r="D689" s="49">
        <f>VLOOKUP(Table311[[#This Row],[Date]],'DB Details'!$A:$T,18)</f>
        <v/>
      </c>
      <c r="E689" s="49">
        <f>VLOOKUP(Table311[[#This Row],[Date]],'DB Details'!$A:$T,19)</f>
        <v/>
      </c>
    </row>
    <row r="690">
      <c r="A690" s="38" t="n">
        <v>38353</v>
      </c>
      <c r="B690" s="48">
        <f>VLOOKUP(Table311[[#This Row],[Date]],'DB Details'!$A:$L,12)</f>
        <v/>
      </c>
      <c r="C690" s="49">
        <f>VLOOKUP(Table311[[#This Row],[Date]],'DB Details'!$A:$T,20)</f>
        <v/>
      </c>
      <c r="D690" s="49">
        <f>VLOOKUP(Table311[[#This Row],[Date]],'DB Details'!$A:$T,18)</f>
        <v/>
      </c>
      <c r="E690" s="49">
        <f>VLOOKUP(Table311[[#This Row],[Date]],'DB Details'!$A:$T,19)</f>
        <v/>
      </c>
    </row>
    <row r="691">
      <c r="A691" s="38" t="n">
        <v>38384</v>
      </c>
      <c r="B691" s="48">
        <f>VLOOKUP(Table311[[#This Row],[Date]],'DB Details'!$A:$L,12)</f>
        <v/>
      </c>
      <c r="C691" s="49">
        <f>VLOOKUP(Table311[[#This Row],[Date]],'DB Details'!$A:$T,20)</f>
        <v/>
      </c>
      <c r="D691" s="49">
        <f>VLOOKUP(Table311[[#This Row],[Date]],'DB Details'!$A:$T,18)</f>
        <v/>
      </c>
      <c r="E691" s="49">
        <f>VLOOKUP(Table311[[#This Row],[Date]],'DB Details'!$A:$T,19)</f>
        <v/>
      </c>
    </row>
    <row r="692">
      <c r="A692" s="38" t="n">
        <v>38412</v>
      </c>
      <c r="B692" s="48">
        <f>VLOOKUP(Table311[[#This Row],[Date]],'DB Details'!$A:$L,12)</f>
        <v/>
      </c>
      <c r="C692" s="49">
        <f>VLOOKUP(Table311[[#This Row],[Date]],'DB Details'!$A:$T,20)</f>
        <v/>
      </c>
      <c r="D692" s="49">
        <f>VLOOKUP(Table311[[#This Row],[Date]],'DB Details'!$A:$T,18)</f>
        <v/>
      </c>
      <c r="E692" s="49">
        <f>VLOOKUP(Table311[[#This Row],[Date]],'DB Details'!$A:$T,19)</f>
        <v/>
      </c>
    </row>
    <row r="693">
      <c r="A693" s="38" t="n">
        <v>38443</v>
      </c>
      <c r="B693" s="48">
        <f>VLOOKUP(Table311[[#This Row],[Date]],'DB Details'!$A:$L,12)</f>
        <v/>
      </c>
      <c r="C693" s="49">
        <f>VLOOKUP(Table311[[#This Row],[Date]],'DB Details'!$A:$T,20)</f>
        <v/>
      </c>
      <c r="D693" s="49">
        <f>VLOOKUP(Table311[[#This Row],[Date]],'DB Details'!$A:$T,18)</f>
        <v/>
      </c>
      <c r="E693" s="49">
        <f>VLOOKUP(Table311[[#This Row],[Date]],'DB Details'!$A:$T,19)</f>
        <v/>
      </c>
    </row>
    <row r="694">
      <c r="A694" s="38" t="n">
        <v>38473</v>
      </c>
      <c r="B694" s="48">
        <f>VLOOKUP(Table311[[#This Row],[Date]],'DB Details'!$A:$L,12)</f>
        <v/>
      </c>
      <c r="C694" s="49">
        <f>VLOOKUP(Table311[[#This Row],[Date]],'DB Details'!$A:$T,20)</f>
        <v/>
      </c>
      <c r="D694" s="49">
        <f>VLOOKUP(Table311[[#This Row],[Date]],'DB Details'!$A:$T,18)</f>
        <v/>
      </c>
      <c r="E694" s="49">
        <f>VLOOKUP(Table311[[#This Row],[Date]],'DB Details'!$A:$T,19)</f>
        <v/>
      </c>
    </row>
    <row r="695">
      <c r="A695" s="38" t="n">
        <v>38504</v>
      </c>
      <c r="B695" s="48">
        <f>VLOOKUP(Table311[[#This Row],[Date]],'DB Details'!$A:$L,12)</f>
        <v/>
      </c>
      <c r="C695" s="49">
        <f>VLOOKUP(Table311[[#This Row],[Date]],'DB Details'!$A:$T,20)</f>
        <v/>
      </c>
      <c r="D695" s="49">
        <f>VLOOKUP(Table311[[#This Row],[Date]],'DB Details'!$A:$T,18)</f>
        <v/>
      </c>
      <c r="E695" s="49">
        <f>VLOOKUP(Table311[[#This Row],[Date]],'DB Details'!$A:$T,19)</f>
        <v/>
      </c>
    </row>
    <row r="696">
      <c r="A696" s="38" t="n">
        <v>38534</v>
      </c>
      <c r="B696" s="48">
        <f>VLOOKUP(Table311[[#This Row],[Date]],'DB Details'!$A:$L,12)</f>
        <v/>
      </c>
      <c r="C696" s="49">
        <f>VLOOKUP(Table311[[#This Row],[Date]],'DB Details'!$A:$T,20)</f>
        <v/>
      </c>
      <c r="D696" s="49">
        <f>VLOOKUP(Table311[[#This Row],[Date]],'DB Details'!$A:$T,18)</f>
        <v/>
      </c>
      <c r="E696" s="49">
        <f>VLOOKUP(Table311[[#This Row],[Date]],'DB Details'!$A:$T,19)</f>
        <v/>
      </c>
    </row>
    <row r="697">
      <c r="A697" s="38" t="n">
        <v>38565</v>
      </c>
      <c r="B697" s="48">
        <f>VLOOKUP(Table311[[#This Row],[Date]],'DB Details'!$A:$L,12)</f>
        <v/>
      </c>
      <c r="C697" s="49">
        <f>VLOOKUP(Table311[[#This Row],[Date]],'DB Details'!$A:$T,20)</f>
        <v/>
      </c>
      <c r="D697" s="49">
        <f>VLOOKUP(Table311[[#This Row],[Date]],'DB Details'!$A:$T,18)</f>
        <v/>
      </c>
      <c r="E697" s="49">
        <f>VLOOKUP(Table311[[#This Row],[Date]],'DB Details'!$A:$T,19)</f>
        <v/>
      </c>
    </row>
    <row r="698">
      <c r="A698" s="38" t="n">
        <v>38596</v>
      </c>
      <c r="B698" s="48">
        <f>VLOOKUP(Table311[[#This Row],[Date]],'DB Details'!$A:$L,12)</f>
        <v/>
      </c>
      <c r="C698" s="49">
        <f>VLOOKUP(Table311[[#This Row],[Date]],'DB Details'!$A:$T,20)</f>
        <v/>
      </c>
      <c r="D698" s="49">
        <f>VLOOKUP(Table311[[#This Row],[Date]],'DB Details'!$A:$T,18)</f>
        <v/>
      </c>
      <c r="E698" s="49">
        <f>VLOOKUP(Table311[[#This Row],[Date]],'DB Details'!$A:$T,19)</f>
        <v/>
      </c>
    </row>
    <row r="699">
      <c r="A699" s="38" t="n">
        <v>38626</v>
      </c>
      <c r="B699" s="48">
        <f>VLOOKUP(Table311[[#This Row],[Date]],'DB Details'!$A:$L,12)</f>
        <v/>
      </c>
      <c r="C699" s="49">
        <f>VLOOKUP(Table311[[#This Row],[Date]],'DB Details'!$A:$T,20)</f>
        <v/>
      </c>
      <c r="D699" s="49">
        <f>VLOOKUP(Table311[[#This Row],[Date]],'DB Details'!$A:$T,18)</f>
        <v/>
      </c>
      <c r="E699" s="49">
        <f>VLOOKUP(Table311[[#This Row],[Date]],'DB Details'!$A:$T,19)</f>
        <v/>
      </c>
    </row>
    <row r="700">
      <c r="A700" s="38" t="n">
        <v>38657</v>
      </c>
      <c r="B700" s="48">
        <f>VLOOKUP(Table311[[#This Row],[Date]],'DB Details'!$A:$L,12)</f>
        <v/>
      </c>
      <c r="C700" s="49">
        <f>VLOOKUP(Table311[[#This Row],[Date]],'DB Details'!$A:$T,20)</f>
        <v/>
      </c>
      <c r="D700" s="49">
        <f>VLOOKUP(Table311[[#This Row],[Date]],'DB Details'!$A:$T,18)</f>
        <v/>
      </c>
      <c r="E700" s="49">
        <f>VLOOKUP(Table311[[#This Row],[Date]],'DB Details'!$A:$T,19)</f>
        <v/>
      </c>
    </row>
    <row r="701">
      <c r="A701" s="38" t="n">
        <v>38687</v>
      </c>
      <c r="B701" s="48">
        <f>VLOOKUP(Table311[[#This Row],[Date]],'DB Details'!$A:$L,12)</f>
        <v/>
      </c>
      <c r="C701" s="49">
        <f>VLOOKUP(Table311[[#This Row],[Date]],'DB Details'!$A:$T,20)</f>
        <v/>
      </c>
      <c r="D701" s="49">
        <f>VLOOKUP(Table311[[#This Row],[Date]],'DB Details'!$A:$T,18)</f>
        <v/>
      </c>
      <c r="E701" s="49">
        <f>VLOOKUP(Table311[[#This Row],[Date]],'DB Details'!$A:$T,19)</f>
        <v/>
      </c>
    </row>
    <row r="702">
      <c r="A702" s="38" t="n">
        <v>38718</v>
      </c>
      <c r="B702" s="48">
        <f>VLOOKUP(Table311[[#This Row],[Date]],'DB Details'!$A:$L,12)</f>
        <v/>
      </c>
      <c r="C702" s="49">
        <f>VLOOKUP(Table311[[#This Row],[Date]],'DB Details'!$A:$T,20)</f>
        <v/>
      </c>
      <c r="D702" s="49">
        <f>VLOOKUP(Table311[[#This Row],[Date]],'DB Details'!$A:$T,18)</f>
        <v/>
      </c>
      <c r="E702" s="49">
        <f>VLOOKUP(Table311[[#This Row],[Date]],'DB Details'!$A:$T,19)</f>
        <v/>
      </c>
    </row>
    <row r="703">
      <c r="A703" s="38" t="n">
        <v>38749</v>
      </c>
      <c r="B703" s="48">
        <f>VLOOKUP(Table311[[#This Row],[Date]],'DB Details'!$A:$L,12)</f>
        <v/>
      </c>
      <c r="C703" s="49">
        <f>VLOOKUP(Table311[[#This Row],[Date]],'DB Details'!$A:$T,20)</f>
        <v/>
      </c>
      <c r="D703" s="49">
        <f>VLOOKUP(Table311[[#This Row],[Date]],'DB Details'!$A:$T,18)</f>
        <v/>
      </c>
      <c r="E703" s="49">
        <f>VLOOKUP(Table311[[#This Row],[Date]],'DB Details'!$A:$T,19)</f>
        <v/>
      </c>
    </row>
    <row r="704">
      <c r="A704" s="38" t="n">
        <v>38777</v>
      </c>
      <c r="B704" s="48">
        <f>VLOOKUP(Table311[[#This Row],[Date]],'DB Details'!$A:$L,12)</f>
        <v/>
      </c>
      <c r="C704" s="49">
        <f>VLOOKUP(Table311[[#This Row],[Date]],'DB Details'!$A:$T,20)</f>
        <v/>
      </c>
      <c r="D704" s="49">
        <f>VLOOKUP(Table311[[#This Row],[Date]],'DB Details'!$A:$T,18)</f>
        <v/>
      </c>
      <c r="E704" s="49">
        <f>VLOOKUP(Table311[[#This Row],[Date]],'DB Details'!$A:$T,19)</f>
        <v/>
      </c>
    </row>
    <row r="705">
      <c r="A705" s="38" t="n">
        <v>38808</v>
      </c>
      <c r="B705" s="48">
        <f>VLOOKUP(Table311[[#This Row],[Date]],'DB Details'!$A:$L,12)</f>
        <v/>
      </c>
      <c r="C705" s="49">
        <f>VLOOKUP(Table311[[#This Row],[Date]],'DB Details'!$A:$T,20)</f>
        <v/>
      </c>
      <c r="D705" s="49">
        <f>VLOOKUP(Table311[[#This Row],[Date]],'DB Details'!$A:$T,18)</f>
        <v/>
      </c>
      <c r="E705" s="49">
        <f>VLOOKUP(Table311[[#This Row],[Date]],'DB Details'!$A:$T,19)</f>
        <v/>
      </c>
    </row>
    <row r="706">
      <c r="A706" s="38" t="n">
        <v>38838</v>
      </c>
      <c r="B706" s="48">
        <f>VLOOKUP(Table311[[#This Row],[Date]],'DB Details'!$A:$L,12)</f>
        <v/>
      </c>
      <c r="C706" s="49">
        <f>VLOOKUP(Table311[[#This Row],[Date]],'DB Details'!$A:$T,20)</f>
        <v/>
      </c>
      <c r="D706" s="49">
        <f>VLOOKUP(Table311[[#This Row],[Date]],'DB Details'!$A:$T,18)</f>
        <v/>
      </c>
      <c r="E706" s="49">
        <f>VLOOKUP(Table311[[#This Row],[Date]],'DB Details'!$A:$T,19)</f>
        <v/>
      </c>
    </row>
    <row r="707">
      <c r="A707" s="38" t="n">
        <v>38869</v>
      </c>
      <c r="B707" s="48">
        <f>VLOOKUP(Table311[[#This Row],[Date]],'DB Details'!$A:$L,12)</f>
        <v/>
      </c>
      <c r="C707" s="49">
        <f>VLOOKUP(Table311[[#This Row],[Date]],'DB Details'!$A:$T,20)</f>
        <v/>
      </c>
      <c r="D707" s="49">
        <f>VLOOKUP(Table311[[#This Row],[Date]],'DB Details'!$A:$T,18)</f>
        <v/>
      </c>
      <c r="E707" s="49">
        <f>VLOOKUP(Table311[[#This Row],[Date]],'DB Details'!$A:$T,19)</f>
        <v/>
      </c>
    </row>
    <row r="708">
      <c r="A708" s="38" t="n">
        <v>38899</v>
      </c>
      <c r="B708" s="48">
        <f>VLOOKUP(Table311[[#This Row],[Date]],'DB Details'!$A:$L,12)</f>
        <v/>
      </c>
      <c r="C708" s="49">
        <f>VLOOKUP(Table311[[#This Row],[Date]],'DB Details'!$A:$T,20)</f>
        <v/>
      </c>
      <c r="D708" s="49">
        <f>VLOOKUP(Table311[[#This Row],[Date]],'DB Details'!$A:$T,18)</f>
        <v/>
      </c>
      <c r="E708" s="49">
        <f>VLOOKUP(Table311[[#This Row],[Date]],'DB Details'!$A:$T,19)</f>
        <v/>
      </c>
    </row>
    <row r="709">
      <c r="A709" s="38" t="n">
        <v>38930</v>
      </c>
      <c r="B709" s="48">
        <f>VLOOKUP(Table311[[#This Row],[Date]],'DB Details'!$A:$L,12)</f>
        <v/>
      </c>
      <c r="C709" s="49">
        <f>VLOOKUP(Table311[[#This Row],[Date]],'DB Details'!$A:$T,20)</f>
        <v/>
      </c>
      <c r="D709" s="49">
        <f>VLOOKUP(Table311[[#This Row],[Date]],'DB Details'!$A:$T,18)</f>
        <v/>
      </c>
      <c r="E709" s="49">
        <f>VLOOKUP(Table311[[#This Row],[Date]],'DB Details'!$A:$T,19)</f>
        <v/>
      </c>
    </row>
    <row r="710">
      <c r="A710" s="38" t="n">
        <v>38961</v>
      </c>
      <c r="B710" s="48">
        <f>VLOOKUP(Table311[[#This Row],[Date]],'DB Details'!$A:$L,12)</f>
        <v/>
      </c>
      <c r="C710" s="49">
        <f>VLOOKUP(Table311[[#This Row],[Date]],'DB Details'!$A:$T,20)</f>
        <v/>
      </c>
      <c r="D710" s="49">
        <f>VLOOKUP(Table311[[#This Row],[Date]],'DB Details'!$A:$T,18)</f>
        <v/>
      </c>
      <c r="E710" s="49">
        <f>VLOOKUP(Table311[[#This Row],[Date]],'DB Details'!$A:$T,19)</f>
        <v/>
      </c>
    </row>
    <row r="711">
      <c r="A711" s="38" t="n">
        <v>38991</v>
      </c>
      <c r="B711" s="48">
        <f>VLOOKUP(Table311[[#This Row],[Date]],'DB Details'!$A:$L,12)</f>
        <v/>
      </c>
      <c r="C711" s="49">
        <f>VLOOKUP(Table311[[#This Row],[Date]],'DB Details'!$A:$T,20)</f>
        <v/>
      </c>
      <c r="D711" s="49">
        <f>VLOOKUP(Table311[[#This Row],[Date]],'DB Details'!$A:$T,18)</f>
        <v/>
      </c>
      <c r="E711" s="49">
        <f>VLOOKUP(Table311[[#This Row],[Date]],'DB Details'!$A:$T,19)</f>
        <v/>
      </c>
    </row>
    <row r="712">
      <c r="A712" s="38" t="n">
        <v>39022</v>
      </c>
      <c r="B712" s="48">
        <f>VLOOKUP(Table311[[#This Row],[Date]],'DB Details'!$A:$L,12)</f>
        <v/>
      </c>
      <c r="C712" s="49">
        <f>VLOOKUP(Table311[[#This Row],[Date]],'DB Details'!$A:$T,20)</f>
        <v/>
      </c>
      <c r="D712" s="49">
        <f>VLOOKUP(Table311[[#This Row],[Date]],'DB Details'!$A:$T,18)</f>
        <v/>
      </c>
      <c r="E712" s="49">
        <f>VLOOKUP(Table311[[#This Row],[Date]],'DB Details'!$A:$T,19)</f>
        <v/>
      </c>
    </row>
    <row r="713">
      <c r="A713" s="38" t="n">
        <v>39052</v>
      </c>
      <c r="B713" s="48">
        <f>VLOOKUP(Table311[[#This Row],[Date]],'DB Details'!$A:$L,12)</f>
        <v/>
      </c>
      <c r="C713" s="49">
        <f>VLOOKUP(Table311[[#This Row],[Date]],'DB Details'!$A:$T,20)</f>
        <v/>
      </c>
      <c r="D713" s="49">
        <f>VLOOKUP(Table311[[#This Row],[Date]],'DB Details'!$A:$T,18)</f>
        <v/>
      </c>
      <c r="E713" s="49">
        <f>VLOOKUP(Table311[[#This Row],[Date]],'DB Details'!$A:$T,19)</f>
        <v/>
      </c>
    </row>
    <row r="714">
      <c r="A714" s="38" t="n">
        <v>39083</v>
      </c>
      <c r="B714" s="48">
        <f>VLOOKUP(Table311[[#This Row],[Date]],'DB Details'!$A:$L,12)</f>
        <v/>
      </c>
      <c r="C714" s="49">
        <f>VLOOKUP(Table311[[#This Row],[Date]],'DB Details'!$A:$T,20)</f>
        <v/>
      </c>
      <c r="D714" s="49">
        <f>VLOOKUP(Table311[[#This Row],[Date]],'DB Details'!$A:$T,18)</f>
        <v/>
      </c>
      <c r="E714" s="49">
        <f>VLOOKUP(Table311[[#This Row],[Date]],'DB Details'!$A:$T,19)</f>
        <v/>
      </c>
    </row>
    <row r="715">
      <c r="A715" s="38" t="n">
        <v>39114</v>
      </c>
      <c r="B715" s="48">
        <f>VLOOKUP(Table311[[#This Row],[Date]],'DB Details'!$A:$L,12)</f>
        <v/>
      </c>
      <c r="C715" s="49">
        <f>VLOOKUP(Table311[[#This Row],[Date]],'DB Details'!$A:$T,20)</f>
        <v/>
      </c>
      <c r="D715" s="49">
        <f>VLOOKUP(Table311[[#This Row],[Date]],'DB Details'!$A:$T,18)</f>
        <v/>
      </c>
      <c r="E715" s="49">
        <f>VLOOKUP(Table311[[#This Row],[Date]],'DB Details'!$A:$T,19)</f>
        <v/>
      </c>
    </row>
    <row r="716">
      <c r="A716" s="38" t="n">
        <v>39142</v>
      </c>
      <c r="B716" s="48">
        <f>VLOOKUP(Table311[[#This Row],[Date]],'DB Details'!$A:$L,12)</f>
        <v/>
      </c>
      <c r="C716" s="49">
        <f>VLOOKUP(Table311[[#This Row],[Date]],'DB Details'!$A:$T,20)</f>
        <v/>
      </c>
      <c r="D716" s="49">
        <f>VLOOKUP(Table311[[#This Row],[Date]],'DB Details'!$A:$T,18)</f>
        <v/>
      </c>
      <c r="E716" s="49">
        <f>VLOOKUP(Table311[[#This Row],[Date]],'DB Details'!$A:$T,19)</f>
        <v/>
      </c>
    </row>
    <row r="717">
      <c r="A717" s="38" t="n">
        <v>39173</v>
      </c>
      <c r="B717" s="48">
        <f>VLOOKUP(Table311[[#This Row],[Date]],'DB Details'!$A:$L,12)</f>
        <v/>
      </c>
      <c r="C717" s="49">
        <f>VLOOKUP(Table311[[#This Row],[Date]],'DB Details'!$A:$T,20)</f>
        <v/>
      </c>
      <c r="D717" s="49">
        <f>VLOOKUP(Table311[[#This Row],[Date]],'DB Details'!$A:$T,18)</f>
        <v/>
      </c>
      <c r="E717" s="49">
        <f>VLOOKUP(Table311[[#This Row],[Date]],'DB Details'!$A:$T,19)</f>
        <v/>
      </c>
    </row>
    <row r="718">
      <c r="A718" s="38" t="n">
        <v>39203</v>
      </c>
      <c r="B718" s="48">
        <f>VLOOKUP(Table311[[#This Row],[Date]],'DB Details'!$A:$L,12)</f>
        <v/>
      </c>
      <c r="C718" s="49">
        <f>VLOOKUP(Table311[[#This Row],[Date]],'DB Details'!$A:$T,20)</f>
        <v/>
      </c>
      <c r="D718" s="49">
        <f>VLOOKUP(Table311[[#This Row],[Date]],'DB Details'!$A:$T,18)</f>
        <v/>
      </c>
      <c r="E718" s="49">
        <f>VLOOKUP(Table311[[#This Row],[Date]],'DB Details'!$A:$T,19)</f>
        <v/>
      </c>
    </row>
    <row r="719">
      <c r="A719" s="38" t="n">
        <v>39234</v>
      </c>
      <c r="B719" s="48">
        <f>VLOOKUP(Table311[[#This Row],[Date]],'DB Details'!$A:$L,12)</f>
        <v/>
      </c>
      <c r="C719" s="49">
        <f>VLOOKUP(Table311[[#This Row],[Date]],'DB Details'!$A:$T,20)</f>
        <v/>
      </c>
      <c r="D719" s="49">
        <f>VLOOKUP(Table311[[#This Row],[Date]],'DB Details'!$A:$T,18)</f>
        <v/>
      </c>
      <c r="E719" s="49">
        <f>VLOOKUP(Table311[[#This Row],[Date]],'DB Details'!$A:$T,19)</f>
        <v/>
      </c>
    </row>
    <row r="720">
      <c r="A720" s="38" t="n">
        <v>39264</v>
      </c>
      <c r="B720" s="48">
        <f>VLOOKUP(Table311[[#This Row],[Date]],'DB Details'!$A:$L,12)</f>
        <v/>
      </c>
      <c r="C720" s="49">
        <f>VLOOKUP(Table311[[#This Row],[Date]],'DB Details'!$A:$T,20)</f>
        <v/>
      </c>
      <c r="D720" s="49">
        <f>VLOOKUP(Table311[[#This Row],[Date]],'DB Details'!$A:$T,18)</f>
        <v/>
      </c>
      <c r="E720" s="49">
        <f>VLOOKUP(Table311[[#This Row],[Date]],'DB Details'!$A:$T,19)</f>
        <v/>
      </c>
    </row>
    <row r="721">
      <c r="A721" s="38" t="n">
        <v>39295</v>
      </c>
      <c r="B721" s="48">
        <f>VLOOKUP(Table311[[#This Row],[Date]],'DB Details'!$A:$L,12)</f>
        <v/>
      </c>
      <c r="C721" s="49">
        <f>VLOOKUP(Table311[[#This Row],[Date]],'DB Details'!$A:$T,20)</f>
        <v/>
      </c>
      <c r="D721" s="49">
        <f>VLOOKUP(Table311[[#This Row],[Date]],'DB Details'!$A:$T,18)</f>
        <v/>
      </c>
      <c r="E721" s="49">
        <f>VLOOKUP(Table311[[#This Row],[Date]],'DB Details'!$A:$T,19)</f>
        <v/>
      </c>
    </row>
    <row r="722">
      <c r="A722" s="38" t="n">
        <v>39326</v>
      </c>
      <c r="B722" s="48">
        <f>VLOOKUP(Table311[[#This Row],[Date]],'DB Details'!$A:$L,12)</f>
        <v/>
      </c>
      <c r="C722" s="49">
        <f>VLOOKUP(Table311[[#This Row],[Date]],'DB Details'!$A:$T,20)</f>
        <v/>
      </c>
      <c r="D722" s="49">
        <f>VLOOKUP(Table311[[#This Row],[Date]],'DB Details'!$A:$T,18)</f>
        <v/>
      </c>
      <c r="E722" s="49">
        <f>VLOOKUP(Table311[[#This Row],[Date]],'DB Details'!$A:$T,19)</f>
        <v/>
      </c>
    </row>
    <row r="723">
      <c r="A723" s="38" t="n">
        <v>39356</v>
      </c>
      <c r="B723" s="48">
        <f>VLOOKUP(Table311[[#This Row],[Date]],'DB Details'!$A:$L,12)</f>
        <v/>
      </c>
      <c r="C723" s="49">
        <f>VLOOKUP(Table311[[#This Row],[Date]],'DB Details'!$A:$T,20)</f>
        <v/>
      </c>
      <c r="D723" s="49">
        <f>VLOOKUP(Table311[[#This Row],[Date]],'DB Details'!$A:$T,18)</f>
        <v/>
      </c>
      <c r="E723" s="49">
        <f>VLOOKUP(Table311[[#This Row],[Date]],'DB Details'!$A:$T,19)</f>
        <v/>
      </c>
    </row>
    <row r="724">
      <c r="A724" s="38" t="n">
        <v>39387</v>
      </c>
      <c r="B724" s="48">
        <f>VLOOKUP(Table311[[#This Row],[Date]],'DB Details'!$A:$L,12)</f>
        <v/>
      </c>
      <c r="C724" s="49">
        <f>VLOOKUP(Table311[[#This Row],[Date]],'DB Details'!$A:$T,20)</f>
        <v/>
      </c>
      <c r="D724" s="49">
        <f>VLOOKUP(Table311[[#This Row],[Date]],'DB Details'!$A:$T,18)</f>
        <v/>
      </c>
      <c r="E724" s="49">
        <f>VLOOKUP(Table311[[#This Row],[Date]],'DB Details'!$A:$T,19)</f>
        <v/>
      </c>
    </row>
    <row r="725">
      <c r="A725" s="38" t="n">
        <v>39417</v>
      </c>
      <c r="B725" s="48">
        <f>VLOOKUP(Table311[[#This Row],[Date]],'DB Details'!$A:$L,12)</f>
        <v/>
      </c>
      <c r="C725" s="49">
        <f>VLOOKUP(Table311[[#This Row],[Date]],'DB Details'!$A:$T,20)</f>
        <v/>
      </c>
      <c r="D725" s="49">
        <f>VLOOKUP(Table311[[#This Row],[Date]],'DB Details'!$A:$T,18)</f>
        <v/>
      </c>
      <c r="E725" s="49">
        <f>VLOOKUP(Table311[[#This Row],[Date]],'DB Details'!$A:$T,19)</f>
        <v/>
      </c>
    </row>
    <row r="726">
      <c r="A726" s="38" t="n">
        <v>39448</v>
      </c>
      <c r="B726" s="48">
        <f>VLOOKUP(Table311[[#This Row],[Date]],'DB Details'!$A:$L,12)</f>
        <v/>
      </c>
      <c r="C726" s="49">
        <f>VLOOKUP(Table311[[#This Row],[Date]],'DB Details'!$A:$T,20)</f>
        <v/>
      </c>
      <c r="D726" s="49">
        <f>VLOOKUP(Table311[[#This Row],[Date]],'DB Details'!$A:$T,18)</f>
        <v/>
      </c>
      <c r="E726" s="49">
        <f>VLOOKUP(Table311[[#This Row],[Date]],'DB Details'!$A:$T,19)</f>
        <v/>
      </c>
    </row>
    <row r="727">
      <c r="A727" s="38" t="n">
        <v>39479</v>
      </c>
      <c r="B727" s="48">
        <f>VLOOKUP(Table311[[#This Row],[Date]],'DB Details'!$A:$L,12)</f>
        <v/>
      </c>
      <c r="C727" s="49">
        <f>VLOOKUP(Table311[[#This Row],[Date]],'DB Details'!$A:$T,20)</f>
        <v/>
      </c>
      <c r="D727" s="49">
        <f>VLOOKUP(Table311[[#This Row],[Date]],'DB Details'!$A:$T,18)</f>
        <v/>
      </c>
      <c r="E727" s="49">
        <f>VLOOKUP(Table311[[#This Row],[Date]],'DB Details'!$A:$T,19)</f>
        <v/>
      </c>
    </row>
    <row r="728">
      <c r="A728" s="38" t="n">
        <v>39508</v>
      </c>
      <c r="B728" s="48">
        <f>VLOOKUP(Table311[[#This Row],[Date]],'DB Details'!$A:$L,12)</f>
        <v/>
      </c>
      <c r="C728" s="49">
        <f>VLOOKUP(Table311[[#This Row],[Date]],'DB Details'!$A:$T,20)</f>
        <v/>
      </c>
      <c r="D728" s="49">
        <f>VLOOKUP(Table311[[#This Row],[Date]],'DB Details'!$A:$T,18)</f>
        <v/>
      </c>
      <c r="E728" s="49">
        <f>VLOOKUP(Table311[[#This Row],[Date]],'DB Details'!$A:$T,19)</f>
        <v/>
      </c>
    </row>
    <row r="729">
      <c r="A729" s="38" t="n">
        <v>39539</v>
      </c>
      <c r="B729" s="48">
        <f>VLOOKUP(Table311[[#This Row],[Date]],'DB Details'!$A:$L,12)</f>
        <v/>
      </c>
      <c r="C729" s="49">
        <f>VLOOKUP(Table311[[#This Row],[Date]],'DB Details'!$A:$T,20)</f>
        <v/>
      </c>
      <c r="D729" s="49">
        <f>VLOOKUP(Table311[[#This Row],[Date]],'DB Details'!$A:$T,18)</f>
        <v/>
      </c>
      <c r="E729" s="49">
        <f>VLOOKUP(Table311[[#This Row],[Date]],'DB Details'!$A:$T,19)</f>
        <v/>
      </c>
    </row>
    <row r="730">
      <c r="A730" s="38" t="n">
        <v>39569</v>
      </c>
      <c r="B730" s="48">
        <f>VLOOKUP(Table311[[#This Row],[Date]],'DB Details'!$A:$L,12)</f>
        <v/>
      </c>
      <c r="C730" s="49">
        <f>VLOOKUP(Table311[[#This Row],[Date]],'DB Details'!$A:$T,20)</f>
        <v/>
      </c>
      <c r="D730" s="49">
        <f>VLOOKUP(Table311[[#This Row],[Date]],'DB Details'!$A:$T,18)</f>
        <v/>
      </c>
      <c r="E730" s="49">
        <f>VLOOKUP(Table311[[#This Row],[Date]],'DB Details'!$A:$T,19)</f>
        <v/>
      </c>
    </row>
    <row r="731">
      <c r="A731" s="38" t="n">
        <v>39600</v>
      </c>
      <c r="B731" s="48">
        <f>VLOOKUP(Table311[[#This Row],[Date]],'DB Details'!$A:$L,12)</f>
        <v/>
      </c>
      <c r="C731" s="49">
        <f>VLOOKUP(Table311[[#This Row],[Date]],'DB Details'!$A:$T,20)</f>
        <v/>
      </c>
      <c r="D731" s="49">
        <f>VLOOKUP(Table311[[#This Row],[Date]],'DB Details'!$A:$T,18)</f>
        <v/>
      </c>
      <c r="E731" s="49">
        <f>VLOOKUP(Table311[[#This Row],[Date]],'DB Details'!$A:$T,19)</f>
        <v/>
      </c>
    </row>
    <row r="732">
      <c r="A732" s="38" t="n">
        <v>39630</v>
      </c>
      <c r="B732" s="48">
        <f>VLOOKUP(Table311[[#This Row],[Date]],'DB Details'!$A:$L,12)</f>
        <v/>
      </c>
      <c r="C732" s="49">
        <f>VLOOKUP(Table311[[#This Row],[Date]],'DB Details'!$A:$T,20)</f>
        <v/>
      </c>
      <c r="D732" s="49">
        <f>VLOOKUP(Table311[[#This Row],[Date]],'DB Details'!$A:$T,18)</f>
        <v/>
      </c>
      <c r="E732" s="49">
        <f>VLOOKUP(Table311[[#This Row],[Date]],'DB Details'!$A:$T,19)</f>
        <v/>
      </c>
    </row>
    <row r="733">
      <c r="A733" s="38" t="n">
        <v>39661</v>
      </c>
      <c r="B733" s="48">
        <f>VLOOKUP(Table311[[#This Row],[Date]],'DB Details'!$A:$L,12)</f>
        <v/>
      </c>
      <c r="C733" s="49">
        <f>VLOOKUP(Table311[[#This Row],[Date]],'DB Details'!$A:$T,20)</f>
        <v/>
      </c>
      <c r="D733" s="49">
        <f>VLOOKUP(Table311[[#This Row],[Date]],'DB Details'!$A:$T,18)</f>
        <v/>
      </c>
      <c r="E733" s="49">
        <f>VLOOKUP(Table311[[#This Row],[Date]],'DB Details'!$A:$T,19)</f>
        <v/>
      </c>
    </row>
    <row r="734">
      <c r="A734" s="38" t="n">
        <v>39692</v>
      </c>
      <c r="B734" s="48">
        <f>VLOOKUP(Table311[[#This Row],[Date]],'DB Details'!$A:$L,12)</f>
        <v/>
      </c>
      <c r="C734" s="49">
        <f>VLOOKUP(Table311[[#This Row],[Date]],'DB Details'!$A:$T,20)</f>
        <v/>
      </c>
      <c r="D734" s="49">
        <f>VLOOKUP(Table311[[#This Row],[Date]],'DB Details'!$A:$T,18)</f>
        <v/>
      </c>
      <c r="E734" s="49">
        <f>VLOOKUP(Table311[[#This Row],[Date]],'DB Details'!$A:$T,19)</f>
        <v/>
      </c>
    </row>
    <row r="735">
      <c r="A735" s="38" t="n">
        <v>39722</v>
      </c>
      <c r="B735" s="48">
        <f>VLOOKUP(Table311[[#This Row],[Date]],'DB Details'!$A:$L,12)</f>
        <v/>
      </c>
      <c r="C735" s="49">
        <f>VLOOKUP(Table311[[#This Row],[Date]],'DB Details'!$A:$T,20)</f>
        <v/>
      </c>
      <c r="D735" s="49">
        <f>VLOOKUP(Table311[[#This Row],[Date]],'DB Details'!$A:$T,18)</f>
        <v/>
      </c>
      <c r="E735" s="49">
        <f>VLOOKUP(Table311[[#This Row],[Date]],'DB Details'!$A:$T,19)</f>
        <v/>
      </c>
    </row>
    <row r="736">
      <c r="A736" s="38" t="n">
        <v>39753</v>
      </c>
      <c r="B736" s="48">
        <f>VLOOKUP(Table311[[#This Row],[Date]],'DB Details'!$A:$L,12)</f>
        <v/>
      </c>
      <c r="C736" s="49">
        <f>VLOOKUP(Table311[[#This Row],[Date]],'DB Details'!$A:$T,20)</f>
        <v/>
      </c>
      <c r="D736" s="49">
        <f>VLOOKUP(Table311[[#This Row],[Date]],'DB Details'!$A:$T,18)</f>
        <v/>
      </c>
      <c r="E736" s="49">
        <f>VLOOKUP(Table311[[#This Row],[Date]],'DB Details'!$A:$T,19)</f>
        <v/>
      </c>
    </row>
    <row r="737">
      <c r="A737" s="38" t="n">
        <v>39783</v>
      </c>
      <c r="B737" s="48">
        <f>VLOOKUP(Table311[[#This Row],[Date]],'DB Details'!$A:$L,12)</f>
        <v/>
      </c>
      <c r="C737" s="49">
        <f>VLOOKUP(Table311[[#This Row],[Date]],'DB Details'!$A:$T,20)</f>
        <v/>
      </c>
      <c r="D737" s="49">
        <f>VLOOKUP(Table311[[#This Row],[Date]],'DB Details'!$A:$T,18)</f>
        <v/>
      </c>
      <c r="E737" s="49">
        <f>VLOOKUP(Table311[[#This Row],[Date]],'DB Details'!$A:$T,19)</f>
        <v/>
      </c>
    </row>
    <row r="738">
      <c r="A738" s="38" t="n">
        <v>39814</v>
      </c>
      <c r="B738" s="48">
        <f>VLOOKUP(Table311[[#This Row],[Date]],'DB Details'!$A:$L,12)</f>
        <v/>
      </c>
      <c r="C738" s="49">
        <f>VLOOKUP(Table311[[#This Row],[Date]],'DB Details'!$A:$T,20)</f>
        <v/>
      </c>
      <c r="D738" s="49">
        <f>VLOOKUP(Table311[[#This Row],[Date]],'DB Details'!$A:$T,18)</f>
        <v/>
      </c>
      <c r="E738" s="49">
        <f>VLOOKUP(Table311[[#This Row],[Date]],'DB Details'!$A:$T,19)</f>
        <v/>
      </c>
    </row>
    <row r="739">
      <c r="A739" s="38" t="n">
        <v>39845</v>
      </c>
      <c r="B739" s="48">
        <f>VLOOKUP(Table311[[#This Row],[Date]],'DB Details'!$A:$L,12)</f>
        <v/>
      </c>
      <c r="C739" s="49">
        <f>VLOOKUP(Table311[[#This Row],[Date]],'DB Details'!$A:$T,20)</f>
        <v/>
      </c>
      <c r="D739" s="49">
        <f>VLOOKUP(Table311[[#This Row],[Date]],'DB Details'!$A:$T,18)</f>
        <v/>
      </c>
      <c r="E739" s="49">
        <f>VLOOKUP(Table311[[#This Row],[Date]],'DB Details'!$A:$T,19)</f>
        <v/>
      </c>
    </row>
    <row r="740">
      <c r="A740" s="38" t="n">
        <v>39873</v>
      </c>
      <c r="B740" s="48">
        <f>VLOOKUP(Table311[[#This Row],[Date]],'DB Details'!$A:$L,12)</f>
        <v/>
      </c>
      <c r="C740" s="49">
        <f>VLOOKUP(Table311[[#This Row],[Date]],'DB Details'!$A:$T,20)</f>
        <v/>
      </c>
      <c r="D740" s="49">
        <f>VLOOKUP(Table311[[#This Row],[Date]],'DB Details'!$A:$T,18)</f>
        <v/>
      </c>
      <c r="E740" s="49">
        <f>VLOOKUP(Table311[[#This Row],[Date]],'DB Details'!$A:$T,19)</f>
        <v/>
      </c>
    </row>
    <row r="741">
      <c r="A741" s="38" t="n">
        <v>39904</v>
      </c>
      <c r="B741" s="48">
        <f>VLOOKUP(Table311[[#This Row],[Date]],'DB Details'!$A:$L,12)</f>
        <v/>
      </c>
      <c r="C741" s="49">
        <f>VLOOKUP(Table311[[#This Row],[Date]],'DB Details'!$A:$T,20)</f>
        <v/>
      </c>
      <c r="D741" s="49">
        <f>VLOOKUP(Table311[[#This Row],[Date]],'DB Details'!$A:$T,18)</f>
        <v/>
      </c>
      <c r="E741" s="49">
        <f>VLOOKUP(Table311[[#This Row],[Date]],'DB Details'!$A:$T,19)</f>
        <v/>
      </c>
    </row>
    <row r="742">
      <c r="A742" s="38" t="n">
        <v>39934</v>
      </c>
      <c r="B742" s="48">
        <f>VLOOKUP(Table311[[#This Row],[Date]],'DB Details'!$A:$L,12)</f>
        <v/>
      </c>
      <c r="C742" s="49">
        <f>VLOOKUP(Table311[[#This Row],[Date]],'DB Details'!$A:$T,20)</f>
        <v/>
      </c>
      <c r="D742" s="49">
        <f>VLOOKUP(Table311[[#This Row],[Date]],'DB Details'!$A:$T,18)</f>
        <v/>
      </c>
      <c r="E742" s="49">
        <f>VLOOKUP(Table311[[#This Row],[Date]],'DB Details'!$A:$T,19)</f>
        <v/>
      </c>
    </row>
    <row r="743">
      <c r="A743" s="38" t="n">
        <v>39965</v>
      </c>
      <c r="B743" s="48">
        <f>VLOOKUP(Table311[[#This Row],[Date]],'DB Details'!$A:$L,12)</f>
        <v/>
      </c>
      <c r="C743" s="49">
        <f>VLOOKUP(Table311[[#This Row],[Date]],'DB Details'!$A:$T,20)</f>
        <v/>
      </c>
      <c r="D743" s="49">
        <f>VLOOKUP(Table311[[#This Row],[Date]],'DB Details'!$A:$T,18)</f>
        <v/>
      </c>
      <c r="E743" s="49">
        <f>VLOOKUP(Table311[[#This Row],[Date]],'DB Details'!$A:$T,19)</f>
        <v/>
      </c>
    </row>
    <row r="744">
      <c r="A744" s="38" t="n">
        <v>39995</v>
      </c>
      <c r="B744" s="48">
        <f>VLOOKUP(Table311[[#This Row],[Date]],'DB Details'!$A:$L,12)</f>
        <v/>
      </c>
      <c r="C744" s="49">
        <f>VLOOKUP(Table311[[#This Row],[Date]],'DB Details'!$A:$T,20)</f>
        <v/>
      </c>
      <c r="D744" s="49">
        <f>VLOOKUP(Table311[[#This Row],[Date]],'DB Details'!$A:$T,18)</f>
        <v/>
      </c>
      <c r="E744" s="49">
        <f>VLOOKUP(Table311[[#This Row],[Date]],'DB Details'!$A:$T,19)</f>
        <v/>
      </c>
    </row>
    <row r="745">
      <c r="A745" s="38" t="n">
        <v>40026</v>
      </c>
      <c r="B745" s="48">
        <f>VLOOKUP(Table311[[#This Row],[Date]],'DB Details'!$A:$L,12)</f>
        <v/>
      </c>
      <c r="C745" s="49">
        <f>VLOOKUP(Table311[[#This Row],[Date]],'DB Details'!$A:$T,20)</f>
        <v/>
      </c>
      <c r="D745" s="49">
        <f>VLOOKUP(Table311[[#This Row],[Date]],'DB Details'!$A:$T,18)</f>
        <v/>
      </c>
      <c r="E745" s="49">
        <f>VLOOKUP(Table311[[#This Row],[Date]],'DB Details'!$A:$T,19)</f>
        <v/>
      </c>
    </row>
    <row r="746">
      <c r="A746" s="38" t="n">
        <v>40057</v>
      </c>
      <c r="B746" s="48">
        <f>VLOOKUP(Table311[[#This Row],[Date]],'DB Details'!$A:$L,12)</f>
        <v/>
      </c>
      <c r="C746" s="49">
        <f>VLOOKUP(Table311[[#This Row],[Date]],'DB Details'!$A:$T,20)</f>
        <v/>
      </c>
      <c r="D746" s="49">
        <f>VLOOKUP(Table311[[#This Row],[Date]],'DB Details'!$A:$T,18)</f>
        <v/>
      </c>
      <c r="E746" s="49">
        <f>VLOOKUP(Table311[[#This Row],[Date]],'DB Details'!$A:$T,19)</f>
        <v/>
      </c>
    </row>
    <row r="747">
      <c r="A747" s="38" t="n">
        <v>40087</v>
      </c>
      <c r="B747" s="48">
        <f>VLOOKUP(Table311[[#This Row],[Date]],'DB Details'!$A:$L,12)</f>
        <v/>
      </c>
      <c r="C747" s="49">
        <f>VLOOKUP(Table311[[#This Row],[Date]],'DB Details'!$A:$T,20)</f>
        <v/>
      </c>
      <c r="D747" s="49">
        <f>VLOOKUP(Table311[[#This Row],[Date]],'DB Details'!$A:$T,18)</f>
        <v/>
      </c>
      <c r="E747" s="49">
        <f>VLOOKUP(Table311[[#This Row],[Date]],'DB Details'!$A:$T,19)</f>
        <v/>
      </c>
    </row>
    <row r="748">
      <c r="A748" s="38" t="n">
        <v>40118</v>
      </c>
      <c r="B748" s="48">
        <f>VLOOKUP(Table311[[#This Row],[Date]],'DB Details'!$A:$L,12)</f>
        <v/>
      </c>
      <c r="C748" s="49">
        <f>VLOOKUP(Table311[[#This Row],[Date]],'DB Details'!$A:$T,20)</f>
        <v/>
      </c>
      <c r="D748" s="49">
        <f>VLOOKUP(Table311[[#This Row],[Date]],'DB Details'!$A:$T,18)</f>
        <v/>
      </c>
      <c r="E748" s="49">
        <f>VLOOKUP(Table311[[#This Row],[Date]],'DB Details'!$A:$T,19)</f>
        <v/>
      </c>
    </row>
    <row r="749">
      <c r="A749" s="38" t="n">
        <v>40148</v>
      </c>
      <c r="B749" s="48">
        <f>VLOOKUP(Table311[[#This Row],[Date]],'DB Details'!$A:$L,12)</f>
        <v/>
      </c>
      <c r="C749" s="49">
        <f>VLOOKUP(Table311[[#This Row],[Date]],'DB Details'!$A:$T,20)</f>
        <v/>
      </c>
      <c r="D749" s="49">
        <f>VLOOKUP(Table311[[#This Row],[Date]],'DB Details'!$A:$T,18)</f>
        <v/>
      </c>
      <c r="E749" s="49">
        <f>VLOOKUP(Table311[[#This Row],[Date]],'DB Details'!$A:$T,19)</f>
        <v/>
      </c>
    </row>
    <row r="750">
      <c r="A750" s="38" t="n">
        <v>40179</v>
      </c>
      <c r="B750" s="48">
        <f>VLOOKUP(Table311[[#This Row],[Date]],'DB Details'!$A:$L,12)</f>
        <v/>
      </c>
      <c r="C750" s="49">
        <f>VLOOKUP(Table311[[#This Row],[Date]],'DB Details'!$A:$T,20)</f>
        <v/>
      </c>
      <c r="D750" s="49">
        <f>VLOOKUP(Table311[[#This Row],[Date]],'DB Details'!$A:$T,18)</f>
        <v/>
      </c>
      <c r="E750" s="49">
        <f>VLOOKUP(Table311[[#This Row],[Date]],'DB Details'!$A:$T,19)</f>
        <v/>
      </c>
    </row>
    <row r="751">
      <c r="A751" s="38" t="n">
        <v>40210</v>
      </c>
      <c r="B751" s="48">
        <f>VLOOKUP(Table311[[#This Row],[Date]],'DB Details'!$A:$L,12)</f>
        <v/>
      </c>
      <c r="C751" s="49">
        <f>VLOOKUP(Table311[[#This Row],[Date]],'DB Details'!$A:$T,20)</f>
        <v/>
      </c>
      <c r="D751" s="49">
        <f>VLOOKUP(Table311[[#This Row],[Date]],'DB Details'!$A:$T,18)</f>
        <v/>
      </c>
      <c r="E751" s="49">
        <f>VLOOKUP(Table311[[#This Row],[Date]],'DB Details'!$A:$T,19)</f>
        <v/>
      </c>
    </row>
    <row r="752">
      <c r="A752" s="38" t="n">
        <v>40238</v>
      </c>
      <c r="B752" s="48">
        <f>VLOOKUP(Table311[[#This Row],[Date]],'DB Details'!$A:$L,12)</f>
        <v/>
      </c>
      <c r="C752" s="49">
        <f>VLOOKUP(Table311[[#This Row],[Date]],'DB Details'!$A:$T,20)</f>
        <v/>
      </c>
      <c r="D752" s="49">
        <f>VLOOKUP(Table311[[#This Row],[Date]],'DB Details'!$A:$T,18)</f>
        <v/>
      </c>
      <c r="E752" s="49">
        <f>VLOOKUP(Table311[[#This Row],[Date]],'DB Details'!$A:$T,19)</f>
        <v/>
      </c>
    </row>
    <row r="753">
      <c r="A753" s="38" t="n">
        <v>40269</v>
      </c>
      <c r="B753" s="48">
        <f>VLOOKUP(Table311[[#This Row],[Date]],'DB Details'!$A:$L,12)</f>
        <v/>
      </c>
      <c r="C753" s="49">
        <f>VLOOKUP(Table311[[#This Row],[Date]],'DB Details'!$A:$T,20)</f>
        <v/>
      </c>
      <c r="D753" s="49">
        <f>VLOOKUP(Table311[[#This Row],[Date]],'DB Details'!$A:$T,18)</f>
        <v/>
      </c>
      <c r="E753" s="49">
        <f>VLOOKUP(Table311[[#This Row],[Date]],'DB Details'!$A:$T,19)</f>
        <v/>
      </c>
    </row>
    <row r="754">
      <c r="A754" s="38" t="n">
        <v>40299</v>
      </c>
      <c r="B754" s="48">
        <f>VLOOKUP(Table311[[#This Row],[Date]],'DB Details'!$A:$L,12)</f>
        <v/>
      </c>
      <c r="C754" s="49">
        <f>VLOOKUP(Table311[[#This Row],[Date]],'DB Details'!$A:$T,20)</f>
        <v/>
      </c>
      <c r="D754" s="49">
        <f>VLOOKUP(Table311[[#This Row],[Date]],'DB Details'!$A:$T,18)</f>
        <v/>
      </c>
      <c r="E754" s="49">
        <f>VLOOKUP(Table311[[#This Row],[Date]],'DB Details'!$A:$T,19)</f>
        <v/>
      </c>
    </row>
    <row r="755">
      <c r="A755" s="38" t="n">
        <v>40330</v>
      </c>
      <c r="B755" s="48">
        <f>VLOOKUP(Table311[[#This Row],[Date]],'DB Details'!$A:$L,12)</f>
        <v/>
      </c>
      <c r="C755" s="49">
        <f>VLOOKUP(Table311[[#This Row],[Date]],'DB Details'!$A:$T,20)</f>
        <v/>
      </c>
      <c r="D755" s="49">
        <f>VLOOKUP(Table311[[#This Row],[Date]],'DB Details'!$A:$T,18)</f>
        <v/>
      </c>
      <c r="E755" s="49">
        <f>VLOOKUP(Table311[[#This Row],[Date]],'DB Details'!$A:$T,19)</f>
        <v/>
      </c>
    </row>
    <row r="756">
      <c r="A756" s="38" t="n">
        <v>40360</v>
      </c>
      <c r="B756" s="48">
        <f>VLOOKUP(Table311[[#This Row],[Date]],'DB Details'!$A:$L,12)</f>
        <v/>
      </c>
      <c r="C756" s="49">
        <f>VLOOKUP(Table311[[#This Row],[Date]],'DB Details'!$A:$T,20)</f>
        <v/>
      </c>
      <c r="D756" s="49">
        <f>VLOOKUP(Table311[[#This Row],[Date]],'DB Details'!$A:$T,18)</f>
        <v/>
      </c>
      <c r="E756" s="49">
        <f>VLOOKUP(Table311[[#This Row],[Date]],'DB Details'!$A:$T,19)</f>
        <v/>
      </c>
    </row>
    <row r="757">
      <c r="A757" s="38" t="n">
        <v>40391</v>
      </c>
      <c r="B757" s="48">
        <f>VLOOKUP(Table311[[#This Row],[Date]],'DB Details'!$A:$L,12)</f>
        <v/>
      </c>
      <c r="C757" s="49">
        <f>VLOOKUP(Table311[[#This Row],[Date]],'DB Details'!$A:$T,20)</f>
        <v/>
      </c>
      <c r="D757" s="49">
        <f>VLOOKUP(Table311[[#This Row],[Date]],'DB Details'!$A:$T,18)</f>
        <v/>
      </c>
      <c r="E757" s="49">
        <f>VLOOKUP(Table311[[#This Row],[Date]],'DB Details'!$A:$T,19)</f>
        <v/>
      </c>
    </row>
    <row r="758">
      <c r="A758" s="38" t="n">
        <v>40422</v>
      </c>
      <c r="B758" s="48">
        <f>VLOOKUP(Table311[[#This Row],[Date]],'DB Details'!$A:$L,12)</f>
        <v/>
      </c>
      <c r="C758" s="49">
        <f>VLOOKUP(Table311[[#This Row],[Date]],'DB Details'!$A:$T,20)</f>
        <v/>
      </c>
      <c r="D758" s="49">
        <f>VLOOKUP(Table311[[#This Row],[Date]],'DB Details'!$A:$T,18)</f>
        <v/>
      </c>
      <c r="E758" s="49">
        <f>VLOOKUP(Table311[[#This Row],[Date]],'DB Details'!$A:$T,19)</f>
        <v/>
      </c>
    </row>
    <row r="759">
      <c r="A759" s="38" t="n">
        <v>40452</v>
      </c>
      <c r="B759" s="48">
        <f>VLOOKUP(Table311[[#This Row],[Date]],'DB Details'!$A:$L,12)</f>
        <v/>
      </c>
      <c r="C759" s="49">
        <f>VLOOKUP(Table311[[#This Row],[Date]],'DB Details'!$A:$T,20)</f>
        <v/>
      </c>
      <c r="D759" s="49">
        <f>VLOOKUP(Table311[[#This Row],[Date]],'DB Details'!$A:$T,18)</f>
        <v/>
      </c>
      <c r="E759" s="49">
        <f>VLOOKUP(Table311[[#This Row],[Date]],'DB Details'!$A:$T,19)</f>
        <v/>
      </c>
    </row>
    <row r="760">
      <c r="A760" s="38" t="n">
        <v>40483</v>
      </c>
      <c r="B760" s="48">
        <f>VLOOKUP(Table311[[#This Row],[Date]],'DB Details'!$A:$L,12)</f>
        <v/>
      </c>
      <c r="C760" s="49">
        <f>VLOOKUP(Table311[[#This Row],[Date]],'DB Details'!$A:$T,20)</f>
        <v/>
      </c>
      <c r="D760" s="49">
        <f>VLOOKUP(Table311[[#This Row],[Date]],'DB Details'!$A:$T,18)</f>
        <v/>
      </c>
      <c r="E760" s="49">
        <f>VLOOKUP(Table311[[#This Row],[Date]],'DB Details'!$A:$T,19)</f>
        <v/>
      </c>
    </row>
    <row r="761">
      <c r="A761" s="38" t="n">
        <v>40513</v>
      </c>
      <c r="B761" s="48">
        <f>VLOOKUP(Table311[[#This Row],[Date]],'DB Details'!$A:$L,12)</f>
        <v/>
      </c>
      <c r="C761" s="49">
        <f>VLOOKUP(Table311[[#This Row],[Date]],'DB Details'!$A:$T,20)</f>
        <v/>
      </c>
      <c r="D761" s="49">
        <f>VLOOKUP(Table311[[#This Row],[Date]],'DB Details'!$A:$T,18)</f>
        <v/>
      </c>
      <c r="E761" s="49">
        <f>VLOOKUP(Table311[[#This Row],[Date]],'DB Details'!$A:$T,19)</f>
        <v/>
      </c>
    </row>
    <row r="762">
      <c r="A762" s="38" t="n">
        <v>40544</v>
      </c>
      <c r="B762" s="48">
        <f>VLOOKUP(Table311[[#This Row],[Date]],'DB Details'!$A:$L,12)</f>
        <v/>
      </c>
      <c r="C762" s="49">
        <f>VLOOKUP(Table311[[#This Row],[Date]],'DB Details'!$A:$T,20)</f>
        <v/>
      </c>
      <c r="D762" s="49">
        <f>VLOOKUP(Table311[[#This Row],[Date]],'DB Details'!$A:$T,18)</f>
        <v/>
      </c>
      <c r="E762" s="49">
        <f>VLOOKUP(Table311[[#This Row],[Date]],'DB Details'!$A:$T,19)</f>
        <v/>
      </c>
    </row>
    <row r="763">
      <c r="A763" s="38" t="n">
        <v>40575</v>
      </c>
      <c r="B763" s="48">
        <f>VLOOKUP(Table311[[#This Row],[Date]],'DB Details'!$A:$L,12)</f>
        <v/>
      </c>
      <c r="C763" s="49">
        <f>VLOOKUP(Table311[[#This Row],[Date]],'DB Details'!$A:$T,20)</f>
        <v/>
      </c>
      <c r="D763" s="49">
        <f>VLOOKUP(Table311[[#This Row],[Date]],'DB Details'!$A:$T,18)</f>
        <v/>
      </c>
      <c r="E763" s="49">
        <f>VLOOKUP(Table311[[#This Row],[Date]],'DB Details'!$A:$T,19)</f>
        <v/>
      </c>
    </row>
    <row r="764">
      <c r="A764" s="38" t="n">
        <v>40603</v>
      </c>
      <c r="B764" s="48">
        <f>VLOOKUP(Table311[[#This Row],[Date]],'DB Details'!$A:$L,12)</f>
        <v/>
      </c>
      <c r="C764" s="49">
        <f>VLOOKUP(Table311[[#This Row],[Date]],'DB Details'!$A:$T,20)</f>
        <v/>
      </c>
      <c r="D764" s="49">
        <f>VLOOKUP(Table311[[#This Row],[Date]],'DB Details'!$A:$T,18)</f>
        <v/>
      </c>
      <c r="E764" s="49">
        <f>VLOOKUP(Table311[[#This Row],[Date]],'DB Details'!$A:$T,19)</f>
        <v/>
      </c>
    </row>
    <row r="765">
      <c r="A765" s="38" t="n">
        <v>40634</v>
      </c>
      <c r="B765" s="48">
        <f>VLOOKUP(Table311[[#This Row],[Date]],'DB Details'!$A:$L,12)</f>
        <v/>
      </c>
      <c r="C765" s="49">
        <f>VLOOKUP(Table311[[#This Row],[Date]],'DB Details'!$A:$T,20)</f>
        <v/>
      </c>
      <c r="D765" s="49">
        <f>VLOOKUP(Table311[[#This Row],[Date]],'DB Details'!$A:$T,18)</f>
        <v/>
      </c>
      <c r="E765" s="49">
        <f>VLOOKUP(Table311[[#This Row],[Date]],'DB Details'!$A:$T,19)</f>
        <v/>
      </c>
    </row>
    <row r="766">
      <c r="A766" s="38" t="n">
        <v>40664</v>
      </c>
      <c r="B766" s="48">
        <f>VLOOKUP(Table311[[#This Row],[Date]],'DB Details'!$A:$L,12)</f>
        <v/>
      </c>
      <c r="C766" s="49">
        <f>VLOOKUP(Table311[[#This Row],[Date]],'DB Details'!$A:$T,20)</f>
        <v/>
      </c>
      <c r="D766" s="49">
        <f>VLOOKUP(Table311[[#This Row],[Date]],'DB Details'!$A:$T,18)</f>
        <v/>
      </c>
      <c r="E766" s="49">
        <f>VLOOKUP(Table311[[#This Row],[Date]],'DB Details'!$A:$T,19)</f>
        <v/>
      </c>
    </row>
    <row r="767">
      <c r="A767" s="38" t="n">
        <v>40695</v>
      </c>
      <c r="B767" s="48">
        <f>VLOOKUP(Table311[[#This Row],[Date]],'DB Details'!$A:$L,12)</f>
        <v/>
      </c>
      <c r="C767" s="49">
        <f>VLOOKUP(Table311[[#This Row],[Date]],'DB Details'!$A:$T,20)</f>
        <v/>
      </c>
      <c r="D767" s="49">
        <f>VLOOKUP(Table311[[#This Row],[Date]],'DB Details'!$A:$T,18)</f>
        <v/>
      </c>
      <c r="E767" s="49">
        <f>VLOOKUP(Table311[[#This Row],[Date]],'DB Details'!$A:$T,19)</f>
        <v/>
      </c>
    </row>
    <row r="768">
      <c r="A768" s="38" t="n">
        <v>40725</v>
      </c>
      <c r="B768" s="48">
        <f>VLOOKUP(Table311[[#This Row],[Date]],'DB Details'!$A:$L,12)</f>
        <v/>
      </c>
      <c r="C768" s="49">
        <f>VLOOKUP(Table311[[#This Row],[Date]],'DB Details'!$A:$T,20)</f>
        <v/>
      </c>
      <c r="D768" s="49">
        <f>VLOOKUP(Table311[[#This Row],[Date]],'DB Details'!$A:$T,18)</f>
        <v/>
      </c>
      <c r="E768" s="49">
        <f>VLOOKUP(Table311[[#This Row],[Date]],'DB Details'!$A:$T,19)</f>
        <v/>
      </c>
    </row>
    <row r="769">
      <c r="A769" s="38" t="n">
        <v>40756</v>
      </c>
      <c r="B769" s="48">
        <f>VLOOKUP(Table311[[#This Row],[Date]],'DB Details'!$A:$L,12)</f>
        <v/>
      </c>
      <c r="C769" s="49">
        <f>VLOOKUP(Table311[[#This Row],[Date]],'DB Details'!$A:$T,20)</f>
        <v/>
      </c>
      <c r="D769" s="49">
        <f>VLOOKUP(Table311[[#This Row],[Date]],'DB Details'!$A:$T,18)</f>
        <v/>
      </c>
      <c r="E769" s="49">
        <f>VLOOKUP(Table311[[#This Row],[Date]],'DB Details'!$A:$T,19)</f>
        <v/>
      </c>
    </row>
    <row r="770">
      <c r="A770" s="38" t="n">
        <v>40787</v>
      </c>
      <c r="B770" s="48">
        <f>VLOOKUP(Table311[[#This Row],[Date]],'DB Details'!$A:$L,12)</f>
        <v/>
      </c>
      <c r="C770" s="49">
        <f>VLOOKUP(Table311[[#This Row],[Date]],'DB Details'!$A:$T,20)</f>
        <v/>
      </c>
      <c r="D770" s="49">
        <f>VLOOKUP(Table311[[#This Row],[Date]],'DB Details'!$A:$T,18)</f>
        <v/>
      </c>
      <c r="E770" s="49">
        <f>VLOOKUP(Table311[[#This Row],[Date]],'DB Details'!$A:$T,19)</f>
        <v/>
      </c>
    </row>
    <row r="771">
      <c r="A771" s="38" t="n">
        <v>40817</v>
      </c>
      <c r="B771" s="48">
        <f>VLOOKUP(Table311[[#This Row],[Date]],'DB Details'!$A:$L,12)</f>
        <v/>
      </c>
      <c r="C771" s="49">
        <f>VLOOKUP(Table311[[#This Row],[Date]],'DB Details'!$A:$T,20)</f>
        <v/>
      </c>
      <c r="D771" s="49">
        <f>VLOOKUP(Table311[[#This Row],[Date]],'DB Details'!$A:$T,18)</f>
        <v/>
      </c>
      <c r="E771" s="49">
        <f>VLOOKUP(Table311[[#This Row],[Date]],'DB Details'!$A:$T,19)</f>
        <v/>
      </c>
    </row>
    <row r="772">
      <c r="A772" s="38" t="n">
        <v>40848</v>
      </c>
      <c r="B772" s="48">
        <f>VLOOKUP(Table311[[#This Row],[Date]],'DB Details'!$A:$L,12)</f>
        <v/>
      </c>
      <c r="C772" s="49">
        <f>VLOOKUP(Table311[[#This Row],[Date]],'DB Details'!$A:$T,20)</f>
        <v/>
      </c>
      <c r="D772" s="49">
        <f>VLOOKUP(Table311[[#This Row],[Date]],'DB Details'!$A:$T,18)</f>
        <v/>
      </c>
      <c r="E772" s="49">
        <f>VLOOKUP(Table311[[#This Row],[Date]],'DB Details'!$A:$T,19)</f>
        <v/>
      </c>
    </row>
    <row r="773">
      <c r="A773" s="38" t="n">
        <v>40878</v>
      </c>
      <c r="B773" s="48">
        <f>VLOOKUP(Table311[[#This Row],[Date]],'DB Details'!$A:$L,12)</f>
        <v/>
      </c>
      <c r="C773" s="49">
        <f>VLOOKUP(Table311[[#This Row],[Date]],'DB Details'!$A:$T,20)</f>
        <v/>
      </c>
      <c r="D773" s="49">
        <f>VLOOKUP(Table311[[#This Row],[Date]],'DB Details'!$A:$T,18)</f>
        <v/>
      </c>
      <c r="E773" s="49">
        <f>VLOOKUP(Table311[[#This Row],[Date]],'DB Details'!$A:$T,19)</f>
        <v/>
      </c>
    </row>
    <row r="774">
      <c r="A774" s="38" t="n">
        <v>40909</v>
      </c>
      <c r="B774" s="48">
        <f>VLOOKUP(Table311[[#This Row],[Date]],'DB Details'!$A:$L,12)</f>
        <v/>
      </c>
      <c r="C774" s="49">
        <f>VLOOKUP(Table311[[#This Row],[Date]],'DB Details'!$A:$T,20)</f>
        <v/>
      </c>
      <c r="D774" s="49">
        <f>VLOOKUP(Table311[[#This Row],[Date]],'DB Details'!$A:$T,18)</f>
        <v/>
      </c>
      <c r="E774" s="49">
        <f>VLOOKUP(Table311[[#This Row],[Date]],'DB Details'!$A:$T,19)</f>
        <v/>
      </c>
    </row>
    <row r="775">
      <c r="A775" s="38" t="n">
        <v>40940</v>
      </c>
      <c r="B775" s="48">
        <f>VLOOKUP(Table311[[#This Row],[Date]],'DB Details'!$A:$L,12)</f>
        <v/>
      </c>
      <c r="C775" s="49">
        <f>VLOOKUP(Table311[[#This Row],[Date]],'DB Details'!$A:$T,20)</f>
        <v/>
      </c>
      <c r="D775" s="49">
        <f>VLOOKUP(Table311[[#This Row],[Date]],'DB Details'!$A:$T,18)</f>
        <v/>
      </c>
      <c r="E775" s="49">
        <f>VLOOKUP(Table311[[#This Row],[Date]],'DB Details'!$A:$T,19)</f>
        <v/>
      </c>
    </row>
    <row r="776">
      <c r="A776" s="38" t="n">
        <v>40969</v>
      </c>
      <c r="B776" s="48">
        <f>VLOOKUP(Table311[[#This Row],[Date]],'DB Details'!$A:$L,12)</f>
        <v/>
      </c>
      <c r="C776" s="49">
        <f>VLOOKUP(Table311[[#This Row],[Date]],'DB Details'!$A:$T,20)</f>
        <v/>
      </c>
      <c r="D776" s="49">
        <f>VLOOKUP(Table311[[#This Row],[Date]],'DB Details'!$A:$T,18)</f>
        <v/>
      </c>
      <c r="E776" s="49">
        <f>VLOOKUP(Table311[[#This Row],[Date]],'DB Details'!$A:$T,19)</f>
        <v/>
      </c>
    </row>
    <row r="777">
      <c r="A777" s="38" t="n">
        <v>41000</v>
      </c>
      <c r="B777" s="48">
        <f>VLOOKUP(Table311[[#This Row],[Date]],'DB Details'!$A:$L,12)</f>
        <v/>
      </c>
      <c r="C777" s="49">
        <f>VLOOKUP(Table311[[#This Row],[Date]],'DB Details'!$A:$T,20)</f>
        <v/>
      </c>
      <c r="D777" s="49">
        <f>VLOOKUP(Table311[[#This Row],[Date]],'DB Details'!$A:$T,18)</f>
        <v/>
      </c>
      <c r="E777" s="49">
        <f>VLOOKUP(Table311[[#This Row],[Date]],'DB Details'!$A:$T,19)</f>
        <v/>
      </c>
    </row>
    <row r="778">
      <c r="A778" s="38" t="n">
        <v>41030</v>
      </c>
      <c r="B778" s="48">
        <f>VLOOKUP(Table311[[#This Row],[Date]],'DB Details'!$A:$L,12)</f>
        <v/>
      </c>
      <c r="C778" s="49">
        <f>VLOOKUP(Table311[[#This Row],[Date]],'DB Details'!$A:$T,20)</f>
        <v/>
      </c>
      <c r="D778" s="49">
        <f>VLOOKUP(Table311[[#This Row],[Date]],'DB Details'!$A:$T,18)</f>
        <v/>
      </c>
      <c r="E778" s="49">
        <f>VLOOKUP(Table311[[#This Row],[Date]],'DB Details'!$A:$T,19)</f>
        <v/>
      </c>
    </row>
    <row r="779">
      <c r="A779" s="38" t="n">
        <v>41061</v>
      </c>
      <c r="B779" s="48">
        <f>VLOOKUP(Table311[[#This Row],[Date]],'DB Details'!$A:$L,12)</f>
        <v/>
      </c>
      <c r="C779" s="49">
        <f>VLOOKUP(Table311[[#This Row],[Date]],'DB Details'!$A:$T,20)</f>
        <v/>
      </c>
      <c r="D779" s="49">
        <f>VLOOKUP(Table311[[#This Row],[Date]],'DB Details'!$A:$T,18)</f>
        <v/>
      </c>
      <c r="E779" s="49">
        <f>VLOOKUP(Table311[[#This Row],[Date]],'DB Details'!$A:$T,19)</f>
        <v/>
      </c>
    </row>
    <row r="780">
      <c r="A780" s="38" t="n">
        <v>41091</v>
      </c>
      <c r="B780" s="48">
        <f>VLOOKUP(Table311[[#This Row],[Date]],'DB Details'!$A:$L,12)</f>
        <v/>
      </c>
      <c r="C780" s="49">
        <f>VLOOKUP(Table311[[#This Row],[Date]],'DB Details'!$A:$T,20)</f>
        <v/>
      </c>
      <c r="D780" s="49">
        <f>VLOOKUP(Table311[[#This Row],[Date]],'DB Details'!$A:$T,18)</f>
        <v/>
      </c>
      <c r="E780" s="49">
        <f>VLOOKUP(Table311[[#This Row],[Date]],'DB Details'!$A:$T,19)</f>
        <v/>
      </c>
    </row>
    <row r="781">
      <c r="A781" s="38" t="n">
        <v>41122</v>
      </c>
      <c r="B781" s="48">
        <f>VLOOKUP(Table311[[#This Row],[Date]],'DB Details'!$A:$L,12)</f>
        <v/>
      </c>
      <c r="C781" s="49">
        <f>VLOOKUP(Table311[[#This Row],[Date]],'DB Details'!$A:$T,20)</f>
        <v/>
      </c>
      <c r="D781" s="49">
        <f>VLOOKUP(Table311[[#This Row],[Date]],'DB Details'!$A:$T,18)</f>
        <v/>
      </c>
      <c r="E781" s="49">
        <f>VLOOKUP(Table311[[#This Row],[Date]],'DB Details'!$A:$T,19)</f>
        <v/>
      </c>
    </row>
    <row r="782">
      <c r="A782" s="38" t="n">
        <v>41153</v>
      </c>
      <c r="B782" s="48">
        <f>VLOOKUP(Table311[[#This Row],[Date]],'DB Details'!$A:$L,12)</f>
        <v/>
      </c>
      <c r="C782" s="49">
        <f>VLOOKUP(Table311[[#This Row],[Date]],'DB Details'!$A:$T,20)</f>
        <v/>
      </c>
      <c r="D782" s="49">
        <f>VLOOKUP(Table311[[#This Row],[Date]],'DB Details'!$A:$T,18)</f>
        <v/>
      </c>
      <c r="E782" s="49">
        <f>VLOOKUP(Table311[[#This Row],[Date]],'DB Details'!$A:$T,19)</f>
        <v/>
      </c>
    </row>
    <row r="783">
      <c r="A783" s="38" t="n">
        <v>41183</v>
      </c>
      <c r="B783" s="48">
        <f>VLOOKUP(Table311[[#This Row],[Date]],'DB Details'!$A:$L,12)</f>
        <v/>
      </c>
      <c r="C783" s="49">
        <f>VLOOKUP(Table311[[#This Row],[Date]],'DB Details'!$A:$T,20)</f>
        <v/>
      </c>
      <c r="D783" s="49">
        <f>VLOOKUP(Table311[[#This Row],[Date]],'DB Details'!$A:$T,18)</f>
        <v/>
      </c>
      <c r="E783" s="49">
        <f>VLOOKUP(Table311[[#This Row],[Date]],'DB Details'!$A:$T,19)</f>
        <v/>
      </c>
    </row>
    <row r="784">
      <c r="A784" s="38" t="n">
        <v>41214</v>
      </c>
      <c r="B784" s="48">
        <f>VLOOKUP(Table311[[#This Row],[Date]],'DB Details'!$A:$L,12)</f>
        <v/>
      </c>
      <c r="C784" s="49">
        <f>VLOOKUP(Table311[[#This Row],[Date]],'DB Details'!$A:$T,20)</f>
        <v/>
      </c>
      <c r="D784" s="49">
        <f>VLOOKUP(Table311[[#This Row],[Date]],'DB Details'!$A:$T,18)</f>
        <v/>
      </c>
      <c r="E784" s="49">
        <f>VLOOKUP(Table311[[#This Row],[Date]],'DB Details'!$A:$T,19)</f>
        <v/>
      </c>
    </row>
    <row r="785">
      <c r="A785" s="38" t="n">
        <v>41244</v>
      </c>
      <c r="B785" s="48">
        <f>VLOOKUP(Table311[[#This Row],[Date]],'DB Details'!$A:$L,12)</f>
        <v/>
      </c>
      <c r="C785" s="49">
        <f>VLOOKUP(Table311[[#This Row],[Date]],'DB Details'!$A:$T,20)</f>
        <v/>
      </c>
      <c r="D785" s="49">
        <f>VLOOKUP(Table311[[#This Row],[Date]],'DB Details'!$A:$T,18)</f>
        <v/>
      </c>
      <c r="E785" s="49">
        <f>VLOOKUP(Table311[[#This Row],[Date]],'DB Details'!$A:$T,19)</f>
        <v/>
      </c>
    </row>
    <row r="786">
      <c r="A786" s="38" t="n">
        <v>41275</v>
      </c>
      <c r="B786" s="48">
        <f>VLOOKUP(Table311[[#This Row],[Date]],'DB Details'!$A:$L,12)</f>
        <v/>
      </c>
      <c r="C786" s="49">
        <f>VLOOKUP(Table311[[#This Row],[Date]],'DB Details'!$A:$T,20)</f>
        <v/>
      </c>
      <c r="D786" s="49">
        <f>VLOOKUP(Table311[[#This Row],[Date]],'DB Details'!$A:$T,18)</f>
        <v/>
      </c>
      <c r="E786" s="49">
        <f>VLOOKUP(Table311[[#This Row],[Date]],'DB Details'!$A:$T,19)</f>
        <v/>
      </c>
    </row>
    <row r="787">
      <c r="A787" s="38" t="n">
        <v>41306</v>
      </c>
      <c r="B787" s="48">
        <f>VLOOKUP(Table311[[#This Row],[Date]],'DB Details'!$A:$L,12)</f>
        <v/>
      </c>
      <c r="C787" s="49">
        <f>VLOOKUP(Table311[[#This Row],[Date]],'DB Details'!$A:$T,20)</f>
        <v/>
      </c>
      <c r="D787" s="49">
        <f>VLOOKUP(Table311[[#This Row],[Date]],'DB Details'!$A:$T,18)</f>
        <v/>
      </c>
      <c r="E787" s="49">
        <f>VLOOKUP(Table311[[#This Row],[Date]],'DB Details'!$A:$T,19)</f>
        <v/>
      </c>
    </row>
    <row r="788">
      <c r="A788" s="38" t="n">
        <v>41334</v>
      </c>
      <c r="B788" s="48">
        <f>VLOOKUP(Table311[[#This Row],[Date]],'DB Details'!$A:$L,12)</f>
        <v/>
      </c>
      <c r="C788" s="49">
        <f>VLOOKUP(Table311[[#This Row],[Date]],'DB Details'!$A:$T,20)</f>
        <v/>
      </c>
      <c r="D788" s="49">
        <f>VLOOKUP(Table311[[#This Row],[Date]],'DB Details'!$A:$T,18)</f>
        <v/>
      </c>
      <c r="E788" s="49">
        <f>VLOOKUP(Table311[[#This Row],[Date]],'DB Details'!$A:$T,19)</f>
        <v/>
      </c>
    </row>
    <row r="789">
      <c r="A789" s="38" t="n">
        <v>41365</v>
      </c>
      <c r="B789" s="48">
        <f>VLOOKUP(Table311[[#This Row],[Date]],'DB Details'!$A:$L,12)</f>
        <v/>
      </c>
      <c r="C789" s="49">
        <f>VLOOKUP(Table311[[#This Row],[Date]],'DB Details'!$A:$T,20)</f>
        <v/>
      </c>
      <c r="D789" s="49">
        <f>VLOOKUP(Table311[[#This Row],[Date]],'DB Details'!$A:$T,18)</f>
        <v/>
      </c>
      <c r="E789" s="49">
        <f>VLOOKUP(Table311[[#This Row],[Date]],'DB Details'!$A:$T,19)</f>
        <v/>
      </c>
    </row>
    <row r="790">
      <c r="A790" s="38" t="n">
        <v>41395</v>
      </c>
      <c r="B790" s="48">
        <f>VLOOKUP(Table311[[#This Row],[Date]],'DB Details'!$A:$L,12)</f>
        <v/>
      </c>
      <c r="C790" s="49">
        <f>VLOOKUP(Table311[[#This Row],[Date]],'DB Details'!$A:$T,20)</f>
        <v/>
      </c>
      <c r="D790" s="49">
        <f>VLOOKUP(Table311[[#This Row],[Date]],'DB Details'!$A:$T,18)</f>
        <v/>
      </c>
      <c r="E790" s="49">
        <f>VLOOKUP(Table311[[#This Row],[Date]],'DB Details'!$A:$T,19)</f>
        <v/>
      </c>
    </row>
    <row r="791">
      <c r="A791" s="38" t="n">
        <v>41426</v>
      </c>
      <c r="B791" s="48">
        <f>VLOOKUP(Table311[[#This Row],[Date]],'DB Details'!$A:$L,12)</f>
        <v/>
      </c>
      <c r="C791" s="49">
        <f>VLOOKUP(Table311[[#This Row],[Date]],'DB Details'!$A:$T,20)</f>
        <v/>
      </c>
      <c r="D791" s="49">
        <f>VLOOKUP(Table311[[#This Row],[Date]],'DB Details'!$A:$T,18)</f>
        <v/>
      </c>
      <c r="E791" s="49">
        <f>VLOOKUP(Table311[[#This Row],[Date]],'DB Details'!$A:$T,19)</f>
        <v/>
      </c>
    </row>
    <row r="792">
      <c r="A792" s="38" t="n">
        <v>41456</v>
      </c>
      <c r="B792" s="48">
        <f>VLOOKUP(Table311[[#This Row],[Date]],'DB Details'!$A:$L,12)</f>
        <v/>
      </c>
      <c r="C792" s="49">
        <f>VLOOKUP(Table311[[#This Row],[Date]],'DB Details'!$A:$T,20)</f>
        <v/>
      </c>
      <c r="D792" s="49">
        <f>VLOOKUP(Table311[[#This Row],[Date]],'DB Details'!$A:$T,18)</f>
        <v/>
      </c>
      <c r="E792" s="49">
        <f>VLOOKUP(Table311[[#This Row],[Date]],'DB Details'!$A:$T,19)</f>
        <v/>
      </c>
    </row>
    <row r="793">
      <c r="A793" s="38" t="n">
        <v>41487</v>
      </c>
      <c r="B793" s="48">
        <f>VLOOKUP(Table311[[#This Row],[Date]],'DB Details'!$A:$L,12)</f>
        <v/>
      </c>
      <c r="C793" s="49">
        <f>VLOOKUP(Table311[[#This Row],[Date]],'DB Details'!$A:$T,20)</f>
        <v/>
      </c>
      <c r="D793" s="49">
        <f>VLOOKUP(Table311[[#This Row],[Date]],'DB Details'!$A:$T,18)</f>
        <v/>
      </c>
      <c r="E793" s="49">
        <f>VLOOKUP(Table311[[#This Row],[Date]],'DB Details'!$A:$T,19)</f>
        <v/>
      </c>
    </row>
    <row r="794">
      <c r="A794" s="38" t="n">
        <v>41518</v>
      </c>
      <c r="B794" s="48">
        <f>VLOOKUP(Table311[[#This Row],[Date]],'DB Details'!$A:$L,12)</f>
        <v/>
      </c>
      <c r="C794" s="49">
        <f>VLOOKUP(Table311[[#This Row],[Date]],'DB Details'!$A:$T,20)</f>
        <v/>
      </c>
      <c r="D794" s="49">
        <f>VLOOKUP(Table311[[#This Row],[Date]],'DB Details'!$A:$T,18)</f>
        <v/>
      </c>
      <c r="E794" s="49">
        <f>VLOOKUP(Table311[[#This Row],[Date]],'DB Details'!$A:$T,19)</f>
        <v/>
      </c>
    </row>
    <row r="795">
      <c r="A795" s="38" t="n">
        <v>41548</v>
      </c>
      <c r="B795" s="48">
        <f>VLOOKUP(Table311[[#This Row],[Date]],'DB Details'!$A:$L,12)</f>
        <v/>
      </c>
      <c r="C795" s="49">
        <f>VLOOKUP(Table311[[#This Row],[Date]],'DB Details'!$A:$T,20)</f>
        <v/>
      </c>
      <c r="D795" s="49">
        <f>VLOOKUP(Table311[[#This Row],[Date]],'DB Details'!$A:$T,18)</f>
        <v/>
      </c>
      <c r="E795" s="49">
        <f>VLOOKUP(Table311[[#This Row],[Date]],'DB Details'!$A:$T,19)</f>
        <v/>
      </c>
    </row>
    <row r="796">
      <c r="A796" s="38" t="n">
        <v>41579</v>
      </c>
      <c r="B796" s="48">
        <f>VLOOKUP(Table311[[#This Row],[Date]],'DB Details'!$A:$L,12)</f>
        <v/>
      </c>
      <c r="C796" s="49">
        <f>VLOOKUP(Table311[[#This Row],[Date]],'DB Details'!$A:$T,20)</f>
        <v/>
      </c>
      <c r="D796" s="49">
        <f>VLOOKUP(Table311[[#This Row],[Date]],'DB Details'!$A:$T,18)</f>
        <v/>
      </c>
      <c r="E796" s="49">
        <f>VLOOKUP(Table311[[#This Row],[Date]],'DB Details'!$A:$T,19)</f>
        <v/>
      </c>
    </row>
    <row r="797">
      <c r="A797" s="38" t="n">
        <v>41609</v>
      </c>
      <c r="B797" s="48">
        <f>VLOOKUP(Table311[[#This Row],[Date]],'DB Details'!$A:$L,12)</f>
        <v/>
      </c>
      <c r="C797" s="49">
        <f>VLOOKUP(Table311[[#This Row],[Date]],'DB Details'!$A:$T,20)</f>
        <v/>
      </c>
      <c r="D797" s="49">
        <f>VLOOKUP(Table311[[#This Row],[Date]],'DB Details'!$A:$T,18)</f>
        <v/>
      </c>
      <c r="E797" s="49">
        <f>VLOOKUP(Table311[[#This Row],[Date]],'DB Details'!$A:$T,19)</f>
        <v/>
      </c>
    </row>
    <row r="798">
      <c r="A798" s="38" t="n">
        <v>41640</v>
      </c>
      <c r="B798" s="48">
        <f>VLOOKUP(Table311[[#This Row],[Date]],'DB Details'!$A:$L,12)</f>
        <v/>
      </c>
      <c r="C798" s="49">
        <f>VLOOKUP(Table311[[#This Row],[Date]],'DB Details'!$A:$T,20)</f>
        <v/>
      </c>
      <c r="D798" s="49">
        <f>VLOOKUP(Table311[[#This Row],[Date]],'DB Details'!$A:$T,18)</f>
        <v/>
      </c>
      <c r="E798" s="49">
        <f>VLOOKUP(Table311[[#This Row],[Date]],'DB Details'!$A:$T,19)</f>
        <v/>
      </c>
    </row>
    <row r="799">
      <c r="A799" s="38" t="n">
        <v>41671</v>
      </c>
      <c r="B799" s="48">
        <f>VLOOKUP(Table311[[#This Row],[Date]],'DB Details'!$A:$L,12)</f>
        <v/>
      </c>
      <c r="C799" s="49">
        <f>VLOOKUP(Table311[[#This Row],[Date]],'DB Details'!$A:$T,20)</f>
        <v/>
      </c>
      <c r="D799" s="49">
        <f>VLOOKUP(Table311[[#This Row],[Date]],'DB Details'!$A:$T,18)</f>
        <v/>
      </c>
      <c r="E799" s="49">
        <f>VLOOKUP(Table311[[#This Row],[Date]],'DB Details'!$A:$T,19)</f>
        <v/>
      </c>
    </row>
    <row r="800">
      <c r="A800" s="38" t="n">
        <v>41699</v>
      </c>
      <c r="B800" s="48">
        <f>VLOOKUP(Table311[[#This Row],[Date]],'DB Details'!$A:$L,12)</f>
        <v/>
      </c>
      <c r="C800" s="49">
        <f>VLOOKUP(Table311[[#This Row],[Date]],'DB Details'!$A:$T,20)</f>
        <v/>
      </c>
      <c r="D800" s="49">
        <f>VLOOKUP(Table311[[#This Row],[Date]],'DB Details'!$A:$T,18)</f>
        <v/>
      </c>
      <c r="E800" s="49">
        <f>VLOOKUP(Table311[[#This Row],[Date]],'DB Details'!$A:$T,19)</f>
        <v/>
      </c>
    </row>
    <row r="801">
      <c r="A801" s="38" t="n">
        <v>41730</v>
      </c>
      <c r="B801" s="48">
        <f>VLOOKUP(Table311[[#This Row],[Date]],'DB Details'!$A:$L,12)</f>
        <v/>
      </c>
      <c r="C801" s="49">
        <f>VLOOKUP(Table311[[#This Row],[Date]],'DB Details'!$A:$T,20)</f>
        <v/>
      </c>
      <c r="D801" s="49">
        <f>VLOOKUP(Table311[[#This Row],[Date]],'DB Details'!$A:$T,18)</f>
        <v/>
      </c>
      <c r="E801" s="49">
        <f>VLOOKUP(Table311[[#This Row],[Date]],'DB Details'!$A:$T,19)</f>
        <v/>
      </c>
    </row>
    <row r="802">
      <c r="A802" s="38" t="n">
        <v>41760</v>
      </c>
      <c r="B802" s="48">
        <f>VLOOKUP(Table311[[#This Row],[Date]],'DB Details'!$A:$L,12)</f>
        <v/>
      </c>
      <c r="C802" s="49">
        <f>VLOOKUP(Table311[[#This Row],[Date]],'DB Details'!$A:$T,20)</f>
        <v/>
      </c>
      <c r="D802" s="49">
        <f>VLOOKUP(Table311[[#This Row],[Date]],'DB Details'!$A:$T,18)</f>
        <v/>
      </c>
      <c r="E802" s="49">
        <f>VLOOKUP(Table311[[#This Row],[Date]],'DB Details'!$A:$T,19)</f>
        <v/>
      </c>
    </row>
    <row r="803">
      <c r="A803" s="38" t="n">
        <v>41791</v>
      </c>
      <c r="B803" s="48">
        <f>VLOOKUP(Table311[[#This Row],[Date]],'DB Details'!$A:$L,12)</f>
        <v/>
      </c>
      <c r="C803" s="49">
        <f>VLOOKUP(Table311[[#This Row],[Date]],'DB Details'!$A:$T,20)</f>
        <v/>
      </c>
      <c r="D803" s="49">
        <f>VLOOKUP(Table311[[#This Row],[Date]],'DB Details'!$A:$T,18)</f>
        <v/>
      </c>
      <c r="E803" s="49">
        <f>VLOOKUP(Table311[[#This Row],[Date]],'DB Details'!$A:$T,19)</f>
        <v/>
      </c>
    </row>
    <row r="804">
      <c r="A804" s="38" t="n">
        <v>41821</v>
      </c>
      <c r="B804" s="48">
        <f>VLOOKUP(Table311[[#This Row],[Date]],'DB Details'!$A:$L,12)</f>
        <v/>
      </c>
      <c r="C804" s="49">
        <f>VLOOKUP(Table311[[#This Row],[Date]],'DB Details'!$A:$T,20)</f>
        <v/>
      </c>
      <c r="D804" s="49">
        <f>VLOOKUP(Table311[[#This Row],[Date]],'DB Details'!$A:$T,18)</f>
        <v/>
      </c>
      <c r="E804" s="49">
        <f>VLOOKUP(Table311[[#This Row],[Date]],'DB Details'!$A:$T,19)</f>
        <v/>
      </c>
    </row>
    <row r="805">
      <c r="A805" s="38" t="n">
        <v>41852</v>
      </c>
      <c r="B805" s="48">
        <f>VLOOKUP(Table311[[#This Row],[Date]],'DB Details'!$A:$L,12)</f>
        <v/>
      </c>
      <c r="C805" s="49">
        <f>VLOOKUP(Table311[[#This Row],[Date]],'DB Details'!$A:$T,20)</f>
        <v/>
      </c>
      <c r="D805" s="49">
        <f>VLOOKUP(Table311[[#This Row],[Date]],'DB Details'!$A:$T,18)</f>
        <v/>
      </c>
      <c r="E805" s="49">
        <f>VLOOKUP(Table311[[#This Row],[Date]],'DB Details'!$A:$T,19)</f>
        <v/>
      </c>
    </row>
    <row r="806">
      <c r="A806" s="38" t="n">
        <v>41883</v>
      </c>
      <c r="B806" s="48">
        <f>VLOOKUP(Table311[[#This Row],[Date]],'DB Details'!$A:$L,12)</f>
        <v/>
      </c>
      <c r="C806" s="49">
        <f>VLOOKUP(Table311[[#This Row],[Date]],'DB Details'!$A:$T,20)</f>
        <v/>
      </c>
      <c r="D806" s="49">
        <f>VLOOKUP(Table311[[#This Row],[Date]],'DB Details'!$A:$T,18)</f>
        <v/>
      </c>
      <c r="E806" s="49">
        <f>VLOOKUP(Table311[[#This Row],[Date]],'DB Details'!$A:$T,19)</f>
        <v/>
      </c>
    </row>
    <row r="807">
      <c r="A807" s="38" t="n">
        <v>41913</v>
      </c>
      <c r="B807" s="48">
        <f>VLOOKUP(Table311[[#This Row],[Date]],'DB Details'!$A:$L,12)</f>
        <v/>
      </c>
      <c r="C807" s="49">
        <f>VLOOKUP(Table311[[#This Row],[Date]],'DB Details'!$A:$T,20)</f>
        <v/>
      </c>
      <c r="D807" s="49">
        <f>VLOOKUP(Table311[[#This Row],[Date]],'DB Details'!$A:$T,18)</f>
        <v/>
      </c>
      <c r="E807" s="49">
        <f>VLOOKUP(Table311[[#This Row],[Date]],'DB Details'!$A:$T,19)</f>
        <v/>
      </c>
    </row>
    <row r="808">
      <c r="A808" s="38" t="n">
        <v>41944</v>
      </c>
      <c r="B808" s="48">
        <f>VLOOKUP(Table311[[#This Row],[Date]],'DB Details'!$A:$L,12)</f>
        <v/>
      </c>
      <c r="C808" s="49">
        <f>VLOOKUP(Table311[[#This Row],[Date]],'DB Details'!$A:$T,20)</f>
        <v/>
      </c>
      <c r="D808" s="49">
        <f>VLOOKUP(Table311[[#This Row],[Date]],'DB Details'!$A:$T,18)</f>
        <v/>
      </c>
      <c r="E808" s="49">
        <f>VLOOKUP(Table311[[#This Row],[Date]],'DB Details'!$A:$T,19)</f>
        <v/>
      </c>
    </row>
    <row r="809">
      <c r="A809" s="38" t="n">
        <v>41974</v>
      </c>
      <c r="B809" s="48">
        <f>VLOOKUP(Table311[[#This Row],[Date]],'DB Details'!$A:$L,12)</f>
        <v/>
      </c>
      <c r="C809" s="49">
        <f>VLOOKUP(Table311[[#This Row],[Date]],'DB Details'!$A:$T,20)</f>
        <v/>
      </c>
      <c r="D809" s="49">
        <f>VLOOKUP(Table311[[#This Row],[Date]],'DB Details'!$A:$T,18)</f>
        <v/>
      </c>
      <c r="E809" s="49">
        <f>VLOOKUP(Table311[[#This Row],[Date]],'DB Details'!$A:$T,19)</f>
        <v/>
      </c>
    </row>
    <row r="810">
      <c r="A810" s="38" t="n">
        <v>42005</v>
      </c>
      <c r="B810" s="48">
        <f>VLOOKUP(Table311[[#This Row],[Date]],'DB Details'!$A:$L,12)</f>
        <v/>
      </c>
      <c r="C810" s="49">
        <f>VLOOKUP(Table311[[#This Row],[Date]],'DB Details'!$A:$T,20)</f>
        <v/>
      </c>
      <c r="D810" s="49">
        <f>VLOOKUP(Table311[[#This Row],[Date]],'DB Details'!$A:$T,18)</f>
        <v/>
      </c>
      <c r="E810" s="49">
        <f>VLOOKUP(Table311[[#This Row],[Date]],'DB Details'!$A:$T,19)</f>
        <v/>
      </c>
    </row>
    <row r="811">
      <c r="A811" s="38" t="n">
        <v>42036</v>
      </c>
      <c r="B811" s="48">
        <f>VLOOKUP(Table311[[#This Row],[Date]],'DB Details'!$A:$L,12)</f>
        <v/>
      </c>
      <c r="C811" s="49">
        <f>VLOOKUP(Table311[[#This Row],[Date]],'DB Details'!$A:$T,20)</f>
        <v/>
      </c>
      <c r="D811" s="49">
        <f>VLOOKUP(Table311[[#This Row],[Date]],'DB Details'!$A:$T,18)</f>
        <v/>
      </c>
      <c r="E811" s="49">
        <f>VLOOKUP(Table311[[#This Row],[Date]],'DB Details'!$A:$T,19)</f>
        <v/>
      </c>
    </row>
    <row r="812">
      <c r="A812" s="38" t="n">
        <v>42064</v>
      </c>
      <c r="B812" s="48">
        <f>VLOOKUP(Table311[[#This Row],[Date]],'DB Details'!$A:$L,12)</f>
        <v/>
      </c>
      <c r="C812" s="49">
        <f>VLOOKUP(Table311[[#This Row],[Date]],'DB Details'!$A:$T,20)</f>
        <v/>
      </c>
      <c r="D812" s="49">
        <f>VLOOKUP(Table311[[#This Row],[Date]],'DB Details'!$A:$T,18)</f>
        <v/>
      </c>
      <c r="E812" s="49">
        <f>VLOOKUP(Table311[[#This Row],[Date]],'DB Details'!$A:$T,19)</f>
        <v/>
      </c>
    </row>
    <row r="813">
      <c r="A813" s="38" t="n">
        <v>42095</v>
      </c>
      <c r="B813" s="48">
        <f>VLOOKUP(Table311[[#This Row],[Date]],'DB Details'!$A:$L,12)</f>
        <v/>
      </c>
      <c r="C813" s="49">
        <f>VLOOKUP(Table311[[#This Row],[Date]],'DB Details'!$A:$T,20)</f>
        <v/>
      </c>
      <c r="D813" s="49">
        <f>VLOOKUP(Table311[[#This Row],[Date]],'DB Details'!$A:$T,18)</f>
        <v/>
      </c>
      <c r="E813" s="49">
        <f>VLOOKUP(Table311[[#This Row],[Date]],'DB Details'!$A:$T,19)</f>
        <v/>
      </c>
    </row>
    <row r="814">
      <c r="A814" s="38" t="n">
        <v>42125</v>
      </c>
      <c r="B814" s="48">
        <f>VLOOKUP(Table311[[#This Row],[Date]],'DB Details'!$A:$L,12)</f>
        <v/>
      </c>
      <c r="C814" s="49">
        <f>VLOOKUP(Table311[[#This Row],[Date]],'DB Details'!$A:$T,20)</f>
        <v/>
      </c>
      <c r="D814" s="49">
        <f>VLOOKUP(Table311[[#This Row],[Date]],'DB Details'!$A:$T,18)</f>
        <v/>
      </c>
      <c r="E814" s="49">
        <f>VLOOKUP(Table311[[#This Row],[Date]],'DB Details'!$A:$T,19)</f>
        <v/>
      </c>
    </row>
    <row r="815">
      <c r="A815" s="38" t="n">
        <v>42156</v>
      </c>
      <c r="B815" s="48">
        <f>VLOOKUP(Table311[[#This Row],[Date]],'DB Details'!$A:$L,12)</f>
        <v/>
      </c>
      <c r="C815" s="49">
        <f>VLOOKUP(Table311[[#This Row],[Date]],'DB Details'!$A:$T,20)</f>
        <v/>
      </c>
      <c r="D815" s="49">
        <f>VLOOKUP(Table311[[#This Row],[Date]],'DB Details'!$A:$T,18)</f>
        <v/>
      </c>
      <c r="E815" s="49">
        <f>VLOOKUP(Table311[[#This Row],[Date]],'DB Details'!$A:$T,19)</f>
        <v/>
      </c>
    </row>
    <row r="816">
      <c r="A816" s="38" t="n">
        <v>42186</v>
      </c>
      <c r="B816" s="48">
        <f>VLOOKUP(Table311[[#This Row],[Date]],'DB Details'!$A:$L,12)</f>
        <v/>
      </c>
      <c r="C816" s="49">
        <f>VLOOKUP(Table311[[#This Row],[Date]],'DB Details'!$A:$T,20)</f>
        <v/>
      </c>
      <c r="D816" s="49">
        <f>VLOOKUP(Table311[[#This Row],[Date]],'DB Details'!$A:$T,18)</f>
        <v/>
      </c>
      <c r="E816" s="49">
        <f>VLOOKUP(Table311[[#This Row],[Date]],'DB Details'!$A:$T,19)</f>
        <v/>
      </c>
    </row>
    <row r="817">
      <c r="A817" s="38" t="n">
        <v>42217</v>
      </c>
      <c r="B817" s="48">
        <f>VLOOKUP(Table311[[#This Row],[Date]],'DB Details'!$A:$L,12)</f>
        <v/>
      </c>
      <c r="C817" s="49">
        <f>VLOOKUP(Table311[[#This Row],[Date]],'DB Details'!$A:$T,20)</f>
        <v/>
      </c>
      <c r="D817" s="49">
        <f>VLOOKUP(Table311[[#This Row],[Date]],'DB Details'!$A:$T,18)</f>
        <v/>
      </c>
      <c r="E817" s="49">
        <f>VLOOKUP(Table311[[#This Row],[Date]],'DB Details'!$A:$T,19)</f>
        <v/>
      </c>
    </row>
    <row r="818">
      <c r="A818" s="38" t="n">
        <v>42248</v>
      </c>
      <c r="B818" s="48">
        <f>VLOOKUP(Table311[[#This Row],[Date]],'DB Details'!$A:$L,12)</f>
        <v/>
      </c>
      <c r="C818" s="49">
        <f>VLOOKUP(Table311[[#This Row],[Date]],'DB Details'!$A:$T,20)</f>
        <v/>
      </c>
      <c r="D818" s="49">
        <f>VLOOKUP(Table311[[#This Row],[Date]],'DB Details'!$A:$T,18)</f>
        <v/>
      </c>
      <c r="E818" s="49">
        <f>VLOOKUP(Table311[[#This Row],[Date]],'DB Details'!$A:$T,19)</f>
        <v/>
      </c>
    </row>
    <row r="819">
      <c r="A819" s="38" t="n">
        <v>42278</v>
      </c>
      <c r="B819" s="48">
        <f>VLOOKUP(Table311[[#This Row],[Date]],'DB Details'!$A:$L,12)</f>
        <v/>
      </c>
      <c r="C819" s="49">
        <f>VLOOKUP(Table311[[#This Row],[Date]],'DB Details'!$A:$T,20)</f>
        <v/>
      </c>
      <c r="D819" s="49">
        <f>VLOOKUP(Table311[[#This Row],[Date]],'DB Details'!$A:$T,18)</f>
        <v/>
      </c>
      <c r="E819" s="49">
        <f>VLOOKUP(Table311[[#This Row],[Date]],'DB Details'!$A:$T,19)</f>
        <v/>
      </c>
    </row>
    <row r="820">
      <c r="A820" s="38" t="n">
        <v>42309</v>
      </c>
      <c r="B820" s="48">
        <f>VLOOKUP(Table311[[#This Row],[Date]],'DB Details'!$A:$L,12)</f>
        <v/>
      </c>
      <c r="C820" s="49">
        <f>VLOOKUP(Table311[[#This Row],[Date]],'DB Details'!$A:$T,20)</f>
        <v/>
      </c>
      <c r="D820" s="49">
        <f>VLOOKUP(Table311[[#This Row],[Date]],'DB Details'!$A:$T,18)</f>
        <v/>
      </c>
      <c r="E820" s="49">
        <f>VLOOKUP(Table311[[#This Row],[Date]],'DB Details'!$A:$T,19)</f>
        <v/>
      </c>
    </row>
    <row r="821">
      <c r="A821" s="38" t="n">
        <v>42339</v>
      </c>
      <c r="B821" s="48">
        <f>VLOOKUP(Table311[[#This Row],[Date]],'DB Details'!$A:$L,12)</f>
        <v/>
      </c>
      <c r="C821" s="49">
        <f>VLOOKUP(Table311[[#This Row],[Date]],'DB Details'!$A:$T,20)</f>
        <v/>
      </c>
      <c r="D821" s="49">
        <f>VLOOKUP(Table311[[#This Row],[Date]],'DB Details'!$A:$T,18)</f>
        <v/>
      </c>
      <c r="E821" s="49">
        <f>VLOOKUP(Table311[[#This Row],[Date]],'DB Details'!$A:$T,19)</f>
        <v/>
      </c>
    </row>
    <row r="822">
      <c r="A822" s="38" t="n">
        <v>42370</v>
      </c>
      <c r="B822" s="48">
        <f>VLOOKUP(Table311[[#This Row],[Date]],'DB Details'!$A:$L,12)</f>
        <v/>
      </c>
      <c r="C822" s="49">
        <f>VLOOKUP(Table311[[#This Row],[Date]],'DB Details'!$A:$T,20)</f>
        <v/>
      </c>
      <c r="D822" s="49">
        <f>VLOOKUP(Table311[[#This Row],[Date]],'DB Details'!$A:$T,18)</f>
        <v/>
      </c>
      <c r="E822" s="49">
        <f>VLOOKUP(Table311[[#This Row],[Date]],'DB Details'!$A:$T,19)</f>
        <v/>
      </c>
    </row>
    <row r="823">
      <c r="A823" s="38" t="n">
        <v>42401</v>
      </c>
      <c r="B823" s="48">
        <f>VLOOKUP(Table311[[#This Row],[Date]],'DB Details'!$A:$L,12)</f>
        <v/>
      </c>
      <c r="C823" s="49">
        <f>VLOOKUP(Table311[[#This Row],[Date]],'DB Details'!$A:$T,20)</f>
        <v/>
      </c>
      <c r="D823" s="49">
        <f>VLOOKUP(Table311[[#This Row],[Date]],'DB Details'!$A:$T,18)</f>
        <v/>
      </c>
      <c r="E823" s="49">
        <f>VLOOKUP(Table311[[#This Row],[Date]],'DB Details'!$A:$T,19)</f>
        <v/>
      </c>
    </row>
    <row r="824">
      <c r="A824" s="38" t="n">
        <v>42430</v>
      </c>
      <c r="B824" s="48">
        <f>VLOOKUP(Table311[[#This Row],[Date]],'DB Details'!$A:$L,12)</f>
        <v/>
      </c>
      <c r="C824" s="49">
        <f>VLOOKUP(Table311[[#This Row],[Date]],'DB Details'!$A:$T,20)</f>
        <v/>
      </c>
      <c r="D824" s="49">
        <f>VLOOKUP(Table311[[#This Row],[Date]],'DB Details'!$A:$T,18)</f>
        <v/>
      </c>
      <c r="E824" s="49">
        <f>VLOOKUP(Table311[[#This Row],[Date]],'DB Details'!$A:$T,19)</f>
        <v/>
      </c>
    </row>
    <row r="825">
      <c r="A825" s="38" t="n">
        <v>42461</v>
      </c>
      <c r="B825" s="48">
        <f>VLOOKUP(Table311[[#This Row],[Date]],'DB Details'!$A:$L,12)</f>
        <v/>
      </c>
      <c r="C825" s="49">
        <f>VLOOKUP(Table311[[#This Row],[Date]],'DB Details'!$A:$T,20)</f>
        <v/>
      </c>
      <c r="D825" s="49">
        <f>VLOOKUP(Table311[[#This Row],[Date]],'DB Details'!$A:$T,18)</f>
        <v/>
      </c>
      <c r="E825" s="49">
        <f>VLOOKUP(Table311[[#This Row],[Date]],'DB Details'!$A:$T,19)</f>
        <v/>
      </c>
    </row>
    <row r="826">
      <c r="A826" s="38" t="n">
        <v>42491</v>
      </c>
      <c r="B826" s="48">
        <f>VLOOKUP(Table311[[#This Row],[Date]],'DB Details'!$A:$L,12)</f>
        <v/>
      </c>
      <c r="C826" s="49">
        <f>VLOOKUP(Table311[[#This Row],[Date]],'DB Details'!$A:$T,20)</f>
        <v/>
      </c>
      <c r="D826" s="49">
        <f>VLOOKUP(Table311[[#This Row],[Date]],'DB Details'!$A:$T,18)</f>
        <v/>
      </c>
      <c r="E826" s="49">
        <f>VLOOKUP(Table311[[#This Row],[Date]],'DB Details'!$A:$T,19)</f>
        <v/>
      </c>
    </row>
    <row r="827">
      <c r="A827" s="38" t="n">
        <v>42522</v>
      </c>
      <c r="B827" s="48">
        <f>VLOOKUP(Table311[[#This Row],[Date]],'DB Details'!$A:$L,12)</f>
        <v/>
      </c>
      <c r="C827" s="49">
        <f>VLOOKUP(Table311[[#This Row],[Date]],'DB Details'!$A:$T,20)</f>
        <v/>
      </c>
      <c r="D827" s="49">
        <f>VLOOKUP(Table311[[#This Row],[Date]],'DB Details'!$A:$T,18)</f>
        <v/>
      </c>
      <c r="E827" s="49">
        <f>VLOOKUP(Table311[[#This Row],[Date]],'DB Details'!$A:$T,19)</f>
        <v/>
      </c>
    </row>
    <row r="828">
      <c r="A828" s="38" t="n">
        <v>42552</v>
      </c>
      <c r="B828" s="48">
        <f>VLOOKUP(Table311[[#This Row],[Date]],'DB Details'!$A:$L,12)</f>
        <v/>
      </c>
      <c r="C828" s="49">
        <f>VLOOKUP(Table311[[#This Row],[Date]],'DB Details'!$A:$T,20)</f>
        <v/>
      </c>
      <c r="D828" s="49">
        <f>VLOOKUP(Table311[[#This Row],[Date]],'DB Details'!$A:$T,18)</f>
        <v/>
      </c>
      <c r="E828" s="49">
        <f>VLOOKUP(Table311[[#This Row],[Date]],'DB Details'!$A:$T,19)</f>
        <v/>
      </c>
    </row>
    <row r="829">
      <c r="A829" s="38" t="n">
        <v>42583</v>
      </c>
      <c r="B829" s="48">
        <f>VLOOKUP(Table311[[#This Row],[Date]],'DB Details'!$A:$L,12)</f>
        <v/>
      </c>
      <c r="C829" s="49">
        <f>VLOOKUP(Table311[[#This Row],[Date]],'DB Details'!$A:$T,20)</f>
        <v/>
      </c>
      <c r="D829" s="49">
        <f>VLOOKUP(Table311[[#This Row],[Date]],'DB Details'!$A:$T,18)</f>
        <v/>
      </c>
      <c r="E829" s="49">
        <f>VLOOKUP(Table311[[#This Row],[Date]],'DB Details'!$A:$T,19)</f>
        <v/>
      </c>
    </row>
    <row r="830">
      <c r="A830" s="38" t="n">
        <v>42614</v>
      </c>
      <c r="B830" s="48">
        <f>VLOOKUP(Table311[[#This Row],[Date]],'DB Details'!$A:$L,12)</f>
        <v/>
      </c>
      <c r="C830" s="49">
        <f>VLOOKUP(Table311[[#This Row],[Date]],'DB Details'!$A:$T,20)</f>
        <v/>
      </c>
      <c r="D830" s="49">
        <f>VLOOKUP(Table311[[#This Row],[Date]],'DB Details'!$A:$T,18)</f>
        <v/>
      </c>
      <c r="E830" s="49">
        <f>VLOOKUP(Table311[[#This Row],[Date]],'DB Details'!$A:$T,19)</f>
        <v/>
      </c>
    </row>
    <row r="831">
      <c r="A831" s="38" t="n">
        <v>42644</v>
      </c>
      <c r="B831" s="48">
        <f>VLOOKUP(Table311[[#This Row],[Date]],'DB Details'!$A:$L,12)</f>
        <v/>
      </c>
      <c r="C831" s="49">
        <f>VLOOKUP(Table311[[#This Row],[Date]],'DB Details'!$A:$T,20)</f>
        <v/>
      </c>
      <c r="D831" s="49">
        <f>VLOOKUP(Table311[[#This Row],[Date]],'DB Details'!$A:$T,18)</f>
        <v/>
      </c>
      <c r="E831" s="49">
        <f>VLOOKUP(Table311[[#This Row],[Date]],'DB Details'!$A:$T,19)</f>
        <v/>
      </c>
    </row>
    <row r="832">
      <c r="A832" s="38" t="n">
        <v>42675</v>
      </c>
      <c r="B832" s="48">
        <f>VLOOKUP(Table311[[#This Row],[Date]],'DB Details'!$A:$L,12)</f>
        <v/>
      </c>
      <c r="C832" s="49">
        <f>VLOOKUP(Table311[[#This Row],[Date]],'DB Details'!$A:$T,20)</f>
        <v/>
      </c>
      <c r="D832" s="49">
        <f>VLOOKUP(Table311[[#This Row],[Date]],'DB Details'!$A:$T,18)</f>
        <v/>
      </c>
      <c r="E832" s="49">
        <f>VLOOKUP(Table311[[#This Row],[Date]],'DB Details'!$A:$T,19)</f>
        <v/>
      </c>
    </row>
    <row r="833">
      <c r="A833" s="38" t="n">
        <v>42705</v>
      </c>
      <c r="B833" s="48">
        <f>VLOOKUP(Table311[[#This Row],[Date]],'DB Details'!$A:$L,12)</f>
        <v/>
      </c>
      <c r="C833" s="49">
        <f>VLOOKUP(Table311[[#This Row],[Date]],'DB Details'!$A:$T,20)</f>
        <v/>
      </c>
      <c r="D833" s="49">
        <f>VLOOKUP(Table311[[#This Row],[Date]],'DB Details'!$A:$T,18)</f>
        <v/>
      </c>
      <c r="E833" s="49">
        <f>VLOOKUP(Table311[[#This Row],[Date]],'DB Details'!$A:$T,19)</f>
        <v/>
      </c>
    </row>
    <row r="834">
      <c r="A834" s="38" t="n">
        <v>42736</v>
      </c>
      <c r="B834" s="48">
        <f>VLOOKUP(Table311[[#This Row],[Date]],'DB Details'!$A:$L,12)</f>
        <v/>
      </c>
      <c r="C834" s="49">
        <f>VLOOKUP(Table311[[#This Row],[Date]],'DB Details'!$A:$T,20)</f>
        <v/>
      </c>
      <c r="D834" s="49">
        <f>VLOOKUP(Table311[[#This Row],[Date]],'DB Details'!$A:$T,18)</f>
        <v/>
      </c>
      <c r="E834" s="49">
        <f>VLOOKUP(Table311[[#This Row],[Date]],'DB Details'!$A:$T,19)</f>
        <v/>
      </c>
    </row>
    <row r="835">
      <c r="A835" s="38" t="n">
        <v>42767</v>
      </c>
      <c r="B835" s="48">
        <f>VLOOKUP(Table311[[#This Row],[Date]],'DB Details'!$A:$L,12)</f>
        <v/>
      </c>
      <c r="C835" s="49">
        <f>VLOOKUP(Table311[[#This Row],[Date]],'DB Details'!$A:$T,20)</f>
        <v/>
      </c>
      <c r="D835" s="49">
        <f>VLOOKUP(Table311[[#This Row],[Date]],'DB Details'!$A:$T,18)</f>
        <v/>
      </c>
      <c r="E835" s="49">
        <f>VLOOKUP(Table311[[#This Row],[Date]],'DB Details'!$A:$T,19)</f>
        <v/>
      </c>
    </row>
    <row r="836">
      <c r="A836" s="38" t="n">
        <v>42795</v>
      </c>
      <c r="B836" s="48">
        <f>VLOOKUP(Table311[[#This Row],[Date]],'DB Details'!$A:$L,12)</f>
        <v/>
      </c>
      <c r="C836" s="49">
        <f>VLOOKUP(Table311[[#This Row],[Date]],'DB Details'!$A:$T,20)</f>
        <v/>
      </c>
      <c r="D836" s="49">
        <f>VLOOKUP(Table311[[#This Row],[Date]],'DB Details'!$A:$T,18)</f>
        <v/>
      </c>
      <c r="E836" s="49">
        <f>VLOOKUP(Table311[[#This Row],[Date]],'DB Details'!$A:$T,19)</f>
        <v/>
      </c>
    </row>
    <row r="837">
      <c r="A837" s="38" t="n">
        <v>42826</v>
      </c>
      <c r="B837" s="48">
        <f>VLOOKUP(Table311[[#This Row],[Date]],'DB Details'!$A:$L,12)</f>
        <v/>
      </c>
      <c r="C837" s="49">
        <f>VLOOKUP(Table311[[#This Row],[Date]],'DB Details'!$A:$T,20)</f>
        <v/>
      </c>
      <c r="D837" s="49">
        <f>VLOOKUP(Table311[[#This Row],[Date]],'DB Details'!$A:$T,18)</f>
        <v/>
      </c>
      <c r="E837" s="49">
        <f>VLOOKUP(Table311[[#This Row],[Date]],'DB Details'!$A:$T,19)</f>
        <v/>
      </c>
    </row>
    <row r="838">
      <c r="A838" s="38" t="n">
        <v>42856</v>
      </c>
      <c r="B838" s="48">
        <f>VLOOKUP(Table311[[#This Row],[Date]],'DB Details'!$A:$L,12)</f>
        <v/>
      </c>
      <c r="C838" s="49">
        <f>VLOOKUP(Table311[[#This Row],[Date]],'DB Details'!$A:$T,20)</f>
        <v/>
      </c>
      <c r="D838" s="49">
        <f>VLOOKUP(Table311[[#This Row],[Date]],'DB Details'!$A:$T,18)</f>
        <v/>
      </c>
      <c r="E838" s="49">
        <f>VLOOKUP(Table311[[#This Row],[Date]],'DB Details'!$A:$T,19)</f>
        <v/>
      </c>
    </row>
    <row r="839">
      <c r="A839" s="38" t="n">
        <v>42887</v>
      </c>
      <c r="B839" s="48">
        <f>VLOOKUP(Table311[[#This Row],[Date]],'DB Details'!$A:$L,12)</f>
        <v/>
      </c>
      <c r="C839" s="49">
        <f>VLOOKUP(Table311[[#This Row],[Date]],'DB Details'!$A:$T,20)</f>
        <v/>
      </c>
      <c r="D839" s="49">
        <f>VLOOKUP(Table311[[#This Row],[Date]],'DB Details'!$A:$T,18)</f>
        <v/>
      </c>
      <c r="E839" s="49">
        <f>VLOOKUP(Table311[[#This Row],[Date]],'DB Details'!$A:$T,19)</f>
        <v/>
      </c>
    </row>
    <row r="840">
      <c r="A840" s="38" t="n">
        <v>42917</v>
      </c>
      <c r="B840" s="48">
        <f>VLOOKUP(Table311[[#This Row],[Date]],'DB Details'!$A:$L,12)</f>
        <v/>
      </c>
      <c r="C840" s="49">
        <f>VLOOKUP(Table311[[#This Row],[Date]],'DB Details'!$A:$T,20)</f>
        <v/>
      </c>
      <c r="D840" s="49">
        <f>VLOOKUP(Table311[[#This Row],[Date]],'DB Details'!$A:$T,18)</f>
        <v/>
      </c>
      <c r="E840" s="49">
        <f>VLOOKUP(Table311[[#This Row],[Date]],'DB Details'!$A:$T,19)</f>
        <v/>
      </c>
    </row>
    <row r="841">
      <c r="A841" s="38" t="n">
        <v>42948</v>
      </c>
      <c r="B841" s="48">
        <f>VLOOKUP(Table311[[#This Row],[Date]],'DB Details'!$A:$L,12)</f>
        <v/>
      </c>
      <c r="C841" s="49">
        <f>VLOOKUP(Table311[[#This Row],[Date]],'DB Details'!$A:$T,20)</f>
        <v/>
      </c>
      <c r="D841" s="49">
        <f>VLOOKUP(Table311[[#This Row],[Date]],'DB Details'!$A:$T,18)</f>
        <v/>
      </c>
      <c r="E841" s="49">
        <f>VLOOKUP(Table311[[#This Row],[Date]],'DB Details'!$A:$T,19)</f>
        <v/>
      </c>
    </row>
    <row r="842">
      <c r="A842" s="38" t="n">
        <v>42979</v>
      </c>
      <c r="B842" s="48">
        <f>VLOOKUP(Table311[[#This Row],[Date]],'DB Details'!$A:$L,12)</f>
        <v/>
      </c>
      <c r="C842" s="49">
        <f>VLOOKUP(Table311[[#This Row],[Date]],'DB Details'!$A:$T,20)</f>
        <v/>
      </c>
      <c r="D842" s="49">
        <f>VLOOKUP(Table311[[#This Row],[Date]],'DB Details'!$A:$T,18)</f>
        <v/>
      </c>
      <c r="E842" s="49">
        <f>VLOOKUP(Table311[[#This Row],[Date]],'DB Details'!$A:$T,19)</f>
        <v/>
      </c>
    </row>
    <row r="843">
      <c r="A843" s="38" t="n">
        <v>43009</v>
      </c>
      <c r="B843" s="48">
        <f>VLOOKUP(Table311[[#This Row],[Date]],'DB Details'!$A:$L,12)</f>
        <v/>
      </c>
      <c r="C843" s="49">
        <f>VLOOKUP(Table311[[#This Row],[Date]],'DB Details'!$A:$T,20)</f>
        <v/>
      </c>
      <c r="D843" s="49">
        <f>VLOOKUP(Table311[[#This Row],[Date]],'DB Details'!$A:$T,18)</f>
        <v/>
      </c>
      <c r="E843" s="49">
        <f>VLOOKUP(Table311[[#This Row],[Date]],'DB Details'!$A:$T,19)</f>
        <v/>
      </c>
    </row>
    <row r="844">
      <c r="A844" s="38" t="n">
        <v>43040</v>
      </c>
      <c r="B844" s="48">
        <f>VLOOKUP(Table311[[#This Row],[Date]],'DB Details'!$A:$L,12)</f>
        <v/>
      </c>
      <c r="C844" s="49">
        <f>VLOOKUP(Table311[[#This Row],[Date]],'DB Details'!$A:$T,20)</f>
        <v/>
      </c>
      <c r="D844" s="49">
        <f>VLOOKUP(Table311[[#This Row],[Date]],'DB Details'!$A:$T,18)</f>
        <v/>
      </c>
      <c r="E844" s="49">
        <f>VLOOKUP(Table311[[#This Row],[Date]],'DB Details'!$A:$T,19)</f>
        <v/>
      </c>
    </row>
    <row r="845">
      <c r="A845" s="38" t="n">
        <v>43070</v>
      </c>
      <c r="B845" s="48">
        <f>VLOOKUP(Table311[[#This Row],[Date]],'DB Details'!$A:$L,12)</f>
        <v/>
      </c>
      <c r="C845" s="49">
        <f>VLOOKUP(Table311[[#This Row],[Date]],'DB Details'!$A:$T,20)</f>
        <v/>
      </c>
      <c r="D845" s="49">
        <f>VLOOKUP(Table311[[#This Row],[Date]],'DB Details'!$A:$T,18)</f>
        <v/>
      </c>
      <c r="E845" s="49">
        <f>VLOOKUP(Table311[[#This Row],[Date]],'DB Details'!$A:$T,19)</f>
        <v/>
      </c>
    </row>
    <row r="846">
      <c r="A846" s="38" t="n">
        <v>43101</v>
      </c>
      <c r="B846" s="48">
        <f>VLOOKUP(Table311[[#This Row],[Date]],'DB Details'!$A:$L,12)</f>
        <v/>
      </c>
      <c r="C846" s="49">
        <f>VLOOKUP(Table311[[#This Row],[Date]],'DB Details'!$A:$T,20)</f>
        <v/>
      </c>
      <c r="D846" s="49">
        <f>VLOOKUP(Table311[[#This Row],[Date]],'DB Details'!$A:$T,18)</f>
        <v/>
      </c>
      <c r="E846" s="49">
        <f>VLOOKUP(Table311[[#This Row],[Date]],'DB Details'!$A:$T,19)</f>
        <v/>
      </c>
    </row>
    <row r="847">
      <c r="A847" s="38" t="n">
        <v>43132</v>
      </c>
      <c r="B847" s="48">
        <f>VLOOKUP(Table311[[#This Row],[Date]],'DB Details'!$A:$L,12)</f>
        <v/>
      </c>
      <c r="C847" s="49">
        <f>VLOOKUP(Table311[[#This Row],[Date]],'DB Details'!$A:$T,20)</f>
        <v/>
      </c>
      <c r="D847" s="49">
        <f>VLOOKUP(Table311[[#This Row],[Date]],'DB Details'!$A:$T,18)</f>
        <v/>
      </c>
      <c r="E847" s="49">
        <f>VLOOKUP(Table311[[#This Row],[Date]],'DB Details'!$A:$T,19)</f>
        <v/>
      </c>
    </row>
    <row r="848">
      <c r="A848" s="38" t="n">
        <v>43160</v>
      </c>
      <c r="B848" s="48">
        <f>VLOOKUP(Table311[[#This Row],[Date]],'DB Details'!$A:$L,12)</f>
        <v/>
      </c>
      <c r="C848" s="49">
        <f>VLOOKUP(Table311[[#This Row],[Date]],'DB Details'!$A:$T,20)</f>
        <v/>
      </c>
      <c r="D848" s="49">
        <f>VLOOKUP(Table311[[#This Row],[Date]],'DB Details'!$A:$T,18)</f>
        <v/>
      </c>
      <c r="E848" s="49">
        <f>VLOOKUP(Table311[[#This Row],[Date]],'DB Details'!$A:$T,19)</f>
        <v/>
      </c>
    </row>
    <row r="849">
      <c r="A849" s="38" t="n">
        <v>43191</v>
      </c>
      <c r="B849" s="48">
        <f>VLOOKUP(Table311[[#This Row],[Date]],'DB Details'!$A:$L,12)</f>
        <v/>
      </c>
      <c r="C849" s="49">
        <f>VLOOKUP(Table311[[#This Row],[Date]],'DB Details'!$A:$T,20)</f>
        <v/>
      </c>
      <c r="D849" s="49">
        <f>VLOOKUP(Table311[[#This Row],[Date]],'DB Details'!$A:$T,18)</f>
        <v/>
      </c>
      <c r="E849" s="49">
        <f>VLOOKUP(Table311[[#This Row],[Date]],'DB Details'!$A:$T,19)</f>
        <v/>
      </c>
    </row>
    <row r="850">
      <c r="A850" s="38" t="n">
        <v>43221</v>
      </c>
      <c r="B850" s="48">
        <f>VLOOKUP(Table311[[#This Row],[Date]],'DB Details'!$A:$L,12)</f>
        <v/>
      </c>
      <c r="C850" s="49">
        <f>VLOOKUP(Table311[[#This Row],[Date]],'DB Details'!$A:$T,20)</f>
        <v/>
      </c>
      <c r="D850" s="49">
        <f>VLOOKUP(Table311[[#This Row],[Date]],'DB Details'!$A:$T,18)</f>
        <v/>
      </c>
      <c r="E850" s="49">
        <f>VLOOKUP(Table311[[#This Row],[Date]],'DB Details'!$A:$T,19)</f>
        <v/>
      </c>
    </row>
    <row r="851">
      <c r="A851" s="38" t="n">
        <v>43252</v>
      </c>
      <c r="B851" s="48">
        <f>VLOOKUP(Table311[[#This Row],[Date]],'DB Details'!$A:$L,12)</f>
        <v/>
      </c>
      <c r="C851" s="49">
        <f>VLOOKUP(Table311[[#This Row],[Date]],'DB Details'!$A:$T,20)</f>
        <v/>
      </c>
      <c r="D851" s="49">
        <f>VLOOKUP(Table311[[#This Row],[Date]],'DB Details'!$A:$T,18)</f>
        <v/>
      </c>
      <c r="E851" s="49">
        <f>VLOOKUP(Table311[[#This Row],[Date]],'DB Details'!$A:$T,19)</f>
        <v/>
      </c>
    </row>
    <row r="852">
      <c r="A852" s="38" t="n">
        <v>43282</v>
      </c>
      <c r="B852" s="48">
        <f>VLOOKUP(Table311[[#This Row],[Date]],'DB Details'!$A:$L,12)</f>
        <v/>
      </c>
      <c r="C852" s="49">
        <f>VLOOKUP(Table311[[#This Row],[Date]],'DB Details'!$A:$T,20)</f>
        <v/>
      </c>
      <c r="D852" s="49">
        <f>VLOOKUP(Table311[[#This Row],[Date]],'DB Details'!$A:$T,18)</f>
        <v/>
      </c>
      <c r="E852" s="49">
        <f>VLOOKUP(Table311[[#This Row],[Date]],'DB Details'!$A:$T,19)</f>
        <v/>
      </c>
    </row>
    <row r="853">
      <c r="A853" s="38" t="n">
        <v>43313</v>
      </c>
      <c r="B853" s="48">
        <f>VLOOKUP(Table311[[#This Row],[Date]],'DB Details'!$A:$L,12)</f>
        <v/>
      </c>
      <c r="C853" s="49">
        <f>VLOOKUP(Table311[[#This Row],[Date]],'DB Details'!$A:$T,20)</f>
        <v/>
      </c>
      <c r="D853" s="49">
        <f>VLOOKUP(Table311[[#This Row],[Date]],'DB Details'!$A:$T,18)</f>
        <v/>
      </c>
      <c r="E853" s="49">
        <f>VLOOKUP(Table311[[#This Row],[Date]],'DB Details'!$A:$T,19)</f>
        <v/>
      </c>
    </row>
    <row r="854">
      <c r="A854" s="38" t="n">
        <v>43344</v>
      </c>
      <c r="B854" s="48">
        <f>VLOOKUP(Table311[[#This Row],[Date]],'DB Details'!$A:$L,12)</f>
        <v/>
      </c>
      <c r="C854" s="49">
        <f>VLOOKUP(Table311[[#This Row],[Date]],'DB Details'!$A:$T,20)</f>
        <v/>
      </c>
      <c r="D854" s="49">
        <f>VLOOKUP(Table311[[#This Row],[Date]],'DB Details'!$A:$T,18)</f>
        <v/>
      </c>
      <c r="E854" s="49">
        <f>VLOOKUP(Table311[[#This Row],[Date]],'DB Details'!$A:$T,19)</f>
        <v/>
      </c>
    </row>
    <row r="855">
      <c r="A855" s="38" t="n">
        <v>43374</v>
      </c>
      <c r="B855" s="48">
        <f>VLOOKUP(Table311[[#This Row],[Date]],'DB Details'!$A:$L,12)</f>
        <v/>
      </c>
      <c r="C855" s="49">
        <f>VLOOKUP(Table311[[#This Row],[Date]],'DB Details'!$A:$T,20)</f>
        <v/>
      </c>
      <c r="D855" s="49">
        <f>VLOOKUP(Table311[[#This Row],[Date]],'DB Details'!$A:$T,18)</f>
        <v/>
      </c>
      <c r="E855" s="49">
        <f>VLOOKUP(Table311[[#This Row],[Date]],'DB Details'!$A:$T,19)</f>
        <v/>
      </c>
    </row>
    <row r="856">
      <c r="A856" s="38" t="n">
        <v>43405</v>
      </c>
      <c r="B856" s="48">
        <f>VLOOKUP(Table311[[#This Row],[Date]],'DB Details'!$A:$L,12)</f>
        <v/>
      </c>
      <c r="C856" s="49">
        <f>VLOOKUP(Table311[[#This Row],[Date]],'DB Details'!$A:$T,20)</f>
        <v/>
      </c>
      <c r="D856" s="49">
        <f>VLOOKUP(Table311[[#This Row],[Date]],'DB Details'!$A:$T,18)</f>
        <v/>
      </c>
      <c r="E856" s="49">
        <f>VLOOKUP(Table311[[#This Row],[Date]],'DB Details'!$A:$T,19)</f>
        <v/>
      </c>
    </row>
    <row r="857">
      <c r="A857" s="38" t="n">
        <v>43435</v>
      </c>
      <c r="B857" s="48">
        <f>VLOOKUP(Table311[[#This Row],[Date]],'DB Details'!$A:$L,12)</f>
        <v/>
      </c>
      <c r="C857" s="49">
        <f>VLOOKUP(Table311[[#This Row],[Date]],'DB Details'!$A:$T,20)</f>
        <v/>
      </c>
      <c r="D857" s="49">
        <f>VLOOKUP(Table311[[#This Row],[Date]],'DB Details'!$A:$T,18)</f>
        <v/>
      </c>
      <c r="E857" s="49">
        <f>VLOOKUP(Table311[[#This Row],[Date]],'DB Details'!$A:$T,19)</f>
        <v/>
      </c>
    </row>
    <row r="858">
      <c r="A858" s="38" t="n">
        <v>43466</v>
      </c>
      <c r="B858" s="48">
        <f>VLOOKUP(Table311[[#This Row],[Date]],'DB Details'!$A:$L,12)</f>
        <v/>
      </c>
      <c r="C858" s="49">
        <f>VLOOKUP(Table311[[#This Row],[Date]],'DB Details'!$A:$T,20)</f>
        <v/>
      </c>
      <c r="D858" s="49">
        <f>VLOOKUP(Table311[[#This Row],[Date]],'DB Details'!$A:$T,18)</f>
        <v/>
      </c>
      <c r="E858" s="49">
        <f>VLOOKUP(Table311[[#This Row],[Date]],'DB Details'!$A:$T,19)</f>
        <v/>
      </c>
    </row>
    <row r="859">
      <c r="A859" s="38" t="n">
        <v>43497</v>
      </c>
      <c r="B859" s="48">
        <f>VLOOKUP(Table311[[#This Row],[Date]],'DB Details'!$A:$L,12)</f>
        <v/>
      </c>
      <c r="C859" s="49">
        <f>VLOOKUP(Table311[[#This Row],[Date]],'DB Details'!$A:$T,20)</f>
        <v/>
      </c>
      <c r="D859" s="49">
        <f>VLOOKUP(Table311[[#This Row],[Date]],'DB Details'!$A:$T,18)</f>
        <v/>
      </c>
      <c r="E859" s="49">
        <f>VLOOKUP(Table311[[#This Row],[Date]],'DB Details'!$A:$T,19)</f>
        <v/>
      </c>
    </row>
    <row r="860">
      <c r="A860" s="38" t="n">
        <v>43525</v>
      </c>
      <c r="B860" s="48">
        <f>VLOOKUP(Table311[[#This Row],[Date]],'DB Details'!$A:$L,12)</f>
        <v/>
      </c>
      <c r="C860" s="49">
        <f>VLOOKUP(Table311[[#This Row],[Date]],'DB Details'!$A:$T,20)</f>
        <v/>
      </c>
      <c r="D860" s="49">
        <f>VLOOKUP(Table311[[#This Row],[Date]],'DB Details'!$A:$T,18)</f>
        <v/>
      </c>
      <c r="E860" s="49">
        <f>VLOOKUP(Table311[[#This Row],[Date]],'DB Details'!$A:$T,19)</f>
        <v/>
      </c>
    </row>
    <row r="861">
      <c r="A861" s="38" t="n">
        <v>43556</v>
      </c>
      <c r="B861" s="48">
        <f>VLOOKUP(Table311[[#This Row],[Date]],'DB Details'!$A:$L,12)</f>
        <v/>
      </c>
      <c r="C861" s="49">
        <f>VLOOKUP(Table311[[#This Row],[Date]],'DB Details'!$A:$T,20)</f>
        <v/>
      </c>
      <c r="D861" s="49">
        <f>VLOOKUP(Table311[[#This Row],[Date]],'DB Details'!$A:$T,18)</f>
        <v/>
      </c>
      <c r="E861" s="49">
        <f>VLOOKUP(Table311[[#This Row],[Date]],'DB Details'!$A:$T,19)</f>
        <v/>
      </c>
    </row>
    <row r="862">
      <c r="A862" s="38" t="n">
        <v>43586</v>
      </c>
      <c r="B862" s="48">
        <f>VLOOKUP(Table311[[#This Row],[Date]],'DB Details'!$A:$L,12)</f>
        <v/>
      </c>
      <c r="C862" s="49">
        <f>VLOOKUP(Table311[[#This Row],[Date]],'DB Details'!$A:$T,20)</f>
        <v/>
      </c>
      <c r="D862" s="49">
        <f>VLOOKUP(Table311[[#This Row],[Date]],'DB Details'!$A:$T,18)</f>
        <v/>
      </c>
      <c r="E862" s="49">
        <f>VLOOKUP(Table311[[#This Row],[Date]],'DB Details'!$A:$T,19)</f>
        <v/>
      </c>
    </row>
    <row r="863">
      <c r="A863" s="38" t="n">
        <v>43617</v>
      </c>
      <c r="B863" s="48">
        <f>VLOOKUP(Table311[[#This Row],[Date]],'DB Details'!$A:$L,12)</f>
        <v/>
      </c>
      <c r="C863" s="49">
        <f>VLOOKUP(Table311[[#This Row],[Date]],'DB Details'!$A:$T,20)</f>
        <v/>
      </c>
      <c r="D863" s="49">
        <f>VLOOKUP(Table311[[#This Row],[Date]],'DB Details'!$A:$T,18)</f>
        <v/>
      </c>
      <c r="E863" s="49">
        <f>VLOOKUP(Table311[[#This Row],[Date]],'DB Details'!$A:$T,19)</f>
        <v/>
      </c>
    </row>
    <row r="864">
      <c r="A864" s="38" t="n">
        <v>43647</v>
      </c>
      <c r="B864" s="48">
        <f>VLOOKUP(Table311[[#This Row],[Date]],'DB Details'!$A:$L,12)</f>
        <v/>
      </c>
      <c r="C864" s="49">
        <f>VLOOKUP(Table311[[#This Row],[Date]],'DB Details'!$A:$T,20)</f>
        <v/>
      </c>
      <c r="D864" s="49">
        <f>VLOOKUP(Table311[[#This Row],[Date]],'DB Details'!$A:$T,18)</f>
        <v/>
      </c>
      <c r="E864" s="49">
        <f>VLOOKUP(Table311[[#This Row],[Date]],'DB Details'!$A:$T,19)</f>
        <v/>
      </c>
    </row>
    <row r="865">
      <c r="A865" s="38" t="n">
        <v>43678</v>
      </c>
      <c r="B865" s="48">
        <f>VLOOKUP(Table311[[#This Row],[Date]],'DB Details'!$A:$L,12)</f>
        <v/>
      </c>
      <c r="C865" s="49">
        <f>VLOOKUP(Table311[[#This Row],[Date]],'DB Details'!$A:$T,20)</f>
        <v/>
      </c>
      <c r="D865" s="49">
        <f>VLOOKUP(Table311[[#This Row],[Date]],'DB Details'!$A:$T,18)</f>
        <v/>
      </c>
      <c r="E865" s="49">
        <f>VLOOKUP(Table311[[#This Row],[Date]],'DB Details'!$A:$T,19)</f>
        <v/>
      </c>
    </row>
    <row r="866">
      <c r="A866" s="38" t="n">
        <v>43709</v>
      </c>
      <c r="B866" s="48">
        <f>VLOOKUP(Table311[[#This Row],[Date]],'DB Details'!$A:$L,12)</f>
        <v/>
      </c>
      <c r="C866" s="49">
        <f>VLOOKUP(Table311[[#This Row],[Date]],'DB Details'!$A:$T,20)</f>
        <v/>
      </c>
      <c r="D866" s="49">
        <f>VLOOKUP(Table311[[#This Row],[Date]],'DB Details'!$A:$T,18)</f>
        <v/>
      </c>
      <c r="E866" s="49">
        <f>VLOOKUP(Table311[[#This Row],[Date]],'DB Details'!$A:$T,19)</f>
        <v/>
      </c>
    </row>
    <row r="867">
      <c r="A867" s="38" t="n">
        <v>43739</v>
      </c>
      <c r="B867" s="48">
        <f>VLOOKUP(Table311[[#This Row],[Date]],'DB Details'!$A:$L,12)</f>
        <v/>
      </c>
      <c r="C867" s="49">
        <f>VLOOKUP(Table311[[#This Row],[Date]],'DB Details'!$A:$T,20)</f>
        <v/>
      </c>
      <c r="D867" s="49">
        <f>VLOOKUP(Table311[[#This Row],[Date]],'DB Details'!$A:$T,18)</f>
        <v/>
      </c>
      <c r="E867" s="49">
        <f>VLOOKUP(Table311[[#This Row],[Date]],'DB Details'!$A:$T,19)</f>
        <v/>
      </c>
    </row>
    <row r="868">
      <c r="A868" s="38" t="n">
        <v>43770</v>
      </c>
      <c r="B868" s="48">
        <f>VLOOKUP(Table311[[#This Row],[Date]],'DB Details'!$A:$L,12)</f>
        <v/>
      </c>
      <c r="C868" s="49">
        <f>VLOOKUP(Table311[[#This Row],[Date]],'DB Details'!$A:$T,20)</f>
        <v/>
      </c>
      <c r="D868" s="49">
        <f>VLOOKUP(Table311[[#This Row],[Date]],'DB Details'!$A:$T,18)</f>
        <v/>
      </c>
      <c r="E868" s="49">
        <f>VLOOKUP(Table311[[#This Row],[Date]],'DB Details'!$A:$T,19)</f>
        <v/>
      </c>
    </row>
    <row r="869">
      <c r="A869" s="38" t="n">
        <v>43800</v>
      </c>
      <c r="B869" s="48">
        <f>VLOOKUP(Table311[[#This Row],[Date]],'DB Details'!$A:$L,12)</f>
        <v/>
      </c>
      <c r="C869" s="49">
        <f>VLOOKUP(Table311[[#This Row],[Date]],'DB Details'!$A:$T,20)</f>
        <v/>
      </c>
      <c r="D869" s="49">
        <f>VLOOKUP(Table311[[#This Row],[Date]],'DB Details'!$A:$T,18)</f>
        <v/>
      </c>
      <c r="E869" s="49">
        <f>VLOOKUP(Table311[[#This Row],[Date]],'DB Details'!$A:$T,19)</f>
        <v/>
      </c>
    </row>
    <row r="870">
      <c r="A870" s="38" t="n">
        <v>43831</v>
      </c>
      <c r="B870" s="48">
        <f>VLOOKUP(Table311[[#This Row],[Date]],'DB Details'!$A:$L,12)</f>
        <v/>
      </c>
      <c r="C870" s="49">
        <f>VLOOKUP(Table311[[#This Row],[Date]],'DB Details'!$A:$T,20)</f>
        <v/>
      </c>
      <c r="D870" s="49">
        <f>VLOOKUP(Table311[[#This Row],[Date]],'DB Details'!$A:$T,18)</f>
        <v/>
      </c>
      <c r="E870" s="49">
        <f>VLOOKUP(Table311[[#This Row],[Date]],'DB Details'!$A:$T,19)</f>
        <v/>
      </c>
    </row>
    <row r="871">
      <c r="A871" s="38" t="n">
        <v>43862</v>
      </c>
      <c r="B871" s="48">
        <f>VLOOKUP(Table311[[#This Row],[Date]],'DB Details'!$A:$L,12)</f>
        <v/>
      </c>
      <c r="C871" s="49">
        <f>VLOOKUP(Table311[[#This Row],[Date]],'DB Details'!$A:$T,20)</f>
        <v/>
      </c>
      <c r="D871" s="49">
        <f>VLOOKUP(Table311[[#This Row],[Date]],'DB Details'!$A:$T,18)</f>
        <v/>
      </c>
      <c r="E871" s="49">
        <f>VLOOKUP(Table311[[#This Row],[Date]],'DB Details'!$A:$T,19)</f>
        <v/>
      </c>
    </row>
    <row r="872">
      <c r="A872" s="38" t="n">
        <v>43891</v>
      </c>
      <c r="B872" s="48">
        <f>VLOOKUP(Table311[[#This Row],[Date]],'DB Details'!$A:$L,12)</f>
        <v/>
      </c>
      <c r="C872" s="49">
        <f>VLOOKUP(Table311[[#This Row],[Date]],'DB Details'!$A:$T,20)</f>
        <v/>
      </c>
      <c r="D872" s="49">
        <f>VLOOKUP(Table311[[#This Row],[Date]],'DB Details'!$A:$T,18)</f>
        <v/>
      </c>
      <c r="E872" s="49">
        <f>VLOOKUP(Table311[[#This Row],[Date]],'DB Details'!$A:$T,19)</f>
        <v/>
      </c>
    </row>
    <row r="873">
      <c r="A873" s="38" t="n">
        <v>43922</v>
      </c>
      <c r="B873" s="48">
        <f>VLOOKUP(Table311[[#This Row],[Date]],'DB Details'!$A:$L,12)</f>
        <v/>
      </c>
      <c r="C873" s="49">
        <f>VLOOKUP(Table311[[#This Row],[Date]],'DB Details'!$A:$T,20)</f>
        <v/>
      </c>
      <c r="D873" s="49">
        <f>VLOOKUP(Table311[[#This Row],[Date]],'DB Details'!$A:$T,18)</f>
        <v/>
      </c>
      <c r="E873" s="49">
        <f>VLOOKUP(Table311[[#This Row],[Date]],'DB Details'!$A:$T,19)</f>
        <v/>
      </c>
    </row>
    <row r="874">
      <c r="A874" s="38" t="n">
        <v>43952</v>
      </c>
      <c r="B874" s="48">
        <f>VLOOKUP(Table311[[#This Row],[Date]],'DB Details'!$A:$L,12)</f>
        <v/>
      </c>
      <c r="C874" s="49">
        <f>VLOOKUP(Table311[[#This Row],[Date]],'DB Details'!$A:$T,20)</f>
        <v/>
      </c>
      <c r="D874" s="49">
        <f>VLOOKUP(Table311[[#This Row],[Date]],'DB Details'!$A:$T,18)</f>
        <v/>
      </c>
      <c r="E874" s="49">
        <f>VLOOKUP(Table311[[#This Row],[Date]],'DB Details'!$A:$T,19)</f>
        <v/>
      </c>
    </row>
    <row r="875">
      <c r="A875" s="38" t="n">
        <v>43983</v>
      </c>
      <c r="B875" s="48">
        <f>VLOOKUP(Table311[[#This Row],[Date]],'DB Details'!$A:$L,12)</f>
        <v/>
      </c>
      <c r="C875" s="49">
        <f>VLOOKUP(Table311[[#This Row],[Date]],'DB Details'!$A:$T,20)</f>
        <v/>
      </c>
      <c r="D875" s="49">
        <f>VLOOKUP(Table311[[#This Row],[Date]],'DB Details'!$A:$T,18)</f>
        <v/>
      </c>
      <c r="E875" s="49">
        <f>VLOOKUP(Table311[[#This Row],[Date]],'DB Details'!$A:$T,19)</f>
        <v/>
      </c>
    </row>
    <row r="876">
      <c r="A876" s="38" t="n">
        <v>44013</v>
      </c>
      <c r="B876" s="48">
        <f>VLOOKUP(Table311[[#This Row],[Date]],'DB Details'!$A:$L,12)</f>
        <v/>
      </c>
      <c r="C876" s="49">
        <f>VLOOKUP(Table311[[#This Row],[Date]],'DB Details'!$A:$T,20)</f>
        <v/>
      </c>
      <c r="D876" s="49">
        <f>VLOOKUP(Table311[[#This Row],[Date]],'DB Details'!$A:$T,18)</f>
        <v/>
      </c>
      <c r="E876" s="49">
        <f>VLOOKUP(Table311[[#This Row],[Date]],'DB Details'!$A:$T,19)</f>
        <v/>
      </c>
    </row>
    <row r="877">
      <c r="A877" s="38" t="n">
        <v>44044</v>
      </c>
      <c r="B877" s="48">
        <f>VLOOKUP(Table311[[#This Row],[Date]],'DB Details'!$A:$L,12)</f>
        <v/>
      </c>
      <c r="C877" s="49">
        <f>VLOOKUP(Table311[[#This Row],[Date]],'DB Details'!$A:$T,20)</f>
        <v/>
      </c>
      <c r="D877" s="49">
        <f>VLOOKUP(Table311[[#This Row],[Date]],'DB Details'!$A:$T,18)</f>
        <v/>
      </c>
      <c r="E877" s="49">
        <f>VLOOKUP(Table311[[#This Row],[Date]],'DB Details'!$A:$T,19)</f>
        <v/>
      </c>
    </row>
    <row r="878">
      <c r="A878" s="38" t="n">
        <v>44075</v>
      </c>
      <c r="B878" s="48">
        <f>VLOOKUP(Table311[[#This Row],[Date]],'DB Details'!$A:$L,12)</f>
        <v/>
      </c>
      <c r="C878" s="49">
        <f>VLOOKUP(Table311[[#This Row],[Date]],'DB Details'!$A:$T,20)</f>
        <v/>
      </c>
      <c r="D878" s="49">
        <f>VLOOKUP(Table311[[#This Row],[Date]],'DB Details'!$A:$T,18)</f>
        <v/>
      </c>
      <c r="E878" s="49">
        <f>VLOOKUP(Table311[[#This Row],[Date]],'DB Details'!$A:$T,19)</f>
        <v/>
      </c>
    </row>
    <row r="879">
      <c r="A879" s="38" t="n">
        <v>44105</v>
      </c>
      <c r="B879" s="48">
        <f>VLOOKUP(Table311[[#This Row],[Date]],'DB Details'!$A:$L,12)</f>
        <v/>
      </c>
      <c r="C879" s="49">
        <f>VLOOKUP(Table311[[#This Row],[Date]],'DB Details'!$A:$T,20)</f>
        <v/>
      </c>
      <c r="D879" s="49">
        <f>VLOOKUP(Table311[[#This Row],[Date]],'DB Details'!$A:$T,18)</f>
        <v/>
      </c>
      <c r="E879" s="49">
        <f>VLOOKUP(Table311[[#This Row],[Date]],'DB Details'!$A:$T,19)</f>
        <v/>
      </c>
    </row>
    <row r="880">
      <c r="A880" s="38" t="n">
        <v>44136</v>
      </c>
      <c r="B880" s="48">
        <f>VLOOKUP(Table311[[#This Row],[Date]],'DB Details'!$A:$L,12)</f>
        <v/>
      </c>
      <c r="C880" s="49">
        <f>VLOOKUP(Table311[[#This Row],[Date]],'DB Details'!$A:$T,20)</f>
        <v/>
      </c>
      <c r="D880" s="49">
        <f>VLOOKUP(Table311[[#This Row],[Date]],'DB Details'!$A:$T,18)</f>
        <v/>
      </c>
      <c r="E880" s="49">
        <f>VLOOKUP(Table311[[#This Row],[Date]],'DB Details'!$A:$T,19)</f>
        <v/>
      </c>
    </row>
    <row r="881">
      <c r="A881" s="38" t="n">
        <v>44166</v>
      </c>
      <c r="B881" s="48">
        <f>VLOOKUP(Table311[[#This Row],[Date]],'DB Details'!$A:$L,12)</f>
        <v/>
      </c>
      <c r="C881" s="49">
        <f>VLOOKUP(Table311[[#This Row],[Date]],'DB Details'!$A:$T,20)</f>
        <v/>
      </c>
      <c r="D881" s="49">
        <f>VLOOKUP(Table311[[#This Row],[Date]],'DB Details'!$A:$T,18)</f>
        <v/>
      </c>
      <c r="E881" s="49">
        <f>VLOOKUP(Table311[[#This Row],[Date]],'DB Details'!$A:$T,19)</f>
        <v/>
      </c>
    </row>
    <row r="882">
      <c r="A882" s="38" t="n">
        <v>44197</v>
      </c>
      <c r="B882" s="48">
        <f>VLOOKUP(Table311[[#This Row],[Date]],'DB Details'!$A:$L,12)</f>
        <v/>
      </c>
      <c r="C882" s="49">
        <f>VLOOKUP(Table311[[#This Row],[Date]],'DB Details'!$A:$T,20)</f>
        <v/>
      </c>
      <c r="D882" s="49">
        <f>VLOOKUP(Table311[[#This Row],[Date]],'DB Details'!$A:$T,18)</f>
        <v/>
      </c>
      <c r="E882" s="49">
        <f>VLOOKUP(Table311[[#This Row],[Date]],'DB Details'!$A:$T,19)</f>
        <v/>
      </c>
    </row>
    <row r="883">
      <c r="A883" s="38" t="n">
        <v>44228</v>
      </c>
      <c r="B883" s="48">
        <f>VLOOKUP(Table311[[#This Row],[Date]],'DB Details'!$A:$L,12)</f>
        <v/>
      </c>
      <c r="C883" s="49">
        <f>VLOOKUP(Table311[[#This Row],[Date]],'DB Details'!$A:$T,20)</f>
        <v/>
      </c>
      <c r="D883" s="49">
        <f>VLOOKUP(Table311[[#This Row],[Date]],'DB Details'!$A:$T,18)</f>
        <v/>
      </c>
      <c r="E883" s="49">
        <f>VLOOKUP(Table311[[#This Row],[Date]],'DB Details'!$A:$T,19)</f>
        <v/>
      </c>
    </row>
    <row r="884">
      <c r="A884" s="38" t="n">
        <v>44256</v>
      </c>
      <c r="B884" s="48">
        <f>VLOOKUP(Table311[[#This Row],[Date]],'DB Details'!$A:$L,12)</f>
        <v/>
      </c>
      <c r="C884" s="49">
        <f>VLOOKUP(Table311[[#This Row],[Date]],'DB Details'!$A:$T,20)</f>
        <v/>
      </c>
      <c r="D884" s="49">
        <f>VLOOKUP(Table311[[#This Row],[Date]],'DB Details'!$A:$T,18)</f>
        <v/>
      </c>
      <c r="E884" s="49">
        <f>VLOOKUP(Table311[[#This Row],[Date]],'DB Details'!$A:$T,19)</f>
        <v/>
      </c>
    </row>
    <row r="885">
      <c r="A885" s="38" t="n">
        <v>44287</v>
      </c>
      <c r="B885" s="48">
        <f>VLOOKUP(Table311[[#This Row],[Date]],'DB Details'!$A:$L,12)</f>
        <v/>
      </c>
      <c r="C885" s="49">
        <f>VLOOKUP(Table311[[#This Row],[Date]],'DB Details'!$A:$T,20)</f>
        <v/>
      </c>
      <c r="D885" s="49">
        <f>VLOOKUP(Table311[[#This Row],[Date]],'DB Details'!$A:$T,18)</f>
        <v/>
      </c>
      <c r="E885" s="49">
        <f>VLOOKUP(Table311[[#This Row],[Date]],'DB Details'!$A:$T,19)</f>
        <v/>
      </c>
    </row>
    <row r="886">
      <c r="A886" s="38" t="n">
        <v>44317</v>
      </c>
      <c r="B886" s="48">
        <f>VLOOKUP(Table311[[#This Row],[Date]],'DB Details'!$A:$L,12)</f>
        <v/>
      </c>
      <c r="C886" s="49">
        <f>VLOOKUP(Table311[[#This Row],[Date]],'DB Details'!$A:$T,20)</f>
        <v/>
      </c>
      <c r="D886" s="49">
        <f>VLOOKUP(Table311[[#This Row],[Date]],'DB Details'!$A:$T,18)</f>
        <v/>
      </c>
      <c r="E886" s="49">
        <f>VLOOKUP(Table311[[#This Row],[Date]],'DB Details'!$A:$T,19)</f>
        <v/>
      </c>
    </row>
    <row r="887">
      <c r="A887" s="38" t="n">
        <v>44348</v>
      </c>
      <c r="B887" s="48">
        <f>VLOOKUP(Table311[[#This Row],[Date]],'DB Details'!$A:$L,12)</f>
        <v/>
      </c>
      <c r="C887" s="49">
        <f>VLOOKUP(Table311[[#This Row],[Date]],'DB Details'!$A:$T,20)</f>
        <v/>
      </c>
      <c r="D887" s="49">
        <f>VLOOKUP(Table311[[#This Row],[Date]],'DB Details'!$A:$T,18)</f>
        <v/>
      </c>
      <c r="E887" s="49">
        <f>VLOOKUP(Table311[[#This Row],[Date]],'DB Details'!$A:$T,19)</f>
        <v/>
      </c>
    </row>
    <row r="888">
      <c r="A888" s="38" t="n">
        <v>44378</v>
      </c>
      <c r="B888" s="48">
        <f>VLOOKUP(Table311[[#This Row],[Date]],'DB Details'!$A:$L,12)</f>
        <v/>
      </c>
      <c r="C888" s="49">
        <f>VLOOKUP(Table311[[#This Row],[Date]],'DB Details'!$A:$T,20)</f>
        <v/>
      </c>
      <c r="D888" s="49">
        <f>VLOOKUP(Table311[[#This Row],[Date]],'DB Details'!$A:$T,18)</f>
        <v/>
      </c>
      <c r="E888" s="49">
        <f>VLOOKUP(Table311[[#This Row],[Date]],'DB Details'!$A:$T,19)</f>
        <v/>
      </c>
    </row>
    <row r="889">
      <c r="A889" s="38" t="n">
        <v>44409</v>
      </c>
      <c r="B889" s="48">
        <f>VLOOKUP(Table311[[#This Row],[Date]],'DB Details'!$A:$L,12)</f>
        <v/>
      </c>
      <c r="C889" s="49">
        <f>VLOOKUP(Table311[[#This Row],[Date]],'DB Details'!$A:$T,20)</f>
        <v/>
      </c>
      <c r="D889" s="49">
        <f>VLOOKUP(Table311[[#This Row],[Date]],'DB Details'!$A:$T,18)</f>
        <v/>
      </c>
      <c r="E889" s="49">
        <f>VLOOKUP(Table311[[#This Row],[Date]],'DB Details'!$A:$T,19)</f>
        <v/>
      </c>
    </row>
    <row r="890">
      <c r="A890" s="38" t="n">
        <v>44440</v>
      </c>
      <c r="B890" s="48">
        <f>VLOOKUP(Table311[[#This Row],[Date]],'DB Details'!$A:$L,12)</f>
        <v/>
      </c>
      <c r="C890" s="49">
        <f>VLOOKUP(Table311[[#This Row],[Date]],'DB Details'!$A:$T,20)</f>
        <v/>
      </c>
      <c r="D890" s="49">
        <f>VLOOKUP(Table311[[#This Row],[Date]],'DB Details'!$A:$T,18)</f>
        <v/>
      </c>
      <c r="E890" s="49">
        <f>VLOOKUP(Table311[[#This Row],[Date]],'DB Details'!$A:$T,19)</f>
        <v/>
      </c>
    </row>
    <row r="891">
      <c r="A891" s="38" t="n">
        <v>44470</v>
      </c>
      <c r="B891" s="48">
        <f>VLOOKUP(Table311[[#This Row],[Date]],'DB Details'!$A:$L,12)</f>
        <v/>
      </c>
      <c r="C891" s="49">
        <f>VLOOKUP(Table311[[#This Row],[Date]],'DB Details'!$A:$T,20)</f>
        <v/>
      </c>
      <c r="D891" s="49">
        <f>VLOOKUP(Table311[[#This Row],[Date]],'DB Details'!$A:$T,18)</f>
        <v/>
      </c>
      <c r="E891" s="49">
        <f>VLOOKUP(Table311[[#This Row],[Date]],'DB Details'!$A:$T,19)</f>
        <v/>
      </c>
    </row>
    <row r="892">
      <c r="A892" s="38" t="n">
        <v>44501</v>
      </c>
      <c r="B892" s="48">
        <f>VLOOKUP(Table311[[#This Row],[Date]],'DB Details'!$A:$L,12)</f>
        <v/>
      </c>
      <c r="C892" s="49">
        <f>VLOOKUP(Table311[[#This Row],[Date]],'DB Details'!$A:$T,20)</f>
        <v/>
      </c>
      <c r="D892" s="49">
        <f>VLOOKUP(Table311[[#This Row],[Date]],'DB Details'!$A:$T,18)</f>
        <v/>
      </c>
      <c r="E892" s="49">
        <f>VLOOKUP(Table311[[#This Row],[Date]],'DB Details'!$A:$T,19)</f>
        <v/>
      </c>
    </row>
    <row r="893">
      <c r="A893" s="38" t="n">
        <v>44531</v>
      </c>
      <c r="B893" s="48">
        <f>VLOOKUP(Table311[[#This Row],[Date]],'DB Details'!$A:$L,12)</f>
        <v/>
      </c>
      <c r="C893" s="49">
        <f>VLOOKUP(Table311[[#This Row],[Date]],'DB Details'!$A:$T,20)</f>
        <v/>
      </c>
      <c r="D893" s="49">
        <f>VLOOKUP(Table311[[#This Row],[Date]],'DB Details'!$A:$T,18)</f>
        <v/>
      </c>
      <c r="E893" s="49">
        <f>VLOOKUP(Table311[[#This Row],[Date]],'DB Details'!$A:$T,19)</f>
        <v/>
      </c>
    </row>
    <row r="894">
      <c r="A894" s="38" t="n">
        <v>44562</v>
      </c>
      <c r="B894" s="48">
        <f>VLOOKUP(Table311[[#This Row],[Date]],'DB Details'!$A:$L,12)</f>
        <v/>
      </c>
      <c r="C894" s="49">
        <f>VLOOKUP(Table311[[#This Row],[Date]],'DB Details'!$A:$T,20)</f>
        <v/>
      </c>
      <c r="D894" s="49">
        <f>VLOOKUP(Table311[[#This Row],[Date]],'DB Details'!$A:$T,18)</f>
        <v/>
      </c>
      <c r="E894" s="49">
        <f>VLOOKUP(Table311[[#This Row],[Date]],'DB Details'!$A:$T,19)</f>
        <v/>
      </c>
    </row>
    <row r="895">
      <c r="A895" s="38" t="n">
        <v>44593</v>
      </c>
      <c r="B895" s="48">
        <f>VLOOKUP(Table311[[#This Row],[Date]],'DB Details'!$A:$L,12)</f>
        <v/>
      </c>
      <c r="C895" s="49">
        <f>VLOOKUP(Table311[[#This Row],[Date]],'DB Details'!$A:$T,20)</f>
        <v/>
      </c>
      <c r="D895" s="49">
        <f>VLOOKUP(Table311[[#This Row],[Date]],'DB Details'!$A:$T,18)</f>
        <v/>
      </c>
      <c r="E895" s="49">
        <f>VLOOKUP(Table311[[#This Row],[Date]],'DB Details'!$A:$T,19)</f>
        <v/>
      </c>
    </row>
    <row r="896">
      <c r="A896" s="38" t="n">
        <v>44621</v>
      </c>
      <c r="B896" s="48">
        <f>VLOOKUP(Table311[[#This Row],[Date]],'DB Details'!$A:$L,12)</f>
        <v/>
      </c>
      <c r="C896" s="49">
        <f>VLOOKUP(Table311[[#This Row],[Date]],'DB Details'!$A:$T,20)</f>
        <v/>
      </c>
      <c r="D896" s="49">
        <f>VLOOKUP(Table311[[#This Row],[Date]],'DB Details'!$A:$T,18)</f>
        <v/>
      </c>
      <c r="E896" s="49">
        <f>VLOOKUP(Table311[[#This Row],[Date]],'DB Details'!$A:$T,19)</f>
        <v/>
      </c>
    </row>
    <row r="897">
      <c r="A897" s="38" t="n">
        <v>44652</v>
      </c>
      <c r="B897" s="48">
        <f>VLOOKUP(Table311[[#This Row],[Date]],'DB Details'!$A:$L,12)</f>
        <v/>
      </c>
      <c r="C897" s="49">
        <f>VLOOKUP(Table311[[#This Row],[Date]],'DB Details'!$A:$T,20)</f>
        <v/>
      </c>
      <c r="D897" s="49">
        <f>VLOOKUP(Table311[[#This Row],[Date]],'DB Details'!$A:$T,18)</f>
        <v/>
      </c>
      <c r="E897" s="49">
        <f>VLOOKUP(Table311[[#This Row],[Date]],'DB Details'!$A:$T,19)</f>
        <v/>
      </c>
    </row>
    <row r="898">
      <c r="A898" s="38" t="n">
        <v>44682</v>
      </c>
      <c r="B898" s="48">
        <f>VLOOKUP(Table311[[#This Row],[Date]],'DB Details'!$A:$L,12)</f>
        <v/>
      </c>
      <c r="C898" s="49">
        <f>VLOOKUP(Table311[[#This Row],[Date]],'DB Details'!$A:$T,20)</f>
        <v/>
      </c>
      <c r="D898" s="49">
        <f>VLOOKUP(Table311[[#This Row],[Date]],'DB Details'!$A:$T,18)</f>
        <v/>
      </c>
      <c r="E898" s="49">
        <f>VLOOKUP(Table311[[#This Row],[Date]],'DB Details'!$A:$T,19)</f>
        <v/>
      </c>
    </row>
    <row r="899">
      <c r="A899" s="38" t="n">
        <v>44713</v>
      </c>
      <c r="B899" s="48">
        <f>VLOOKUP(Table311[[#This Row],[Date]],'DB Details'!$A:$L,12)</f>
        <v/>
      </c>
      <c r="C899" s="49">
        <f>VLOOKUP(Table311[[#This Row],[Date]],'DB Details'!$A:$T,20)</f>
        <v/>
      </c>
      <c r="D899" s="49">
        <f>VLOOKUP(Table311[[#This Row],[Date]],'DB Details'!$A:$T,18)</f>
        <v/>
      </c>
      <c r="E899" s="49">
        <f>VLOOKUP(Table311[[#This Row],[Date]],'DB Details'!$A:$T,19)</f>
        <v/>
      </c>
    </row>
    <row r="900">
      <c r="A900" s="38" t="n">
        <v>44743</v>
      </c>
      <c r="B900" s="48">
        <f>VLOOKUP(Table311[[#This Row],[Date]],'DB Details'!$A:$L,12)</f>
        <v/>
      </c>
      <c r="C900" s="49">
        <f>VLOOKUP(Table311[[#This Row],[Date]],'DB Details'!$A:$T,20)</f>
        <v/>
      </c>
      <c r="D900" s="49">
        <f>VLOOKUP(Table311[[#This Row],[Date]],'DB Details'!$A:$T,18)</f>
        <v/>
      </c>
      <c r="E900" s="49">
        <f>VLOOKUP(Table311[[#This Row],[Date]],'DB Details'!$A:$T,19)</f>
        <v/>
      </c>
    </row>
    <row r="901">
      <c r="A901" s="38" t="n">
        <v>44774</v>
      </c>
      <c r="B901" s="48">
        <f>VLOOKUP(Table311[[#This Row],[Date]],'DB Details'!$A:$L,12)</f>
        <v/>
      </c>
      <c r="C901" s="49">
        <f>VLOOKUP(Table311[[#This Row],[Date]],'DB Details'!$A:$T,20)</f>
        <v/>
      </c>
      <c r="D901" s="49">
        <f>VLOOKUP(Table311[[#This Row],[Date]],'DB Details'!$A:$T,18)</f>
        <v/>
      </c>
      <c r="E901" s="49">
        <f>VLOOKUP(Table311[[#This Row],[Date]],'DB Details'!$A:$T,19)</f>
        <v/>
      </c>
    </row>
    <row r="902">
      <c r="A902" s="38" t="n">
        <v>44805</v>
      </c>
      <c r="B902" s="48">
        <f>VLOOKUP(Table311[[#This Row],[Date]],'DB Details'!$A:$L,12)</f>
        <v/>
      </c>
      <c r="C902" s="49">
        <f>VLOOKUP(Table311[[#This Row],[Date]],'DB Details'!$A:$T,20)</f>
        <v/>
      </c>
      <c r="D902" s="49">
        <f>VLOOKUP(Table311[[#This Row],[Date]],'DB Details'!$A:$T,18)</f>
        <v/>
      </c>
      <c r="E902" s="49">
        <f>VLOOKUP(Table311[[#This Row],[Date]],'DB Details'!$A:$T,19)</f>
        <v/>
      </c>
    </row>
    <row r="903">
      <c r="A903" s="38" t="n">
        <v>44835</v>
      </c>
      <c r="B903" s="48">
        <f>VLOOKUP(Table311[[#This Row],[Date]],'DB Details'!$A:$L,12)</f>
        <v/>
      </c>
      <c r="C903" s="49">
        <f>VLOOKUP(Table311[[#This Row],[Date]],'DB Details'!$A:$T,20)</f>
        <v/>
      </c>
      <c r="D903" s="49">
        <f>VLOOKUP(Table311[[#This Row],[Date]],'DB Details'!$A:$T,18)</f>
        <v/>
      </c>
      <c r="E903" s="49">
        <f>VLOOKUP(Table311[[#This Row],[Date]],'DB Details'!$A:$T,19)</f>
        <v/>
      </c>
    </row>
    <row r="904">
      <c r="A904" s="38" t="n">
        <v>44866</v>
      </c>
      <c r="B904" s="48">
        <f>VLOOKUP(Table311[[#This Row],[Date]],'DB Details'!$A:$L,12)</f>
        <v/>
      </c>
      <c r="C904" s="49">
        <f>VLOOKUP(Table311[[#This Row],[Date]],'DB Details'!$A:$T,20)</f>
        <v/>
      </c>
      <c r="D904" s="49">
        <f>VLOOKUP(Table311[[#This Row],[Date]],'DB Details'!$A:$T,18)</f>
        <v/>
      </c>
      <c r="E904" s="49">
        <f>VLOOKUP(Table311[[#This Row],[Date]],'DB Details'!$A:$T,19)</f>
        <v/>
      </c>
    </row>
  </sheetData>
  <conditionalFormatting sqref="B750:B904">
    <cfRule type="colorScale" priority="2">
      <colorScale>
        <cfvo type="min"/>
        <cfvo type="percentile" val="50"/>
        <cfvo type="max"/>
        <color rgb="FFF8696B"/>
        <color rgb="FFFFEB84"/>
        <color rgb="FF63BE7B"/>
      </colorScale>
    </cfRule>
  </conditionalFormatting>
  <conditionalFormatting sqref="E750:E90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4"/>
  <sheetViews>
    <sheetView zoomScale="80" zoomScaleNormal="80" workbookViewId="0">
      <pane ySplit="5" topLeftCell="A882" activePane="bottomLeft" state="frozen"/>
      <selection pane="bottomLeft" activeCell="W897" sqref="W897"/>
    </sheetView>
  </sheetViews>
  <sheetFormatPr baseColWidth="8" defaultColWidth="9.1796875" defaultRowHeight="14.5"/>
  <cols>
    <col width="12.1796875" customWidth="1" style="97" min="1" max="1"/>
    <col width="11" customWidth="1" style="97" min="2" max="2"/>
    <col width="11" customWidth="1" style="10" min="3" max="3"/>
    <col width="10.36328125" customWidth="1" style="8" min="4" max="4"/>
    <col width="6.1796875" customWidth="1" style="97" min="5" max="5"/>
    <col width="2.6328125" customWidth="1" style="97" min="6" max="8"/>
    <col width="2.6328125" customWidth="1" style="2" min="9" max="10"/>
    <col width="2.6328125" customWidth="1" style="97" min="11" max="11"/>
    <col width="3.1796875" customWidth="1" style="97" min="12" max="13"/>
    <col width="9.1796875" customWidth="1" style="97" min="14" max="50"/>
    <col width="9.1796875" customWidth="1" style="97" min="51" max="16384"/>
  </cols>
  <sheetData>
    <row r="4" ht="16" customHeight="1" thickBot="1"/>
    <row r="5" customFormat="1" s="109">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row r="902">
      <c r="A902" s="45" t="n">
        <v>44805</v>
      </c>
      <c r="B902" s="40">
        <f>VLOOKUP(Table7[[#This Row],[Date]],'DB Details'!$A:$L,12)</f>
        <v/>
      </c>
      <c r="C902" s="41">
        <f>VLOOKUP(Table7[[#This Row],[Date]],'DB Details'!$A:$Q,13)</f>
        <v/>
      </c>
      <c r="D902" s="46">
        <f>(Table7[[#This Row],[S&amp;P]]-C890)/C890</f>
        <v/>
      </c>
    </row>
    <row r="903">
      <c r="A903" s="45" t="n">
        <v>44835</v>
      </c>
      <c r="B903" s="40">
        <f>VLOOKUP(Table7[[#This Row],[Date]],'DB Details'!$A:$L,12)</f>
        <v/>
      </c>
      <c r="C903" s="41">
        <f>VLOOKUP(Table7[[#This Row],[Date]],'DB Details'!$A:$Q,13)</f>
        <v/>
      </c>
      <c r="D903" s="46">
        <f>(Table7[[#This Row],[S&amp;P]]-C891)/C891</f>
        <v/>
      </c>
    </row>
    <row r="904">
      <c r="A904" s="45" t="n">
        <v>44866</v>
      </c>
      <c r="B904" s="40">
        <f>VLOOKUP(Table7[[#This Row],[Date]],'DB Details'!$A:$L,12)</f>
        <v/>
      </c>
      <c r="C904" s="41">
        <f>VLOOKUP(Table7[[#This Row],[Date]],'DB Details'!$A:$Q,13)</f>
        <v/>
      </c>
      <c r="D904" s="46">
        <f>(Table7[[#This Row],[S&amp;P]]-C892)/C892</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4"/>
  <sheetViews>
    <sheetView zoomScale="70" zoomScaleNormal="70" workbookViewId="0">
      <pane ySplit="5" topLeftCell="A887" activePane="bottomLeft" state="frozen"/>
      <selection activeCell="C68" sqref="C68"/>
      <selection pane="bottomLeft" activeCell="A899" sqref="A899:C904"/>
    </sheetView>
  </sheetViews>
  <sheetFormatPr baseColWidth="8" defaultColWidth="9.1796875" defaultRowHeight="14.5"/>
  <cols>
    <col width="18.36328125" customWidth="1" style="97" min="1" max="1"/>
    <col width="11" customWidth="1" style="97" min="2" max="3"/>
    <col width="9.1796875" customWidth="1" style="97" min="4" max="6"/>
    <col width="12.81640625" customWidth="1" style="97" min="7" max="7"/>
    <col width="14.36328125" customWidth="1" style="97" min="8" max="8"/>
    <col width="9.1796875" customWidth="1" style="97" min="9" max="9"/>
    <col width="14.81640625" customWidth="1" style="97" min="10" max="10"/>
    <col width="9.1796875" customWidth="1" style="97" min="11" max="47"/>
    <col width="9.1796875" customWidth="1" style="97" min="48" max="16384"/>
  </cols>
  <sheetData>
    <row r="1">
      <c r="A1" s="113" t="inlineStr">
        <is>
          <t>ISM Manufacturing</t>
        </is>
      </c>
      <c r="I1" s="110" t="n"/>
    </row>
    <row r="2">
      <c r="B2" s="110" t="n"/>
      <c r="C2" s="110" t="n"/>
    </row>
    <row r="3">
      <c r="B3" s="110" t="n"/>
      <c r="C3" s="110" t="n"/>
    </row>
    <row r="4" ht="16" customHeight="1" thickBot="1">
      <c r="B4" s="110" t="n"/>
      <c r="C4" s="110"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row r="902">
      <c r="A902" s="39" t="n">
        <v>44805</v>
      </c>
      <c r="B902" s="40">
        <f>VLOOKUP(Table9[[#This Row],[Date]],'DB Details'!$A:$L,12)</f>
        <v/>
      </c>
      <c r="C902" s="40">
        <f>Table9[[#This Row],[PMI]]-B901</f>
        <v/>
      </c>
    </row>
    <row r="903">
      <c r="A903" s="39" t="n">
        <v>44835</v>
      </c>
      <c r="B903" s="40">
        <f>VLOOKUP(Table9[[#This Row],[Date]],'DB Details'!$A:$L,12)</f>
        <v/>
      </c>
      <c r="C903" s="40">
        <f>Table9[[#This Row],[PMI]]-B902</f>
        <v/>
      </c>
    </row>
    <row r="904">
      <c r="A904" s="39" t="n">
        <v>44866</v>
      </c>
      <c r="B904" s="40">
        <f>VLOOKUP(Table9[[#This Row],[Date]],'DB Details'!$A:$L,12)</f>
        <v/>
      </c>
      <c r="C904" s="40">
        <f>Table9[[#This Row],[PMI]]-B903</f>
        <v/>
      </c>
    </row>
  </sheetData>
  <conditionalFormatting sqref="B750:B90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41"/>
  <sheetViews>
    <sheetView zoomScale="60" zoomScaleNormal="60" workbookViewId="0">
      <pane ySplit="1" topLeftCell="A90" activePane="bottomLeft" state="frozen"/>
      <selection pane="bottomLeft" activeCell="C255" sqref="C255"/>
    </sheetView>
  </sheetViews>
  <sheetFormatPr baseColWidth="8" defaultColWidth="10.90625" defaultRowHeight="14.5"/>
  <cols>
    <col width="29" customWidth="1" min="1" max="1"/>
    <col width="12.81640625" customWidth="1" style="34" min="2" max="2"/>
    <col width="193.6328125" customWidth="1" min="3" max="3"/>
  </cols>
  <sheetData>
    <row r="1" ht="17" customHeight="1">
      <c r="A1" t="inlineStr">
        <is>
          <t>Sector</t>
        </is>
      </c>
      <c r="B1" t="inlineStr">
        <is>
          <t>Date</t>
        </is>
      </c>
      <c r="C1" t="inlineStr">
        <is>
          <t>Comments</t>
        </is>
      </c>
    </row>
    <row r="2" ht="32" customHeight="1">
      <c r="A2" t="inlineStr">
        <is>
          <t>Apparel, Leather &amp; Allied Products</t>
        </is>
      </c>
      <c r="B2" s="123" t="n">
        <v>44713</v>
      </c>
      <c r="C2" t="inlineStr">
        <is>
          <t>“We are hearing from customers that their inventories are high, and sales are coming down. We expect orders to decline in the coming months until inventories are leveled properly against demand.”</t>
        </is>
      </c>
    </row>
    <row r="3" ht="17" customHeight="1">
      <c r="A3" t="inlineStr">
        <is>
          <t>Apparel, Leather &amp; Allied Products</t>
        </is>
      </c>
      <c r="B3" s="123"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c r="A4" t="inlineStr">
        <is>
          <t>Apparel, Leather &amp; Allied Products</t>
        </is>
      </c>
      <c r="B4" s="123" t="n">
        <v>43525</v>
      </c>
      <c r="C4" t="inlineStr">
        <is>
          <t>“Skilled labor is still tough to find.” (Apparel, Leather &amp; Allied Products)</t>
        </is>
      </c>
    </row>
    <row r="5" ht="32" customHeight="1">
      <c r="A5" t="inlineStr">
        <is>
          <t>Chemical Products</t>
        </is>
      </c>
      <c r="B5" s="123" t="n">
        <v>44866</v>
      </c>
      <c r="C5" t="inlineStr">
        <is>
          <t>“Future volumes are on a downward trend for the next 60 days.”</t>
        </is>
      </c>
    </row>
    <row r="6" ht="32" customHeight="1">
      <c r="A6" t="inlineStr">
        <is>
          <t>Chemical Products</t>
        </is>
      </c>
      <c r="B6" s="123" t="n">
        <v>44835</v>
      </c>
      <c r="C6" t="inlineStr">
        <is>
          <t>“Customers are canceling some orders. Inventories of finished goods increasing. Expect some bounce back as some customers may be waiting for commodity prices to decline (further).”</t>
        </is>
      </c>
    </row>
    <row r="7" ht="32" customHeight="1">
      <c r="A7" t="inlineStr">
        <is>
          <t>Chemical Products</t>
        </is>
      </c>
      <c r="B7" s="123" t="n">
        <v>44805</v>
      </c>
      <c r="C7" t="inlineStr">
        <is>
          <t>“Concerns of global economic slowdown are growing, and (we are) experiencing some customers pulling back orders.”</t>
        </is>
      </c>
    </row>
    <row r="8" ht="16" customHeight="1">
      <c r="A8" t="inlineStr">
        <is>
          <t>Chemical Products</t>
        </is>
      </c>
      <c r="B8" s="123" t="n">
        <v>44774</v>
      </c>
      <c r="C8" t="inlineStr">
        <is>
          <t>“Sales in target business softening month-over-month, down 12 percent by revenue. Inventory days are increasing.”</t>
        </is>
      </c>
    </row>
    <row r="9" ht="32" customHeight="1">
      <c r="A9" t="inlineStr">
        <is>
          <t>Chemical Products</t>
        </is>
      </c>
      <c r="B9" s="123" t="n">
        <v>44743</v>
      </c>
      <c r="C9" t="inlineStr">
        <is>
          <t>“Inflation is slowing down business. Overstock of raw materials due to prior supply chain issues and slowing orders.”</t>
        </is>
      </c>
    </row>
    <row r="10" ht="16" customHeight="1">
      <c r="A10" t="inlineStr">
        <is>
          <t>Chemical Products</t>
        </is>
      </c>
      <c r="B10" s="123" t="n">
        <v>44713</v>
      </c>
      <c r="C10" t="inlineStr">
        <is>
          <t>“New orders have stabilized and not increased.”</t>
        </is>
      </c>
    </row>
    <row r="11" ht="16" customHeight="1">
      <c r="A11" t="inlineStr">
        <is>
          <t>Chemical Products</t>
        </is>
      </c>
      <c r="B11" s="123" t="n">
        <v>44682</v>
      </c>
      <c r="C11" t="inlineStr">
        <is>
          <t>“While orders remain strong and backlogs exist, there’s a softening in forecasted orders for leading indicator-type customers and business units.”</t>
        </is>
      </c>
    </row>
    <row r="12" ht="16" customHeight="1">
      <c r="A12" t="inlineStr">
        <is>
          <t>Chemical Products</t>
        </is>
      </c>
      <c r="B12" s="123" t="n">
        <v>44652</v>
      </c>
      <c r="C12"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3" ht="16" customHeight="1">
      <c r="A13" t="inlineStr">
        <is>
          <t>Chemical Products</t>
        </is>
      </c>
      <c r="B13" s="123" t="n">
        <v>44621</v>
      </c>
      <c r="C13" t="inlineStr">
        <is>
          <t>“Customer orders are brisk in the face of significant price increases, while we continue to struggle with inbound supplier service and raw material availability issues.”</t>
        </is>
      </c>
    </row>
    <row r="14" ht="16" customHeight="1">
      <c r="A14" t="inlineStr">
        <is>
          <t>Chemical Products</t>
        </is>
      </c>
      <c r="B14" s="123" t="n">
        <v>44593</v>
      </c>
      <c r="C14" t="inlineStr">
        <is>
          <t>“Strong sales growth as retail continues to return.”</t>
        </is>
      </c>
    </row>
    <row r="15" ht="32" customHeight="1">
      <c r="A15" t="inlineStr">
        <is>
          <t>Chemical Products</t>
        </is>
      </c>
      <c r="B15" s="123" t="n">
        <v>44562</v>
      </c>
      <c r="C15" t="inlineStr">
        <is>
          <t>“We are experiencing massive interruptions to our production due to supplier COVID-19 problems limiting their manufacturing of key raw (materials) like steel cans and chemicals.”</t>
        </is>
      </c>
    </row>
    <row r="16" ht="16" customHeight="1">
      <c r="A16" t="inlineStr">
        <is>
          <t>Chemical Products</t>
        </is>
      </c>
      <c r="B16" s="123" t="n">
        <v>44531</v>
      </c>
      <c r="C16" t="inlineStr">
        <is>
          <t>“Chemical supply chains are filling very slowly. Still not full, but (my) gut feeling says it’s getting easier to source chemical raw materials.”</t>
        </is>
      </c>
    </row>
    <row r="17" ht="16" customHeight="1">
      <c r="A17" t="inlineStr">
        <is>
          <t>Chemical Products</t>
        </is>
      </c>
      <c r="B17" s="123" t="n">
        <v>44470</v>
      </c>
      <c r="C17" t="inlineStr">
        <is>
          <t>“Business is getting stronger, but the supply chain is getting worse every day.” [Chemical Products]</t>
        </is>
      </c>
    </row>
    <row r="18" ht="16" customHeight="1">
      <c r="A18" t="inlineStr">
        <is>
          <t>Chemical Products</t>
        </is>
      </c>
      <c r="B18" s="123" t="n">
        <v>44440</v>
      </c>
      <c r="C18"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19" ht="16" customHeight="1">
      <c r="A19" t="inlineStr">
        <is>
          <t>Chemical Products</t>
        </is>
      </c>
      <c r="B19" s="123" t="n">
        <v>44409</v>
      </c>
      <c r="C19"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20" ht="16" customHeight="1">
      <c r="A20" t="inlineStr">
        <is>
          <t>Chemical Products</t>
        </is>
      </c>
      <c r="B20" s="123" t="n">
        <v>44348</v>
      </c>
      <c r="C20"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21" ht="16" customHeight="1">
      <c r="A21" t="inlineStr">
        <is>
          <t>Chemical Products</t>
        </is>
      </c>
      <c r="B21" s="123" t="n">
        <v>44317</v>
      </c>
      <c r="C21" t="inlineStr">
        <is>
          <t>“Changes in currency exchange rates favorably contributed to our quarterly performance. Continued strong consumer demand for our high-quality products also provided increased sales.” [Chemical Products]</t>
        </is>
      </c>
    </row>
    <row r="22" ht="16" customHeight="1">
      <c r="A22" t="inlineStr">
        <is>
          <t>Chemical Products</t>
        </is>
      </c>
      <c r="B22" s="123" t="n">
        <v>44287</v>
      </c>
      <c r="C22"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3" ht="32" customHeight="1">
      <c r="A23" t="inlineStr">
        <is>
          <t>Chemical Products</t>
        </is>
      </c>
      <c r="B23" s="123" t="n">
        <v>44256</v>
      </c>
      <c r="C23" t="inlineStr">
        <is>
          <t>“Demand remains strong. Significant supply impacts on raw materials due to the Texas freeze. All major raw-material and suppliers on force majeure.” (Chemical Products)</t>
        </is>
      </c>
    </row>
    <row r="24" ht="16" customHeight="1">
      <c r="A24" t="inlineStr">
        <is>
          <t>Chemical Products</t>
        </is>
      </c>
      <c r="B24" s="123" t="n">
        <v>44228</v>
      </c>
      <c r="C24" t="inlineStr">
        <is>
          <t>“Supply chains are depleted; inventories up and down the supply chain are empty. Lead times increasing, prices increasing, [and] demand increasing. Deep freeze in the Gulf Coast expected to extend duration of shortages.” (Chemical Products)</t>
        </is>
      </c>
    </row>
    <row r="25" ht="16" customHeight="1">
      <c r="A25" t="inlineStr">
        <is>
          <t>Chemical Products</t>
        </is>
      </c>
      <c r="B25" s="123" t="n">
        <v>44197</v>
      </c>
      <c r="C25" t="inlineStr">
        <is>
          <t>“Business remains strong. Manufacturing running at full capacity.” (Chemical Products)</t>
        </is>
      </c>
    </row>
    <row r="26" ht="16" customHeight="1">
      <c r="A26" t="inlineStr">
        <is>
          <t>Chemical Products</t>
        </is>
      </c>
      <c r="B26" s="123" t="n">
        <v>44166</v>
      </c>
      <c r="C26" t="inlineStr">
        <is>
          <t>“Continued to survive COVID-19 shutdowns, customer restrictions and personnel issues (work from home and COVID-19 outbreaks) and managed to maintain slight growth over 2019.” (Chemical Products)</t>
        </is>
      </c>
    </row>
    <row r="27" ht="16" customHeight="1">
      <c r="A27" t="inlineStr">
        <is>
          <t>Chemical Products</t>
        </is>
      </c>
      <c r="B27" s="123" t="n">
        <v>44136</v>
      </c>
      <c r="C27" t="inlineStr">
        <is>
          <t>“Production issues for petrochemicals are getting resolved after a very active hurricane season. That is helping balance supply and demand.” (Chemical Products)</t>
        </is>
      </c>
    </row>
    <row r="28" ht="16" customHeight="1">
      <c r="A28" t="inlineStr">
        <is>
          <t>Chemical Products</t>
        </is>
      </c>
      <c r="B28" s="123" t="n">
        <v>44105</v>
      </c>
      <c r="C28"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29" ht="16" customHeight="1">
      <c r="A29" t="inlineStr">
        <is>
          <t>Chemical Products</t>
        </is>
      </c>
      <c r="B29" s="123" t="n">
        <v>44075</v>
      </c>
      <c r="C29" t="inlineStr">
        <is>
          <t>“Volume remains lower than one year ago but has steadily improved over the past two periods.” (Chemical Products)</t>
        </is>
      </c>
    </row>
    <row r="30" ht="16" customHeight="1">
      <c r="A30" t="inlineStr">
        <is>
          <t>Chemical Products</t>
        </is>
      </c>
      <c r="B30" s="123" t="n">
        <v>44044</v>
      </c>
      <c r="C30" t="inlineStr">
        <is>
          <t>"Business is very good. Production cannot keep up with demand. Some upstream supply chains are starting to have issues with raw material and/or transportation availability. "(Chemical Products)</t>
        </is>
      </c>
    </row>
    <row r="31" ht="16" customHeight="1">
      <c r="A31" t="inlineStr">
        <is>
          <t>Chemical Products</t>
        </is>
      </c>
      <c r="B31" s="123" t="n">
        <v>44013</v>
      </c>
      <c r="C31" t="inlineStr">
        <is>
          <t>“Orders starting to pick up. [An] increase of about 35 percent to 40 percent.” (Chemical Products)</t>
        </is>
      </c>
    </row>
    <row r="32" ht="16" customHeight="1">
      <c r="A32" t="inlineStr">
        <is>
          <t>Chemical Products</t>
        </is>
      </c>
      <c r="B32" s="123" t="n">
        <v>43983</v>
      </c>
      <c r="C32" t="inlineStr">
        <is>
          <t>“While we are seeing signs of an uptick in business activity, it is a slow recovery at this point.” (Chemical Products)</t>
        </is>
      </c>
    </row>
    <row r="33" ht="16" customHeight="1">
      <c r="A33" t="inlineStr">
        <is>
          <t>Chemical Products</t>
        </is>
      </c>
      <c r="B33" s="123" t="n">
        <v>43952</v>
      </c>
      <c r="C33" t="inlineStr">
        <is>
          <t>“Current conditions in the automotive, construction, oil and gas, agriculture equipment, and tube/pipe markets are all adversely impacting our business results.” (Chemical Products)</t>
        </is>
      </c>
    </row>
    <row r="34" ht="16" customHeight="1">
      <c r="A34" t="inlineStr">
        <is>
          <t>Chemical Products</t>
        </is>
      </c>
      <c r="B34" s="123" t="n">
        <v>43922</v>
      </c>
      <c r="C34" t="inlineStr">
        <is>
          <t>“Production stopped, other than to make hand sanitizer for those in need.” (Chemical Products)</t>
        </is>
      </c>
    </row>
    <row r="35" ht="16" customHeight="1">
      <c r="A35" t="inlineStr">
        <is>
          <t>Chemical Products</t>
        </is>
      </c>
      <c r="B35" s="123" t="n">
        <v>43891</v>
      </c>
      <c r="C35" t="inlineStr">
        <is>
          <t>“The two main issues affecting our business [are] COVID-19 and the oil-price war. We are in daily discussions and meeting constantly, updating tracking logs to document high risk concerns.” (Chemical Products)</t>
        </is>
      </c>
    </row>
    <row r="36" ht="17" customHeight="1">
      <c r="A36" t="inlineStr">
        <is>
          <t>Chemical Products</t>
        </is>
      </c>
      <c r="B36" s="123" t="n">
        <v>43862</v>
      </c>
      <c r="C36"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7" ht="32" customHeight="1" thickBot="1">
      <c r="A37" t="inlineStr">
        <is>
          <t>Chemical Products</t>
        </is>
      </c>
      <c r="B37" s="123" t="n">
        <v>43831</v>
      </c>
      <c r="C37" t="inlineStr">
        <is>
          <t>"Small signs of increased global demand in the chemical segment." (Chemical Products)</t>
        </is>
      </c>
    </row>
    <row r="38" ht="16" customHeight="1">
      <c r="A38" t="inlineStr">
        <is>
          <t>Chemical Products</t>
        </is>
      </c>
      <c r="B38" s="123" t="n">
        <v>43800</v>
      </c>
      <c r="C38" t="inlineStr">
        <is>
          <t>"Due to sluggish sales, we have introduced promotions to generate increased sales." (Chemical Products)</t>
        </is>
      </c>
    </row>
    <row r="39" ht="16" customHeight="1">
      <c r="A39" t="inlineStr">
        <is>
          <t>Chemical Products</t>
        </is>
      </c>
      <c r="B39" s="123" t="n">
        <v>43770</v>
      </c>
      <c r="C39" t="inlineStr">
        <is>
          <t>“Chemical industry has been slow globally, but the curve seems to be flattening.” (Chemical Products)</t>
        </is>
      </c>
    </row>
    <row r="40" ht="32" customHeight="1">
      <c r="A40" t="inlineStr">
        <is>
          <t>Chemical Products</t>
        </is>
      </c>
      <c r="B40" s="123" t="n">
        <v>43739</v>
      </c>
      <c r="C40" t="inlineStr">
        <is>
          <t>“The chemical manufacturing industry is depressed; demand across many markets globally is down, and pricing is as a result.” (Chemical Products)</t>
        </is>
      </c>
    </row>
    <row r="41" ht="48" customHeight="1">
      <c r="A41" t="inlineStr">
        <is>
          <t>Chemical Products</t>
        </is>
      </c>
      <c r="B41" s="123" t="n">
        <v>43709</v>
      </c>
      <c r="C41" t="inlineStr">
        <is>
          <t>“Continued softening in the global automotive market. Trade-war impacts also have localized effects, particularly in select export markets. Seeing warehouses filling again after what appeared to be a short reduction of demand.” (Chemical Products)</t>
        </is>
      </c>
    </row>
    <row r="42" ht="16" customHeight="1">
      <c r="A42" t="inlineStr">
        <is>
          <t>Chemical Products</t>
        </is>
      </c>
      <c r="B42" s="123" t="n">
        <v>43678</v>
      </c>
      <c r="C42" t="inlineStr">
        <is>
          <t>"While business is strong, there is an undercurrent of fear and alarm regarding the trade wars and a potential recession." (Chemical Products)</t>
        </is>
      </c>
    </row>
    <row r="43" ht="16" customHeight="1">
      <c r="A43" t="inlineStr">
        <is>
          <t>Chemical Products</t>
        </is>
      </c>
      <c r="B43" s="123" t="n">
        <v>43647</v>
      </c>
      <c r="C43" t="inlineStr">
        <is>
          <t>“Weakness in end markets accelerating rapidly. Continuing to reduce production based on weakening demand and declining current orders.” (Chemical Products)</t>
        </is>
      </c>
    </row>
    <row r="44" ht="48" customHeight="1">
      <c r="A44" t="inlineStr">
        <is>
          <t>Chemical Products</t>
        </is>
      </c>
      <c r="B44" s="123" t="n">
        <v>43617</v>
      </c>
      <c r="C44" t="inlineStr">
        <is>
          <t>“Tariffs are causing an increase in cost of goods, meaning U.S. consumers are paying more for products.” (Chemical Products)</t>
        </is>
      </c>
    </row>
    <row r="45" ht="32" customHeight="1">
      <c r="A45" t="inlineStr">
        <is>
          <t>Chemical Products</t>
        </is>
      </c>
      <c r="B45" s="123" t="n">
        <v>43586</v>
      </c>
      <c r="C45" t="inlineStr">
        <is>
          <t>“The threat of additional tariffs has forced a change in our supply chain strategy; we are shifting business from China to Mexico, which will not increase the number of U.S. jobs.” (Chemical Products)</t>
        </is>
      </c>
    </row>
    <row r="46" ht="16" customHeight="1">
      <c r="A46" t="inlineStr">
        <is>
          <t>Chemical Products</t>
        </is>
      </c>
      <c r="B46" s="123" t="n">
        <v>43556</v>
      </c>
      <c r="C46" t="inlineStr">
        <is>
          <t>"January and February were strong months. March softened significantly, eroding some of the [previous months'] gains." (Chemical Products)</t>
        </is>
      </c>
    </row>
    <row r="47" ht="32" customHeight="1">
      <c r="A47" t="inlineStr">
        <is>
          <t>Chemical Products</t>
        </is>
      </c>
      <c r="B47" s="123" t="n">
        <v>43525</v>
      </c>
      <c r="C47" t="inlineStr">
        <is>
          <t>“Brexit continues to be a concern, despite the fact that our organization has already rolled out a plan to minimize its impact.” (Chemical Products)</t>
        </is>
      </c>
    </row>
    <row r="48" ht="16" customHeight="1">
      <c r="A48" t="inlineStr">
        <is>
          <t>Chemical Products</t>
        </is>
      </c>
      <c r="B48" s="123" t="n">
        <v>43497</v>
      </c>
      <c r="C48" t="inlineStr">
        <is>
          <t>“Strong start to the year, though weather has been a challenge.” (Chemical Products)</t>
        </is>
      </c>
    </row>
    <row r="49" ht="16" customHeight="1">
      <c r="A49" t="inlineStr">
        <is>
          <t>Chemical Products</t>
        </is>
      </c>
      <c r="B49" s="123" t="n">
        <v>43466</v>
      </c>
      <c r="C49" t="inlineStr">
        <is>
          <t>“Concerns about oil prices are fueling questions of how strong the economy will be the first half of 2019.” (Chemical Products)</t>
        </is>
      </c>
    </row>
    <row r="50" ht="16" customHeight="1">
      <c r="A50" t="inlineStr">
        <is>
          <t>Computer &amp; Electronic Products</t>
        </is>
      </c>
      <c r="B50" s="123" t="n">
        <v>44866</v>
      </c>
      <c r="C50" t="inlineStr">
        <is>
          <t>“Customer demand is softening, yet suppliers are maintaining high prices and record profits. Pushing for cost reductions based on market evidence has been surprisingly successful.”</t>
        </is>
      </c>
    </row>
    <row r="51" ht="16" customHeight="1">
      <c r="A51" t="inlineStr">
        <is>
          <t>Computer &amp; Electronic Products</t>
        </is>
      </c>
      <c r="B51" s="123" t="n">
        <v>44835</v>
      </c>
      <c r="C51" t="inlineStr">
        <is>
          <t>“Flat business activity; continued electronics market challenges.”</t>
        </is>
      </c>
    </row>
    <row r="52" ht="16" customHeight="1">
      <c r="A52" t="inlineStr">
        <is>
          <t>Computer &amp; Electronic Products</t>
        </is>
      </c>
      <c r="B52" s="123" t="n">
        <v>44805</v>
      </c>
      <c r="C52" t="inlineStr">
        <is>
          <t>“Supply chain issues for all electronic components and custom build-to-print materials are in short supply due to capacity and skilled labor shortages. Energy cost continues to negatively impact freight cost.”</t>
        </is>
      </c>
    </row>
    <row r="53" ht="16" customHeight="1">
      <c r="A53" t="inlineStr">
        <is>
          <t>Computer &amp; Electronic Products</t>
        </is>
      </c>
      <c r="B53" s="123" t="n">
        <v>44774</v>
      </c>
      <c r="C53" t="inlineStr">
        <is>
          <t>“Demand from customers is still strong, but much of that is because there is still fear of not getting product due to constraints. They are stocking up. There will be a reckoning in the market when the music stops, and everyone’s inventories are bloated.”</t>
        </is>
      </c>
    </row>
    <row r="54" ht="16" customHeight="1">
      <c r="A54" t="inlineStr">
        <is>
          <t>Computer &amp; Electronic Products</t>
        </is>
      </c>
      <c r="B54" s="123" t="n">
        <v>44743</v>
      </c>
      <c r="C54" t="inlineStr">
        <is>
          <t>“Material extended lead times still affecting business, and the challenging labor market is a huge factor too. Backlog is healthy; we just cannot deliver to customers due to material issues.”</t>
        </is>
      </c>
    </row>
    <row r="55" ht="16" customHeight="1">
      <c r="A55" t="inlineStr">
        <is>
          <t>Computer &amp; Electronic Products</t>
        </is>
      </c>
      <c r="B55" s="123" t="n">
        <v>44713</v>
      </c>
      <c r="C55" t="inlineStr">
        <is>
          <t>“Backlog is high, but incoming orders slowing this month.”</t>
        </is>
      </c>
    </row>
    <row r="56" ht="32" customHeight="1">
      <c r="A56" t="inlineStr">
        <is>
          <t>Computer &amp; Electronic Products</t>
        </is>
      </c>
      <c r="B56" s="123" t="n">
        <v>44682</v>
      </c>
      <c r="C56" t="inlineStr">
        <is>
          <t>“Suppliers are seeing a light at the end of the tunnel for restoration of (semiconductor) component supply. Second-quarter and Q3 supply appears to be loosening.”</t>
        </is>
      </c>
    </row>
    <row r="57" ht="32" customHeight="1">
      <c r="A57" t="inlineStr">
        <is>
          <t>Computer &amp; Electronic Products</t>
        </is>
      </c>
      <c r="B57" s="123" t="n">
        <v>44621</v>
      </c>
      <c r="C57" t="inlineStr">
        <is>
          <t>“No letup yet in supply chain challenges, especially electronic components. Relying more and more on the broker market.”</t>
        </is>
      </c>
    </row>
    <row r="58" ht="16" customHeight="1">
      <c r="A58" t="inlineStr">
        <is>
          <t>Computer &amp; Electronic Products</t>
        </is>
      </c>
      <c r="B58" s="123" t="n">
        <v>44593</v>
      </c>
      <c r="C58" t="inlineStr">
        <is>
          <t>“Electronic supply chain is still a mess.”</t>
        </is>
      </c>
    </row>
    <row r="59" ht="16" customHeight="1">
      <c r="A59" t="inlineStr">
        <is>
          <t>Computer &amp; Electronic Products</t>
        </is>
      </c>
      <c r="B59" s="123" t="n">
        <v>44562</v>
      </c>
      <c r="C59"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60" ht="32" customHeight="1">
      <c r="A60" t="inlineStr">
        <is>
          <t>Computer &amp; Electronic Products</t>
        </is>
      </c>
      <c r="B60" s="123" t="n">
        <v>44470</v>
      </c>
      <c r="C60" t="inlineStr">
        <is>
          <t>“Global supply chain issues continue. Getting anything from China is near impossible — extreme delays. Microchip and circuit breaker shortages continue and are expected to continue into 2022.” [Computer &amp; Electronic Products]</t>
        </is>
      </c>
    </row>
    <row r="61" ht="16" customHeight="1">
      <c r="A61" t="inlineStr">
        <is>
          <t>Computer &amp; Electronic Products</t>
        </is>
      </c>
      <c r="B61" s="123" t="n">
        <v>44440</v>
      </c>
      <c r="C61"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62" ht="32" customHeight="1">
      <c r="A62" t="inlineStr">
        <is>
          <t>Computer &amp; Electronic Products</t>
        </is>
      </c>
      <c r="B62" s="123" t="n">
        <v>44409</v>
      </c>
      <c r="C62" t="inlineStr">
        <is>
          <t>“Some factories have been impacted by COVID-19 cases. Malaysian government says factories can operate at only 60 percent of capacity.” [Computer &amp; Electronic Products]</t>
        </is>
      </c>
    </row>
    <row r="63" ht="16" customHeight="1">
      <c r="A63" t="inlineStr">
        <is>
          <t>Computer &amp; Electronic Products</t>
        </is>
      </c>
      <c r="B63" s="123" t="n">
        <v>44378</v>
      </c>
      <c r="C63"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64" ht="16" customHeight="1">
      <c r="A64" t="inlineStr">
        <is>
          <t>Computer &amp; Electronic Products</t>
        </is>
      </c>
      <c r="B64" s="123" t="n">
        <v>44348</v>
      </c>
      <c r="C64"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65" ht="16" customHeight="1">
      <c r="A65" t="inlineStr">
        <is>
          <t>Computer &amp; Electronic Products</t>
        </is>
      </c>
      <c r="B65" s="123" t="n">
        <v>44317</v>
      </c>
      <c r="C65" t="inlineStr">
        <is>
          <t>“Supplier performance — deliveries, quality, it’s all suffering. Demand is high, and we are struggling to find employees to help us keep up.” [Computer &amp; Electronic Products]</t>
        </is>
      </c>
    </row>
    <row r="66" ht="32" customHeight="1">
      <c r="A66" t="inlineStr">
        <is>
          <t>Computer &amp; Electronic Products</t>
        </is>
      </c>
      <c r="B66" s="123" t="n">
        <v>44287</v>
      </c>
      <c r="C66" t="inlineStr">
        <is>
          <t>“The current electronics/semiconductor shortage is having tremendous impacts on lead times and pricing. Additionally, there appears to be a general inflation of prices across most, if not all, supply lines.” (Computer &amp; Electronic Products)</t>
        </is>
      </c>
    </row>
    <row r="67" ht="16" customHeight="1">
      <c r="A67" t="inlineStr">
        <is>
          <t>Computer &amp; Electronic Products</t>
        </is>
      </c>
      <c r="B67" s="123" t="n">
        <v>44256</v>
      </c>
      <c r="C67"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68" ht="32" customHeight="1">
      <c r="A68" t="inlineStr">
        <is>
          <t>Computer &amp; Electronic Products</t>
        </is>
      </c>
      <c r="B68" s="123" t="n">
        <v>44228</v>
      </c>
      <c r="C68"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69" ht="17" customHeight="1">
      <c r="A69" t="inlineStr">
        <is>
          <t>Computer &amp; Electronic Products</t>
        </is>
      </c>
      <c r="B69" s="123" t="n">
        <v>44197</v>
      </c>
      <c r="C69" t="inlineStr">
        <is>
          <t>“Supplier factory capacity is well utilized. Increased demand, labor constraints and upstream supply delays are pushing lead times. This is more prevalent with international than U.S.-based suppliers.” (Computer &amp; Electronic Products)</t>
        </is>
      </c>
    </row>
    <row r="70" ht="32" customHeight="1">
      <c r="A70" t="inlineStr">
        <is>
          <t>Computer &amp; Electronic Products</t>
        </is>
      </c>
      <c r="B70" s="123" t="n">
        <v>44166</v>
      </c>
      <c r="C7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71" ht="32" customHeight="1" thickBot="1">
      <c r="A71" t="inlineStr">
        <is>
          <t>Computer &amp; Electronic Products</t>
        </is>
      </c>
      <c r="B71" s="123" t="n">
        <v>44136</v>
      </c>
      <c r="C71" t="inlineStr">
        <is>
          <t>“Suppliers are still experiencing labor shortages resulting in component constraints. However, we're seeing life from customers, so there's a positive outlook moving into the first quarter of 2021.” (Computer &amp; Electronic Products)</t>
        </is>
      </c>
    </row>
    <row r="72" ht="16" customHeight="1">
      <c r="A72" t="inlineStr">
        <is>
          <t>Computer &amp; Electronic Products</t>
        </is>
      </c>
      <c r="B72" s="123" t="n">
        <v>44105</v>
      </c>
      <c r="C72" t="inlineStr">
        <is>
          <t>“COVID-19 continues to have an effect on supplier support and operations, more from a decreased labor perspective rather than unavailable material.” (Computer &amp; Electronic Products)</t>
        </is>
      </c>
    </row>
    <row r="73" ht="16" customHeight="1">
      <c r="A73" t="inlineStr">
        <is>
          <t>Computer &amp; Electronic Products</t>
        </is>
      </c>
      <c r="B73" s="123" t="n">
        <v>44075</v>
      </c>
      <c r="C73" t="inlineStr">
        <is>
          <t>“Still struggling with long lead times for components coming from China [contract manufacturers].” (Computer &amp; Electronic Products)</t>
        </is>
      </c>
    </row>
    <row r="74" ht="16" customHeight="1">
      <c r="A74" t="inlineStr">
        <is>
          <t>Computer &amp; Electronic Products</t>
        </is>
      </c>
      <c r="B74" s="123" t="n">
        <v>44044</v>
      </c>
      <c r="C74" t="inlineStr">
        <is>
          <t xml:space="preserve">Watching COVID-19 situations in Mexico, Brazil, Philippines [and] Hong Kong. High rates of COVID-19 surging. Currently, lines of supply no longer impacted by COVID-19 related events. (Computer &amp; Electronic Products) </t>
        </is>
      </c>
    </row>
    <row r="75" ht="16" customHeight="1">
      <c r="A75" t="inlineStr">
        <is>
          <t>Computer &amp; Electronic Products</t>
        </is>
      </c>
      <c r="B75" s="123" t="n">
        <v>44013</v>
      </c>
      <c r="C75" t="inlineStr">
        <is>
          <t>“Manufacturing outlook has improved greatly in June, as business has resumed at nearly 100 percent. We have implemented a number of safeguards that are costing extra money, but we are running.” (Computer &amp; Electronic Products)</t>
        </is>
      </c>
    </row>
    <row r="76" ht="16" customHeight="1">
      <c r="A76" t="inlineStr">
        <is>
          <t>Computer &amp; Electronic Products</t>
        </is>
      </c>
      <c r="B76" s="123" t="n">
        <v>43952</v>
      </c>
      <c r="C76" t="inlineStr">
        <is>
          <t>“Despite the COVID-19 issues, we are seeing an increase of quoting activity. This has not turned into orders yet, but it is a positive sign.” (Computer &amp; Electronic Products)</t>
        </is>
      </c>
    </row>
    <row r="77" ht="32" customHeight="1">
      <c r="A77" t="inlineStr">
        <is>
          <t>Computer &amp; Electronic Products</t>
        </is>
      </c>
      <c r="B77" s="123" t="n">
        <v>43922</v>
      </c>
      <c r="C77" t="inlineStr">
        <is>
          <t>“Thirty-percent decrease for April due to COVID-19 impact on both customers and suppliers.” (Computer &amp; Electronic Products)</t>
        </is>
      </c>
    </row>
    <row r="78" ht="16" customHeight="1">
      <c r="A78" t="inlineStr">
        <is>
          <t>Computer &amp; Electronic Products</t>
        </is>
      </c>
      <c r="B78" s="123" t="n">
        <v>43891</v>
      </c>
      <c r="C78" t="inlineStr">
        <is>
          <t>“COVID-19 is impacting China’s raw material supply chain. We are now seeing revenue impact in that region. Our operations team is reviewing plans for spread of the virus.” (Computer &amp; Electronic Products)</t>
        </is>
      </c>
    </row>
    <row r="79" ht="32" customHeight="1">
      <c r="A79" t="inlineStr">
        <is>
          <t>Computer &amp; Electronic Products</t>
        </is>
      </c>
      <c r="B79" s="123" t="n">
        <v>43862</v>
      </c>
      <c r="C79"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80" ht="32" customHeight="1">
      <c r="A80" t="inlineStr">
        <is>
          <t>Computer &amp; Electronic Products</t>
        </is>
      </c>
      <c r="B80" s="123" t="n">
        <v>43831</v>
      </c>
      <c r="C8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81" ht="16" customHeight="1">
      <c r="A81" t="inlineStr">
        <is>
          <t>Computer &amp; Electronic Products</t>
        </is>
      </c>
      <c r="B81" s="123" t="n">
        <v>43800</v>
      </c>
      <c r="C81" t="inlineStr">
        <is>
          <t>"Backlog of orders is shrinking due to new order pace continuing to fall." (Computer &amp; Electronic Products)</t>
        </is>
      </c>
    </row>
    <row r="82" ht="32" customHeight="1">
      <c r="A82" t="inlineStr">
        <is>
          <t>Computer &amp; Electronic Products</t>
        </is>
      </c>
      <c r="B82" s="123" t="n">
        <v>43770</v>
      </c>
      <c r="C82" t="inlineStr">
        <is>
          <t>“Business level is similar to October.” (Computer &amp; Electronic Products)</t>
        </is>
      </c>
    </row>
    <row r="83" ht="16" customHeight="1">
      <c r="A83" t="inlineStr">
        <is>
          <t>Computer &amp; Electronic Products</t>
        </is>
      </c>
      <c r="B83" s="123" t="n">
        <v>43739</v>
      </c>
      <c r="C83"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84" ht="16" customHeight="1">
      <c r="A84" t="inlineStr">
        <is>
          <t>Computer &amp; Electronic Products</t>
        </is>
      </c>
      <c r="B84" s="123" t="n">
        <v>43709</v>
      </c>
      <c r="C84" t="inlineStr">
        <is>
          <t>“Second month in a row in which shipments have outpaced new orders.” (Computer &amp; Electronic Products)</t>
        </is>
      </c>
    </row>
    <row r="85" ht="33" customHeight="1">
      <c r="A85" t="inlineStr">
        <is>
          <t>Computer &amp; Electronic Products</t>
        </is>
      </c>
      <c r="B85" s="123" t="n">
        <v>43678</v>
      </c>
      <c r="C85"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86" ht="32" customHeight="1">
      <c r="A86" t="inlineStr">
        <is>
          <t>Computer &amp; Electronic Products</t>
        </is>
      </c>
      <c r="B86" s="123" t="n">
        <v>43617</v>
      </c>
      <c r="C86" t="inlineStr">
        <is>
          <t>“China tariffs continue to be a concern. The uncertainty of future tariffs involving China, Canada, and Mexico is also a concern. China tariffs for electronic parts are averaging 17 percent.” (Computer &amp; Electronic Products)</t>
        </is>
      </c>
    </row>
    <row r="87" ht="32" customHeight="1">
      <c r="A87" t="inlineStr">
        <is>
          <t>Computer &amp; Electronic Products</t>
        </is>
      </c>
      <c r="B87" s="123" t="n">
        <v>43586</v>
      </c>
      <c r="C87" t="inlineStr">
        <is>
          <t>“Ongoing tariffs [issue is] impacting costs and influencing supplier realignment on country of origin. Border issue is causing delays in imports from Mexico.” (Computer &amp; Electronic Products)</t>
        </is>
      </c>
    </row>
    <row r="88" ht="32" customHeight="1" thickBot="1">
      <c r="A88" t="inlineStr">
        <is>
          <t>Computer &amp; Electronic Products</t>
        </is>
      </c>
      <c r="B88" s="123" t="n">
        <v>43556</v>
      </c>
      <c r="C88"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89" ht="32" customHeight="1">
      <c r="A89" t="inlineStr">
        <is>
          <t>Computer &amp; Electronic Products</t>
        </is>
      </c>
      <c r="B89" s="123" t="n">
        <v>43525</v>
      </c>
      <c r="C89" t="inlineStr">
        <is>
          <t>“The electronics industry seems to be slowly coming out of crisis mode. Lead times and costs have leveled out in some commodities, and dynamic random access memory (DRAM) prices are actually coming down.” (Computer &amp; Electronic Products)</t>
        </is>
      </c>
    </row>
    <row r="90" ht="32" customHeight="1">
      <c r="A90" t="inlineStr">
        <is>
          <t>Computer &amp; Electronic Products</t>
        </is>
      </c>
      <c r="B90" s="123" t="n">
        <v>43497</v>
      </c>
      <c r="C9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91" ht="16" customHeight="1">
      <c r="A91" t="inlineStr">
        <is>
          <t>Computer &amp; Electronic Products</t>
        </is>
      </c>
      <c r="B91" s="123" t="n">
        <v>43466</v>
      </c>
      <c r="C91" t="inlineStr">
        <is>
          <t>“Steady supply and production environment.” (Computer &amp; Electronic Products)</t>
        </is>
      </c>
    </row>
    <row r="92" ht="32" customHeight="1">
      <c r="A92" t="inlineStr">
        <is>
          <t>Electrical Equipment, Appliances &amp; Components</t>
        </is>
      </c>
      <c r="B92" s="123" t="n">
        <v>44866</v>
      </c>
      <c r="C92" t="inlineStr">
        <is>
          <t>“Overall, things are worsening. Housing starts are down. We’re doing well against our competitors, but the industry overall is down. We’re sitting on cash (that is) tied up in inventory.”</t>
        </is>
      </c>
    </row>
    <row r="93" ht="16" customHeight="1">
      <c r="A93" t="inlineStr">
        <is>
          <t>Electrical Equipment, Appliances &amp; Components</t>
        </is>
      </c>
      <c r="B93" s="123" t="n">
        <v>44835</v>
      </c>
      <c r="C93" t="inlineStr">
        <is>
          <t>“Housing market is down, so our business is affected. Capacity has increased over the last two years due to high orders of consumer goods and appliances, so now we’re trying promotions to get our orders up to where we can use all our capacity.”</t>
        </is>
      </c>
    </row>
    <row r="94" ht="16" customHeight="1">
      <c r="A94" t="inlineStr">
        <is>
          <t>Electrical Equipment, Appliances &amp; Components</t>
        </is>
      </c>
      <c r="B94" s="123" t="n">
        <v>44805</v>
      </c>
      <c r="C94" t="inlineStr">
        <is>
          <t>“Business continues to be strong. Some commodities within the supply chain are starting to stabilize, while others are still causing disruption for production. Electrical and wiring components continue to cause significant issues. (We) cannot run as consistently as we would like.”</t>
        </is>
      </c>
    </row>
    <row r="95" ht="16" customHeight="1">
      <c r="A95" t="inlineStr">
        <is>
          <t>Electrical Equipment, Appliances &amp; Components</t>
        </is>
      </c>
      <c r="B95" s="123" t="n">
        <v>44713</v>
      </c>
      <c r="C95" t="inlineStr">
        <is>
          <t>“Orders and production continue to be strong, but material availability is holding us back. Cannot run enough hours to eat into the backlog.”</t>
        </is>
      </c>
    </row>
    <row r="96" ht="16" customHeight="1">
      <c r="A96" t="inlineStr">
        <is>
          <t>Electrical Equipment, Appliances &amp; Components</t>
        </is>
      </c>
      <c r="B96" s="123" t="n">
        <v>44652</v>
      </c>
      <c r="C96" t="inlineStr">
        <is>
          <t>“Business is strong. Backlog continues to grow due to new orders and inconsistent supply chain conditions. Shortages of components are the main factor limiting our production.”</t>
        </is>
      </c>
    </row>
    <row r="97" ht="16" customHeight="1">
      <c r="A97" t="inlineStr">
        <is>
          <t>Electrical Equipment, Appliances &amp; Components</t>
        </is>
      </c>
      <c r="B97" s="123" t="n">
        <v>44593</v>
      </c>
      <c r="C97" t="inlineStr">
        <is>
          <t>“Demand continues to be strong, increasing our backlog. Production has been more consistent due to availability of parts, but we are not able to increase builds to cut into the backlog.”</t>
        </is>
      </c>
    </row>
    <row r="98" ht="16" customHeight="1">
      <c r="A98" t="inlineStr">
        <is>
          <t>Electrical Equipment, Appliances &amp; Components</t>
        </is>
      </c>
      <c r="B98" s="123" t="n">
        <v>44562</v>
      </c>
      <c r="C98" t="inlineStr">
        <is>
          <t>“Strong backlog of orders coming into the new year. Potential to beat target revenue, depending on availability of purchased product.”</t>
        </is>
      </c>
    </row>
    <row r="99" ht="32" customHeight="1">
      <c r="A99" t="inlineStr">
        <is>
          <t>Electrical Equipment, Appliances &amp; Components</t>
        </is>
      </c>
      <c r="B99" s="123" t="n">
        <v>44470</v>
      </c>
      <c r="C99" t="inlineStr">
        <is>
          <t>“Demand continues to be strong, but we continue to be held back by supply chain issues — logistics delays, as well as capacity and labor issues at suppliers.” [Electrical Equipment, Appliances &amp; Components]</t>
        </is>
      </c>
    </row>
    <row r="100" ht="32" customHeight="1">
      <c r="A100" t="inlineStr">
        <is>
          <t>Electrical Equipment, Appliances &amp; Components</t>
        </is>
      </c>
      <c r="B100" s="123" t="n">
        <v>44440</v>
      </c>
      <c r="C100"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101" ht="16" customHeight="1">
      <c r="A101" t="inlineStr">
        <is>
          <t>Electrical Equipment, Appliances &amp; Components</t>
        </is>
      </c>
      <c r="B101" s="123" t="n">
        <v>44409</v>
      </c>
      <c r="C101"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102" ht="16" customHeight="1">
      <c r="A102" t="inlineStr">
        <is>
          <t>Electrical Equipment, Appliances &amp; Components</t>
        </is>
      </c>
      <c r="B102" s="123" t="n">
        <v>44378</v>
      </c>
      <c r="C102"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103" ht="16" customHeight="1">
      <c r="A103" t="inlineStr">
        <is>
          <t>Electrical Equipment, Appliances &amp; Components</t>
        </is>
      </c>
      <c r="B103" s="123" t="n">
        <v>44348</v>
      </c>
      <c r="C103" t="inlineStr">
        <is>
          <t>“Higher prices, inflation and lack of available labor are impacting all organizations in our supply chain.” [Electrical Equipment, Appliances &amp; Components]</t>
        </is>
      </c>
    </row>
    <row r="104" ht="16" customHeight="1">
      <c r="A104" t="inlineStr">
        <is>
          <t>Electrical Equipment, Appliances &amp; Components</t>
        </is>
      </c>
      <c r="B104" s="123" t="n">
        <v>44317</v>
      </c>
      <c r="C104" t="inlineStr">
        <is>
          <t>“Labor shortages impacting internal and supplier production. Logistics performance is terrible.” [Electrical Equipment, Appliances &amp; Components]</t>
        </is>
      </c>
    </row>
    <row r="105" ht="16" customHeight="1">
      <c r="A105" t="inlineStr">
        <is>
          <t>Electrical Equipment, Appliances &amp; Components</t>
        </is>
      </c>
      <c r="B105" s="123" t="n">
        <v>44287</v>
      </c>
      <c r="C105" t="inlineStr">
        <is>
          <t>“It’s getting much more difficult to supply production with materials that are made with copper or steel. Lots of work on the floor, but I am worried about getting the materials to support.” (Electrical Equipment, Appliances &amp; Components)</t>
        </is>
      </c>
    </row>
    <row r="106" ht="16" customHeight="1">
      <c r="A106" t="inlineStr">
        <is>
          <t>Electrical Equipment, Appliances &amp; Components</t>
        </is>
      </c>
      <c r="B106" s="123" t="n">
        <v>44256</v>
      </c>
      <c r="C106" t="inlineStr">
        <is>
          <t>“Business is even stronger for us this year through the third quarter, and we expect a very healthy growth of our manufacturing sales.” (Electrical Equipment, Appliances &amp; Components)</t>
        </is>
      </c>
    </row>
    <row r="107" ht="32" customHeight="1">
      <c r="A107" t="inlineStr">
        <is>
          <t>Electrical Equipment, Appliances &amp; Components</t>
        </is>
      </c>
      <c r="B107" s="123" t="n">
        <v>44228</v>
      </c>
      <c r="C107" t="inlineStr">
        <is>
          <t>“Things are now out of control. Everything is a mess, and we are seeing wide-scale shortages.” (Electrical Equipment, Appliances &amp; Components)</t>
        </is>
      </c>
    </row>
    <row r="108" ht="16" customHeight="1">
      <c r="A108" t="inlineStr">
        <is>
          <t>Electrical Equipment, Appliances &amp; Components</t>
        </is>
      </c>
      <c r="B108" s="123" t="n">
        <v>44197</v>
      </c>
      <c r="C108"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09" ht="16" customHeight="1">
      <c r="A109" t="inlineStr">
        <is>
          <t>Electrical Equipment, Appliances &amp; Components</t>
        </is>
      </c>
      <c r="B109" s="123" t="n">
        <v>44166</v>
      </c>
      <c r="C109" t="inlineStr">
        <is>
          <t>“Business is stronger than expected, with higher demand for many products. Volatility continues due to the very persistent pandemic and associated risks.” (Electrical Equipment, Appliances &amp; Components)</t>
        </is>
      </c>
    </row>
    <row r="110" ht="16" customHeight="1">
      <c r="A110" t="inlineStr">
        <is>
          <t>Electrical Equipment, Appliances &amp; Components</t>
        </is>
      </c>
      <c r="B110" s="123" t="n">
        <v>44136</v>
      </c>
      <c r="C110" t="inlineStr">
        <is>
          <t>“We will finish out the fourth quarter very strong. Customers have increased demand and 2021 is expected to continue to grow.” (Fabricated Metal Products)</t>
        </is>
      </c>
    </row>
    <row r="111" ht="16" customHeight="1">
      <c r="A111" t="inlineStr">
        <is>
          <t>Electrical Equipment, Appliances &amp; Components</t>
        </is>
      </c>
      <c r="B111" s="123" t="n">
        <v>44105</v>
      </c>
      <c r="C111" t="inlineStr">
        <is>
          <t>“Continue to see increases in customer demand. We still are not back to pre-COVID-19 levels but are continually improving.” (Fabricated Metal Products)</t>
        </is>
      </c>
    </row>
    <row r="112" ht="16" customHeight="1">
      <c r="A112" t="inlineStr">
        <is>
          <t>Electrical Equipment, Appliances &amp; Components</t>
        </is>
      </c>
      <c r="B112" s="123" t="n">
        <v>44075</v>
      </c>
      <c r="C112"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13" ht="16" customHeight="1">
      <c r="A113" t="inlineStr">
        <is>
          <t>Electrical Equipment, Appliances &amp; Components</t>
        </is>
      </c>
      <c r="B113" s="123" t="n">
        <v>44044</v>
      </c>
      <c r="C113"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14" ht="32" customHeight="1">
      <c r="A114" t="inlineStr">
        <is>
          <t>Electrical Equipment, Appliances &amp; Components</t>
        </is>
      </c>
      <c r="B114" s="123" t="n">
        <v>44013</v>
      </c>
      <c r="C114"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15" ht="16" customHeight="1">
      <c r="A115" t="inlineStr">
        <is>
          <t>Electrical Equipment, Appliances &amp; Components</t>
        </is>
      </c>
      <c r="B115" s="123" t="n">
        <v>43983</v>
      </c>
      <c r="C115" t="inlineStr">
        <is>
          <t>“Thankfully, we are in quite a few industries, so impact wasn't as harsh on us and more stable. However, during the last two weeks, our bookings have grown, and supply seems to be more readily available.” (Fabricated Metal Products)</t>
        </is>
      </c>
    </row>
    <row r="116" ht="17" customHeight="1">
      <c r="A116" t="inlineStr">
        <is>
          <t>Electrical Equipment, Appliances &amp; Components</t>
        </is>
      </c>
      <c r="B116" s="123" t="n">
        <v>43952</v>
      </c>
      <c r="C116" t="inlineStr">
        <is>
          <t>“Returning to full production for automotive, ramp-up will still depend on speed of automotive start-ups. We have built up inventory to stock. Ready to ship.” (Fabricated Metal Products)</t>
        </is>
      </c>
    </row>
    <row r="117" ht="30" customHeight="1">
      <c r="A117" t="inlineStr">
        <is>
          <t>Electrical Equipment, Appliances &amp; Components</t>
        </is>
      </c>
      <c r="B117" s="123" t="n">
        <v>43891</v>
      </c>
      <c r="C117" t="inlineStr">
        <is>
          <t>“COVID-19’s spread in the U.S. may start impacting our domestic business. As for Asian suppliers, they are starting to get back up to speed.” (Fabricated Metal Products)</t>
        </is>
      </c>
    </row>
    <row r="118" ht="32" customHeight="1">
      <c r="A118" t="inlineStr">
        <is>
          <t>Electrical Equipment, Appliances &amp; Components</t>
        </is>
      </c>
      <c r="B118" s="123" t="n">
        <v>43862</v>
      </c>
      <c r="C118" t="inlineStr">
        <is>
          <t>“Coronavirus continues to be front and center as a major supply chain risk to our company. Access to information in China — from our supply base and customers — is slow to come by.” (Fabricated Metal Products)</t>
        </is>
      </c>
    </row>
    <row r="119" ht="16" customHeight="1">
      <c r="A119" t="inlineStr">
        <is>
          <t>Electrical Equipment, Appliances &amp; Components</t>
        </is>
      </c>
      <c r="B119" s="123" t="n">
        <v>43831</v>
      </c>
      <c r="C119" t="inlineStr">
        <is>
          <t>"Our business is starting 2020 stronger than we finished 2019, as we saw a dramatic downturn in orders over the last four months of 2019. Orders are up to start the year, but slightly behind where they were one year ago." (Fabricated Metal Products)</t>
        </is>
      </c>
    </row>
    <row r="120" ht="16" customHeight="1" thickBot="1">
      <c r="A120" t="inlineStr">
        <is>
          <t>Electrical Equipment, Appliances &amp; Components</t>
        </is>
      </c>
      <c r="B120" s="123" t="n">
        <v>43800</v>
      </c>
      <c r="C120" t="inlineStr">
        <is>
          <t>"Anticipated large export orders did not materialize. As a result, expected U.S. production has decreased." (Fabricated Metal Products)</t>
        </is>
      </c>
    </row>
    <row r="121" ht="32" customHeight="1">
      <c r="A121" t="inlineStr">
        <is>
          <t>Electrical Equipment, Appliances &amp; Components</t>
        </is>
      </c>
      <c r="B121" s="123" t="n">
        <v>43739</v>
      </c>
      <c r="C121" t="inlineStr">
        <is>
          <t>"The annual holiday slowdown was slightly more significant compared to the previous three years, heightening concerns over the 2020 first-quarter forecast." (Electrical Equipment, Appliances &amp; Components)</t>
        </is>
      </c>
    </row>
    <row r="122" ht="16" customHeight="1">
      <c r="A122" t="inlineStr">
        <is>
          <t>Electrical Equipment, Appliances &amp; Components</t>
        </is>
      </c>
      <c r="B122" s="123" t="n">
        <v>43709</v>
      </c>
      <c r="C122" t="inlineStr">
        <is>
          <t>“Economy seems to be softening. The tariffs have caused much confusion in the industry.” (Electrical Equipment, Appliances &amp; Components)</t>
        </is>
      </c>
    </row>
    <row r="123" ht="16" customHeight="1">
      <c r="A123" t="inlineStr">
        <is>
          <t>Electrical Equipment, Appliances &amp; Components</t>
        </is>
      </c>
      <c r="B123" s="123" t="n">
        <v>43678</v>
      </c>
      <c r="C123"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24" ht="32" customHeight="1">
      <c r="A124" t="inlineStr">
        <is>
          <t>Electrical Equipment, Appliances &amp; Components</t>
        </is>
      </c>
      <c r="B124" s="123" t="n">
        <v>43647</v>
      </c>
      <c r="C124" t="inlineStr">
        <is>
          <t>“General business trends are continuing to show signs of weakness resulting from tariffs and cost impacts of importing and exporting.” (Electrical Equipment, Appliances &amp; Components)</t>
        </is>
      </c>
    </row>
    <row r="125" ht="16" customHeight="1">
      <c r="A125" t="inlineStr">
        <is>
          <t>Electrical Equipment, Appliances &amp; Components</t>
        </is>
      </c>
      <c r="B125" s="123" t="n">
        <v>43617</v>
      </c>
      <c r="C125" t="inlineStr">
        <is>
          <t>“Tariffs continue to adversely impact decisions and forecasting. Our increasing fear is that current trends will weaken the global economy, influencing our ability to grow in 2020 and beyond.” (Fabricated Metal Products)</t>
        </is>
      </c>
    </row>
    <row r="126" ht="32" customHeight="1">
      <c r="A126" t="inlineStr">
        <is>
          <t>Electrical Equipment, Appliances &amp; Components</t>
        </is>
      </c>
      <c r="B126" s="123" t="n">
        <v>43556</v>
      </c>
      <c r="C126"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27" ht="32" customHeight="1">
      <c r="A127" t="inlineStr">
        <is>
          <t>Electrical Equipment, Appliances &amp; Components</t>
        </is>
      </c>
      <c r="B127" s="123" t="n">
        <v>43525</v>
      </c>
      <c r="C127"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28" ht="16" customHeight="1">
      <c r="A128" t="inlineStr">
        <is>
          <t>Electrical Equipment, Appliances &amp; Components</t>
        </is>
      </c>
      <c r="B128" s="123" t="n">
        <v>43497</v>
      </c>
      <c r="C128" t="inlineStr">
        <is>
          <t>“Business so far this year is meeting, but not exceeding, our forecast. We are concerned about indicators showing a slight recession for the second half of the calendar year.” (Fabricated Metal Products)</t>
        </is>
      </c>
    </row>
    <row r="129" ht="32" customHeight="1">
      <c r="A129" t="inlineStr">
        <is>
          <t>Electrical Equipment, Appliances &amp; Components</t>
        </is>
      </c>
      <c r="B129" s="123" t="n">
        <v>43466</v>
      </c>
      <c r="C129"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30" ht="32" customHeight="1">
      <c r="A130" t="inlineStr">
        <is>
          <t>Fabricated Metal Products</t>
        </is>
      </c>
      <c r="B130" s="123" t="n">
        <v>44835</v>
      </c>
      <c r="C130" t="inlineStr">
        <is>
          <t>“Customer demand has been slower for two months. Production is decreasing our inventory and (we are) implementing forecasts carefully. The headwind seems to be very strong, so we need to be prepared for that.”</t>
        </is>
      </c>
    </row>
    <row r="131" ht="32" customHeight="1">
      <c r="A131" t="inlineStr">
        <is>
          <t>Fabricated Metal Products</t>
        </is>
      </c>
      <c r="B131" s="123" t="n">
        <v>44805</v>
      </c>
      <c r="C131" t="inlineStr">
        <is>
          <t>“Business is flat to down due to inflation and interest rates. Hard to find and keep employees due to wage increases by competitors.”</t>
        </is>
      </c>
    </row>
    <row r="132" ht="32" customHeight="1">
      <c r="A132" t="inlineStr">
        <is>
          <t>Fabricated Metal Products</t>
        </is>
      </c>
      <c r="B132" s="123" t="n">
        <v>44743</v>
      </c>
      <c r="C132" t="inlineStr">
        <is>
          <t>“Our markets are still holding up; however, I believe a slowdown is coming. We are cautious about going out too far with orders. Also, I believe the general market is in the beginnings of a recession.”</t>
        </is>
      </c>
    </row>
    <row r="133" ht="16" customHeight="1">
      <c r="A133" t="inlineStr">
        <is>
          <t>Fabricated Metal Products</t>
        </is>
      </c>
      <c r="B133" s="123" t="n">
        <v>44713</v>
      </c>
      <c r="C133" t="inlineStr">
        <is>
          <t>“Business is still steady. Some customers are pushing orders out because they have too much inventory. We are able to backfill the pushed orders from customers that want theirs earlier, so we aren’t losing capacity.”</t>
        </is>
      </c>
    </row>
    <row r="134" ht="32" customHeight="1">
      <c r="A134" t="inlineStr">
        <is>
          <t>Fabricated Metal Products</t>
        </is>
      </c>
      <c r="B134" s="123" t="n">
        <v>44682</v>
      </c>
      <c r="C134" t="inlineStr">
        <is>
          <t>“Shanghai has been shut down since mid-March. All of the (population) is in lockdown, with no production or port activities. Steel remains in allocation. Electronics lead times are more than 12 months.”</t>
        </is>
      </c>
    </row>
    <row r="135" ht="16" customHeight="1">
      <c r="A135" t="inlineStr">
        <is>
          <t>Fabricated Metal Products</t>
        </is>
      </c>
      <c r="B135" s="123" t="n">
        <v>44652</v>
      </c>
      <c r="C135" t="inlineStr">
        <is>
          <t>“Due to electronic component supply chain issues, production output has been lower than normal. Backlog is growing due to the supply chain issues. New order sales are steady, except international orders are lower.”</t>
        </is>
      </c>
    </row>
    <row r="136" ht="16" customHeight="1">
      <c r="A136" t="inlineStr">
        <is>
          <t>Fabricated Metal Products</t>
        </is>
      </c>
      <c r="B136" s="123" t="n">
        <v>44621</v>
      </c>
      <c r="C136" t="inlineStr">
        <is>
          <t>“Backlog continues to be strong as we ship delinquent orders resulting from COVID-19 slowdowns.”</t>
        </is>
      </c>
    </row>
    <row r="137" ht="16" customHeight="1">
      <c r="A137" t="inlineStr">
        <is>
          <t>Fabricated Metal Products</t>
        </is>
      </c>
      <c r="B137" s="123" t="n">
        <v>44593</v>
      </c>
      <c r="C137" t="inlineStr">
        <is>
          <t>“Demand for steel products has increased to historic levels, driven by the automotive and energy industries.”</t>
        </is>
      </c>
    </row>
    <row r="138" ht="16" customHeight="1">
      <c r="A138" t="inlineStr">
        <is>
          <t>Fabricated Metal Products</t>
        </is>
      </c>
      <c r="B138" s="123" t="n">
        <v>44562</v>
      </c>
      <c r="C138" t="inlineStr">
        <is>
          <t>“Lack of skilled production personnel, either from missing work due to (COVID-19) variants or leaving for better opportunities, making it more difficult to complete work. Working off a backlog.”</t>
        </is>
      </c>
    </row>
    <row r="139" ht="16" customHeight="1">
      <c r="A139" t="inlineStr">
        <is>
          <t>Fabricated Metal Products</t>
        </is>
      </c>
      <c r="B139" s="123" t="n">
        <v>44531</v>
      </c>
      <c r="C139" t="inlineStr">
        <is>
          <t>“Price increases appear to be slowing. Lead times are shrinking slowly, and inventories are growing. I hope we have reached the top of the hill to start down a gentle slope that lets us get back to something that resembles normal.”</t>
        </is>
      </c>
    </row>
    <row r="140" ht="16" customHeight="1">
      <c r="A140" t="inlineStr">
        <is>
          <t>Food, Beverage &amp; Tobacco Products</t>
        </is>
      </c>
      <c r="B140" s="123" t="n">
        <v>44866</v>
      </c>
      <c r="C140" t="inlineStr">
        <is>
          <t>“Consumer goods are slowing down in several of our markets, although the U.S. economy seems decent. Cannot say the same for the European economy.”</t>
        </is>
      </c>
    </row>
    <row r="141" ht="16" customHeight="1">
      <c r="A141" t="inlineStr">
        <is>
          <t>Food, Beverage &amp; Tobacco Products</t>
        </is>
      </c>
      <c r="B141" s="123" t="n">
        <v>44835</v>
      </c>
      <c r="C141" t="inlineStr">
        <is>
          <t>“Growing threat of recession is making many customers slow orders substantially. Additionally, global uncertainty about the Russia-Ukraine (war) is influencing global commodity markets.”</t>
        </is>
      </c>
    </row>
    <row r="142" ht="32" customHeight="1">
      <c r="A142" t="inlineStr">
        <is>
          <t>Food, Beverage &amp; Tobacco Products</t>
        </is>
      </c>
      <c r="B142" s="123" t="n">
        <v>44805</v>
      </c>
      <c r="C142" t="inlineStr">
        <is>
          <t>“Almost all suppliers are experiencing lead times growth. It seems no one wants to keep inventory on hand anymore.”</t>
        </is>
      </c>
    </row>
    <row r="143" ht="16" customHeight="1">
      <c r="A143" t="inlineStr">
        <is>
          <t>Food, Beverage &amp; Tobacco Products</t>
        </is>
      </c>
      <c r="B143" s="123" t="n">
        <v>44774</v>
      </c>
      <c r="C143" t="inlineStr">
        <is>
          <t>“Inventories are far too high, and we are on pins and needles to see how quickly and at what magnitude our busy season begins. We will start seeing that in the next few weeks.”</t>
        </is>
      </c>
    </row>
    <row r="144" ht="16" customHeight="1">
      <c r="A144" t="inlineStr">
        <is>
          <t>Food, Beverage &amp; Tobacco Products</t>
        </is>
      </c>
      <c r="B144" s="123" t="n">
        <v>44743</v>
      </c>
      <c r="C144" t="inlineStr">
        <is>
          <t>“Growing inflation is pushing a stronger narrative around pending recession concerns. Many customers appear to be pulling back on orders in an effort to reduce inventories.”</t>
        </is>
      </c>
    </row>
    <row r="145" ht="16" customHeight="1">
      <c r="A145" t="inlineStr">
        <is>
          <t>Food, Beverage &amp; Tobacco Products</t>
        </is>
      </c>
      <c r="B145" s="123" t="n">
        <v>44713</v>
      </c>
      <c r="C145" t="inlineStr">
        <is>
          <t>“Business is slower than expected in volume, but revenue is on pace with our budget. Ocean freight costs are finally beginning to fall a bit. We are already receiving large orders for the fall, which is encouraging.”</t>
        </is>
      </c>
    </row>
    <row r="146" ht="16" customHeight="1">
      <c r="A146" t="inlineStr">
        <is>
          <t>Food, Beverage &amp; Tobacco Products</t>
        </is>
      </c>
      <c r="B146" s="123" t="n">
        <v>44682</v>
      </c>
      <c r="C146" t="inlineStr">
        <is>
          <t>“Input costs, particularly grain, oil, dairy and protein, are rising faster than can be passed along at retail and food service, with no relief in sight.”</t>
        </is>
      </c>
    </row>
    <row r="147" ht="32" customHeight="1">
      <c r="A147" t="inlineStr">
        <is>
          <t>Food, Beverage &amp; Tobacco Products</t>
        </is>
      </c>
      <c r="B147" s="123" t="n">
        <v>44652</v>
      </c>
      <c r="C147" t="inlineStr">
        <is>
          <t>“Supply chain is still constrained, and prices continue to rise. We are focusing on ways to stay profitable while continuing to fill customer orders. Relationship management and strong negotiation skills are extremely important right now.”</t>
        </is>
      </c>
    </row>
    <row r="148" ht="17" customHeight="1">
      <c r="A148" t="inlineStr">
        <is>
          <t>Food, Beverage &amp; Tobacco Products</t>
        </is>
      </c>
      <c r="B148" s="123" t="n">
        <v>44621</v>
      </c>
      <c r="C148"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49" ht="30" customHeight="1">
      <c r="A149" t="inlineStr">
        <is>
          <t>Food, Beverage &amp; Tobacco Products</t>
        </is>
      </c>
      <c r="B149" s="123" t="n">
        <v>44593</v>
      </c>
      <c r="C149" t="inlineStr">
        <is>
          <t>“Strong demand has continued beyond our traditional seasonality curves. Coupled with the continuing difficulties in procurement of ocean freight, operational planning and managing costs are our biggest challenges.”</t>
        </is>
      </c>
    </row>
    <row r="150" ht="32" customHeight="1">
      <c r="A150" t="inlineStr">
        <is>
          <t>Food, Beverage &amp; Tobacco Products</t>
        </is>
      </c>
      <c r="B150" s="123" t="n">
        <v>44562</v>
      </c>
      <c r="C150" t="inlineStr">
        <is>
          <t>“Our suppliers are having difficulty meeting scheduled releases as their suppliers experience delays and shortages, so lead times and inventories are struggling, resulting in lost production.”</t>
        </is>
      </c>
    </row>
    <row r="151" ht="16" customHeight="1">
      <c r="A151" t="inlineStr">
        <is>
          <t>Food, Beverage &amp; Tobacco Products</t>
        </is>
      </c>
      <c r="B151" s="123" t="n">
        <v>44531</v>
      </c>
      <c r="C151" t="inlineStr">
        <is>
          <t>“Labor is still tight, and turnover continues. Supply chain issues are is still causing customer order cuts. Trucks are scarce, and the teams are burned out from working long hours and dealing with supply constraints daily.”</t>
        </is>
      </c>
    </row>
    <row r="152" ht="32" customHeight="1">
      <c r="A152" t="inlineStr">
        <is>
          <t>Food, Beverage &amp; Tobacco Products</t>
        </is>
      </c>
      <c r="B152" s="123" t="n">
        <v>44470</v>
      </c>
      <c r="C152" t="inlineStr">
        <is>
          <t>“Import costs and delays hurting business, requiring more safety stock for uncertainty. Rolling blackouts in China starting to hurt shipments even more.” [Food, Beverage &amp; Tobacco Products]</t>
        </is>
      </c>
    </row>
    <row r="153" ht="16" customHeight="1" thickBot="1">
      <c r="A153" t="inlineStr">
        <is>
          <t>Food, Beverage &amp; Tobacco Products</t>
        </is>
      </c>
      <c r="B153" s="123" t="n">
        <v>44440</v>
      </c>
      <c r="C153" t="inlineStr">
        <is>
          <t>“Lack of labor and escalating costs from every direction are very concerning.” [Food, Beverage &amp; Tobacco Products]</t>
        </is>
      </c>
    </row>
    <row r="154" ht="16" customHeight="1">
      <c r="A154" t="inlineStr">
        <is>
          <t>Food, Beverage &amp; Tobacco Products</t>
        </is>
      </c>
      <c r="B154" s="123" t="n">
        <v>44409</v>
      </c>
      <c r="C154"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55" ht="16" customHeight="1">
      <c r="A155" t="inlineStr">
        <is>
          <t>Food, Beverage &amp; Tobacco Products</t>
        </is>
      </c>
      <c r="B155" s="123" t="n">
        <v>44378</v>
      </c>
      <c r="C155" t="inlineStr">
        <is>
          <t>Still dealing with price increases from force majeure issues as well as overseas shipping premiums and higher costs of items like fuel. Customer demand still high; pushing plant to max production rates. [Food, Beverage &amp; Tobacco Products]</t>
        </is>
      </c>
    </row>
    <row r="156" ht="16" customHeight="1">
      <c r="A156" t="inlineStr">
        <is>
          <t>Food, Beverage &amp; Tobacco Products</t>
        </is>
      </c>
      <c r="B156" s="123" t="n">
        <v>44348</v>
      </c>
      <c r="C156" t="inlineStr">
        <is>
          <t>“Poultry markets are higher, as demand for chicken has been very strong. Higher costs are starting to be passed along to customers.” [Food, Beverage &amp; Tobacco Products]</t>
        </is>
      </c>
    </row>
    <row r="157" ht="32" customHeight="1">
      <c r="A157" t="inlineStr">
        <is>
          <t>Food, Beverage &amp; Tobacco Products</t>
        </is>
      </c>
      <c r="B157" s="123" t="n">
        <v>44317</v>
      </c>
      <c r="C157"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58" ht="16" customHeight="1">
      <c r="A158" t="inlineStr">
        <is>
          <t>Food, Beverage &amp; Tobacco Products</t>
        </is>
      </c>
      <c r="B158" s="123" t="n">
        <v>44287</v>
      </c>
      <c r="C158" t="inlineStr">
        <is>
          <t>“Business is picking up as restaurants open.” (Food, Beverage &amp; Tobacco Products)</t>
        </is>
      </c>
    </row>
    <row r="159" ht="16" customHeight="1">
      <c r="A159" t="inlineStr">
        <is>
          <t>Food, Beverage &amp; Tobacco Products</t>
        </is>
      </c>
      <c r="B159" s="123" t="n">
        <v>44256</v>
      </c>
      <c r="C159" t="inlineStr">
        <is>
          <t>“Winter Storm Uri has made daily life in supply chain quite a challenge. Everything from plastic substrates to adhesives have been significantly impacted by the production interruptions.” (Food, Beverage &amp; Tobacco Products)</t>
        </is>
      </c>
    </row>
    <row r="160" ht="16" customHeight="1">
      <c r="A160" t="inlineStr">
        <is>
          <t>Food, Beverage &amp; Tobacco Products</t>
        </is>
      </c>
      <c r="B160" s="123" t="n">
        <v>44228</v>
      </c>
      <c r="C160"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61" ht="16" customHeight="1">
      <c r="A161" t="inlineStr">
        <is>
          <t>Food, Beverage &amp; Tobacco Products</t>
        </is>
      </c>
      <c r="B161" s="123" t="n">
        <v>44197</v>
      </c>
      <c r="C161" t="inlineStr">
        <is>
          <t>“Labor continues to be one of our largest challenges.” (Food, Beverage &amp; Tobacco Products)</t>
        </is>
      </c>
    </row>
    <row r="162" ht="16" customHeight="1">
      <c r="A162" t="inlineStr">
        <is>
          <t>Food, Beverage &amp; Tobacco Products</t>
        </is>
      </c>
      <c r="B162" s="123" t="n">
        <v>44166</v>
      </c>
      <c r="C162"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63" ht="16" customHeight="1">
      <c r="A163" t="inlineStr">
        <is>
          <t>Food, Beverage &amp; Tobacco Products</t>
        </is>
      </c>
      <c r="B163" s="123" t="n">
        <v>44136</v>
      </c>
      <c r="C163"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64" ht="16" customHeight="1">
      <c r="A164" t="inlineStr">
        <is>
          <t>Food, Beverage &amp; Tobacco Products</t>
        </is>
      </c>
      <c r="B164" s="123" t="n">
        <v>44105</v>
      </c>
      <c r="C164" t="inlineStr">
        <is>
          <t>“Increased production due to stores stocking up for the second wave of COVID-19.” (Food, Beverage &amp; Tobacco Products)</t>
        </is>
      </c>
    </row>
    <row r="165" ht="16" customHeight="1">
      <c r="A165" t="inlineStr">
        <is>
          <t>Food, Beverage &amp; Tobacco Products</t>
        </is>
      </c>
      <c r="B165" s="123" t="n">
        <v>44075</v>
      </c>
      <c r="C165"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66" ht="16" customHeight="1">
      <c r="A166" t="inlineStr">
        <is>
          <t>Food, Beverage &amp; Tobacco Products</t>
        </is>
      </c>
      <c r="B166" s="123" t="n">
        <v>44044</v>
      </c>
      <c r="C166"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67" ht="16" customHeight="1">
      <c r="A167" t="inlineStr">
        <is>
          <t>Food, Beverage &amp; Tobacco Products</t>
        </is>
      </c>
      <c r="B167" s="123" t="n">
        <v>44013</v>
      </c>
      <c r="C167"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68" ht="17" customHeight="1">
      <c r="A168" t="inlineStr">
        <is>
          <t>Food, Beverage &amp; Tobacco Products</t>
        </is>
      </c>
      <c r="B168" s="123" t="n">
        <v>43983</v>
      </c>
      <c r="C168"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69" ht="48" customHeight="1">
      <c r="A169" t="inlineStr">
        <is>
          <t>Food, Beverage &amp; Tobacco Products</t>
        </is>
      </c>
      <c r="B169" s="123" t="n">
        <v>43952</v>
      </c>
      <c r="C169" t="inlineStr">
        <is>
          <t>"Increased COVID-19 sales in the food business has really stressed our production capabilities.” (Food, Beverage &amp; Tobacco Products)</t>
        </is>
      </c>
    </row>
    <row r="170" ht="32" customHeight="1">
      <c r="A170" t="inlineStr">
        <is>
          <t>Food, Beverage &amp; Tobacco Products</t>
        </is>
      </c>
      <c r="B170" s="123" t="n">
        <v>43922</v>
      </c>
      <c r="C170"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71" ht="16" customHeight="1">
      <c r="A171" t="inlineStr">
        <is>
          <t>Food, Beverage &amp; Tobacco Products</t>
        </is>
      </c>
      <c r="B171" s="123" t="n">
        <v>43891</v>
      </c>
      <c r="C171" t="inlineStr">
        <is>
          <t>“We are experiencing a record number of orders due to COVID-19.” (Food, Beverage &amp; Tobacco Products)</t>
        </is>
      </c>
    </row>
    <row r="172" ht="16" customHeight="1">
      <c r="A172" t="inlineStr">
        <is>
          <t>Food, Beverage &amp; Tobacco Products</t>
        </is>
      </c>
      <c r="B172" s="123" t="n">
        <v>43862</v>
      </c>
      <c r="C172" t="inlineStr">
        <is>
          <t>“Coronavirus and its impact on the supply chain: We will see some softness in demand, but also [experience] havoc on items sourced from China that may cause significant delays to production.” (Food, Beverage &amp; Tobacco Products)</t>
        </is>
      </c>
    </row>
    <row r="173" ht="16" customHeight="1">
      <c r="A173" t="inlineStr">
        <is>
          <t>Food, Beverage &amp; Tobacco Products</t>
        </is>
      </c>
      <c r="B173" s="123" t="n">
        <v>43831</v>
      </c>
      <c r="C173" t="inlineStr">
        <is>
          <t>"Demand for prepared frozen food continues to be strong, but margins compressing as inputs rise with price elasticity preventing accompanying increases." (Food, Beverage &amp; Tobacco Products)</t>
        </is>
      </c>
    </row>
    <row r="174" ht="16" customHeight="1" thickBot="1">
      <c r="A174" t="inlineStr">
        <is>
          <t>Food, Beverage &amp; Tobacco Products</t>
        </is>
      </c>
      <c r="B174" s="123" t="n">
        <v>43800</v>
      </c>
      <c r="C174" t="inlineStr">
        <is>
          <t>"Starting to see suppliers try to pass on costs associated with tariffs. Uncertainty on the trade front continues to keep agricultural markets on the defensive." (Food, Beverage &amp; Tobacco Products)</t>
        </is>
      </c>
    </row>
    <row r="175" ht="16" customHeight="1">
      <c r="A175" t="inlineStr">
        <is>
          <t>Food, Beverage &amp; Tobacco Products</t>
        </is>
      </c>
      <c r="B175" s="123" t="n">
        <v>43739</v>
      </c>
      <c r="C175" t="inlineStr">
        <is>
          <t>“Economy is showing slight signs of weakening. The same business headwinds on trade, tariffs, and currency uncertainty are making the environment challenging.” (Food, Beverage &amp; Tobacco Products)</t>
        </is>
      </c>
    </row>
    <row r="176" ht="32" customHeight="1">
      <c r="A176" t="inlineStr">
        <is>
          <t>Food, Beverage &amp; Tobacco Products</t>
        </is>
      </c>
      <c r="B176" s="123" t="n">
        <v>43709</v>
      </c>
      <c r="C176" t="inlineStr">
        <is>
          <t>“Chinese tariffs going up are hurting our business. Most of the materials are not made in the U.S. and made only in China.” (Food, Beverage &amp; Tobacco Products)</t>
        </is>
      </c>
    </row>
    <row r="177" ht="16" customHeight="1">
      <c r="A177" t="inlineStr">
        <is>
          <t>Food, Beverage &amp; Tobacco Products</t>
        </is>
      </c>
      <c r="B177" s="123" t="n">
        <v>43678</v>
      </c>
      <c r="C177" t="inlineStr">
        <is>
          <t>"Late planting of the corn and soybean crops has increased uncertainty over the final acres and yields. This is leading to volatile markets." (Food, Beverage &amp; Tobacco Products)</t>
        </is>
      </c>
    </row>
    <row r="178" ht="32" customHeight="1">
      <c r="A178" t="inlineStr">
        <is>
          <t>Food, Beverage &amp; Tobacco Products</t>
        </is>
      </c>
      <c r="B178" s="123" t="n">
        <v>43647</v>
      </c>
      <c r="C178"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79" ht="16" customHeight="1">
      <c r="A179" t="inlineStr">
        <is>
          <t>Food, Beverage &amp; Tobacco Products</t>
        </is>
      </c>
      <c r="B179" s="123" t="n">
        <v>43617</v>
      </c>
      <c r="C179" t="inlineStr">
        <is>
          <t>“Global demand remains very strong. [We] shifted shipments to China from our U.S. plants to our Canadian and European plants because of tariffs.” (Food, Beverage &amp; Tobacco Products)</t>
        </is>
      </c>
    </row>
    <row r="180" ht="16" customHeight="1">
      <c r="A180" t="inlineStr">
        <is>
          <t>Food, Beverage &amp; Tobacco Products</t>
        </is>
      </c>
      <c r="B180" s="123" t="n">
        <v>43586</v>
      </c>
      <c r="C180" t="inlineStr">
        <is>
          <t>"Sales remain strong. Labor remains tight. Tariffs are having a significant impact on cost of goods. No impact on where we buy our goods." (Food, Beverage &amp; Tobacco Products)</t>
        </is>
      </c>
    </row>
    <row r="181" ht="16" customHeight="1">
      <c r="A181" t="inlineStr">
        <is>
          <t>Food, Beverage &amp; Tobacco Products</t>
        </is>
      </c>
      <c r="B181" s="123" t="n">
        <v>43556</v>
      </c>
      <c r="C181" t="inlineStr">
        <is>
          <t>"Economy is holding steady, and so are prices. Supply availability is generally OK, yet risk remains in chemicals and some longer lead-time packaging." (Food, Beverage &amp; Tobacco Products)</t>
        </is>
      </c>
    </row>
    <row r="182" ht="16" customHeight="1">
      <c r="A182" t="inlineStr">
        <is>
          <t>Food, Beverage &amp; Tobacco Products</t>
        </is>
      </c>
      <c r="B182" s="123" t="n">
        <v>43525</v>
      </c>
      <c r="C182" t="inlineStr">
        <is>
          <t>“Strong customer orders continue.” (Food, Beverage &amp; Tobacco Products)</t>
        </is>
      </c>
    </row>
    <row r="183" ht="16" customHeight="1">
      <c r="A183" t="inlineStr">
        <is>
          <t>Food, Beverage &amp; Tobacco Products</t>
        </is>
      </c>
      <c r="B183" s="123" t="n">
        <v>43466</v>
      </c>
      <c r="C183" t="inlineStr">
        <is>
          <t>“Economy showing general strength, especially in manufacturing. Cost pressures and tariff challenges persist but are manageable. General outlook is for stability and potential improvement in the second half of 2019.” (Food, Beverage &amp; Tobacco Products)</t>
        </is>
      </c>
    </row>
    <row r="184" ht="16" customHeight="1">
      <c r="A184" t="inlineStr">
        <is>
          <t>Furniture &amp; Related Products</t>
        </is>
      </c>
      <c r="B184" s="123" t="n">
        <v>44621</v>
      </c>
      <c r="C184" t="inlineStr">
        <is>
          <t>“Business continues to be strong, with incoming sales higher but still combating labor and material issues like availability and inflation. Still determining impact of the Russian invasion of Ukraine.”</t>
        </is>
      </c>
    </row>
    <row r="185" ht="16" customHeight="1">
      <c r="A185" t="inlineStr">
        <is>
          <t>Furniture &amp; Related Products</t>
        </is>
      </c>
      <c r="B185" s="123" t="n">
        <v>44562</v>
      </c>
      <c r="C185" t="inlineStr">
        <is>
          <t>“Bookings continue to increase as we are still dealing with a shortage of labor and supply chain issues.”</t>
        </is>
      </c>
    </row>
    <row r="186" ht="32" customHeight="1">
      <c r="A186" t="inlineStr">
        <is>
          <t>Furniture &amp; Related Products</t>
        </is>
      </c>
      <c r="B186" s="123" t="n">
        <v>44531</v>
      </c>
      <c r="C186" t="inlineStr">
        <is>
          <t>“Business continues to be good, with strong incoming orders from customers. Continue to battle labor, material and transportation pressures.”</t>
        </is>
      </c>
    </row>
    <row r="187" ht="16" customHeight="1">
      <c r="A187" t="inlineStr">
        <is>
          <t>Furniture &amp; Related Products</t>
        </is>
      </c>
      <c r="B187" s="123" t="n">
        <v>44470</v>
      </c>
      <c r="C187"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88" ht="16" customHeight="1">
      <c r="A188" t="inlineStr">
        <is>
          <t>Furniture &amp; Related Products</t>
        </is>
      </c>
      <c r="B188" s="123" t="n">
        <v>44440</v>
      </c>
      <c r="C188" t="inlineStr">
        <is>
          <t>“Ocean freight delays creating disruptions in many areas. Southeast Asia supply continues to be challenged due to COVID-19 outbreaks.” [Furniture &amp; Related Products]</t>
        </is>
      </c>
    </row>
    <row r="189" ht="16" customHeight="1">
      <c r="A189" t="inlineStr">
        <is>
          <t>Furniture &amp; Related Products</t>
        </is>
      </c>
      <c r="B189" s="123" t="n">
        <v>44409</v>
      </c>
      <c r="C189"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90" ht="16" customHeight="1">
      <c r="A190" t="inlineStr">
        <is>
          <t>Furniture &amp; Related Products</t>
        </is>
      </c>
      <c r="B190" s="123" t="n">
        <v>44378</v>
      </c>
      <c r="C190" t="inlineStr">
        <is>
          <t>Incoming bookings continue to be strong, and economy continues to return. Still struggling with inflation and availability (of materials, labor and freight). [Furniture &amp; Related Products]</t>
        </is>
      </c>
    </row>
    <row r="191" ht="16" customHeight="1">
      <c r="A191" t="inlineStr">
        <is>
          <t>Furniture &amp; Related Products</t>
        </is>
      </c>
      <c r="B191" s="123" t="n">
        <v>44348</v>
      </c>
      <c r="C191"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92" ht="16" customHeight="1">
      <c r="A192" t="inlineStr">
        <is>
          <t>Furniture &amp; Related Products</t>
        </is>
      </c>
      <c r="B192" s="123" t="n">
        <v>44317</v>
      </c>
      <c r="C192" t="inlineStr">
        <is>
          <t>“Business is good, but labor and raw materials are becoming very problematic, driving increases in costs.” [Furniture &amp; Related Products]</t>
        </is>
      </c>
    </row>
    <row r="193" ht="16" customHeight="1">
      <c r="A193" t="inlineStr">
        <is>
          <t>Furniture &amp; Related Products</t>
        </is>
      </c>
      <c r="B193" s="123" t="n">
        <v>44287</v>
      </c>
      <c r="C193" t="inlineStr">
        <is>
          <t>“Market capacity in most areas is oversold, with no realistic improvement on the horizon. In fact, it appears that demand will continue to strengthen, leading to more significant disruptions.” (Furniture &amp; Related Products)</t>
        </is>
      </c>
    </row>
    <row r="194" ht="16" customHeight="1">
      <c r="A194" t="inlineStr">
        <is>
          <t>Furniture &amp; Related Products</t>
        </is>
      </c>
      <c r="B194" s="123" t="n">
        <v>44256</v>
      </c>
      <c r="C194" t="inlineStr">
        <is>
          <t>“Business bottomed out in February; we are expecting steady improvement through the end of the year. Inflation and material availability, along with logistics, are major concerns.” (Furniture &amp; Related Products)</t>
        </is>
      </c>
    </row>
    <row r="195" ht="32" customHeight="1">
      <c r="A195" t="inlineStr">
        <is>
          <t>Furniture &amp; Related Products</t>
        </is>
      </c>
      <c r="B195" s="123" t="n">
        <v>44136</v>
      </c>
      <c r="C195" t="inlineStr">
        <is>
          <t>“Sales have been steady, but down 30 percent year over year. Work hours for production are going up, but still have several on lay-off. Starting to see some inflationary pressure on materials.” (Furniture &amp; Related Products)</t>
        </is>
      </c>
    </row>
    <row r="196" ht="32" customHeight="1">
      <c r="A196" t="inlineStr">
        <is>
          <t>Furniture &amp; Related Products</t>
        </is>
      </c>
      <c r="B196" s="123" t="n">
        <v>44105</v>
      </c>
      <c r="C196"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97" ht="16" customHeight="1">
      <c r="A197" t="inlineStr">
        <is>
          <t>Furniture &amp; Related Products</t>
        </is>
      </c>
      <c r="B197" s="123" t="n">
        <v>44013</v>
      </c>
      <c r="C197" t="inlineStr">
        <is>
          <t>“Incoming orders are slow. This is usually our busiest time of the year, but production is reduced due to lack of demand. Additional layoffs expected.” (Furniture &amp; Related Products)</t>
        </is>
      </c>
    </row>
    <row r="198" ht="16" customHeight="1">
      <c r="A198" t="inlineStr">
        <is>
          <t>Furniture &amp; Related Products</t>
        </is>
      </c>
      <c r="B198" s="123" t="n">
        <v>43922</v>
      </c>
      <c r="C198" t="inlineStr">
        <is>
          <t>“Dealing with the effects of coronavirus and having 65 percent of our operations down.” (Furniture &amp; Related Products)</t>
        </is>
      </c>
    </row>
    <row r="199" ht="17" customHeight="1">
      <c r="A199" t="inlineStr">
        <is>
          <t>Furniture &amp; Related Products</t>
        </is>
      </c>
      <c r="B199" s="123" t="n">
        <v>43891</v>
      </c>
      <c r="C199" t="inlineStr">
        <is>
          <t>“Volumes are down 4.3 percent, and some areas of the supply chain are being affected by the coronavirus.” (Furniture &amp; Related Products)</t>
        </is>
      </c>
    </row>
    <row r="200" ht="30" customHeight="1">
      <c r="A200" t="inlineStr">
        <is>
          <t>Furniture &amp; Related Products</t>
        </is>
      </c>
      <c r="B200" s="123" t="n">
        <v>43862</v>
      </c>
      <c r="C200" t="inlineStr">
        <is>
          <t>“We have seen an increase of sales for our products.” (Furniture &amp; Related Products)</t>
        </is>
      </c>
    </row>
    <row r="201" ht="32" customHeight="1">
      <c r="A201" t="inlineStr">
        <is>
          <t>Furniture &amp; Related Products</t>
        </is>
      </c>
      <c r="B201" s="123" t="n">
        <v>43831</v>
      </c>
      <c r="C201" t="inlineStr">
        <is>
          <t>"Business is good — above last year, though a little below plan." (Furniture &amp; Related Products)</t>
        </is>
      </c>
    </row>
    <row r="202" ht="16" customHeight="1">
      <c r="A202" t="inlineStr">
        <is>
          <t>Furniture &amp; Related Products</t>
        </is>
      </c>
      <c r="B202" s="123" t="n">
        <v>43770</v>
      </c>
      <c r="C202" t="inlineStr">
        <is>
          <t>“Incoming orders and production have ticked back up. Tariffs are still a question.” (Furniture &amp; Related Products)</t>
        </is>
      </c>
    </row>
    <row r="203" ht="16" customHeight="1">
      <c r="A203" t="inlineStr">
        <is>
          <t>Furniture &amp; Related Products</t>
        </is>
      </c>
      <c r="B203" s="123" t="n">
        <v>43709</v>
      </c>
      <c r="C203" t="inlineStr">
        <is>
          <t>“Incoming sales are sluggish for this time of year.” (Furniture &amp; Related Products)</t>
        </is>
      </c>
    </row>
    <row r="204" ht="32" customHeight="1">
      <c r="A204" t="inlineStr">
        <is>
          <t>Furniture &amp; Related Products</t>
        </is>
      </c>
      <c r="B204" s="123" t="n">
        <v>43678</v>
      </c>
      <c r="C204" t="inlineStr">
        <is>
          <t>"Incoming sales seem to be slowing down, and this is usually our busiest season. Concerns about the economy and tariffs." (Furniture &amp; Related Products)</t>
        </is>
      </c>
    </row>
    <row r="205" ht="16" customHeight="1">
      <c r="A205" t="inlineStr">
        <is>
          <t>Furniture &amp; Related Products</t>
        </is>
      </c>
      <c r="B205" s="123" t="n">
        <v>43647</v>
      </c>
      <c r="C205" t="inlineStr">
        <is>
          <t>“Business is strong mostly due to seasonality. Tariffs surcharges are now being passed through to all customers. Labor is tight, putting pressure on wages costs.” (Furniture &amp; Related Products)</t>
        </is>
      </c>
    </row>
    <row r="206" ht="16" customHeight="1" thickBot="1">
      <c r="A206" t="inlineStr">
        <is>
          <t>Furniture &amp; Related Products</t>
        </is>
      </c>
      <c r="B206" s="123" t="n">
        <v>43525</v>
      </c>
      <c r="C206" t="inlineStr">
        <is>
          <t>“Business is very strong and has been for over two years.” (Furniture &amp; Related Products)</t>
        </is>
      </c>
    </row>
    <row r="207" ht="16" customHeight="1">
      <c r="A207" t="inlineStr">
        <is>
          <t>Furniture &amp; Related Products</t>
        </is>
      </c>
      <c r="B207" s="123" t="n">
        <v>43466</v>
      </c>
      <c r="C207" t="inlineStr">
        <is>
          <t>“Incoming orders have been steady, but we’re starting to see signs of slowing going into February and March.” (Furniture &amp; Related Products)</t>
        </is>
      </c>
    </row>
    <row r="208" ht="16" customHeight="1">
      <c r="A208" t="inlineStr">
        <is>
          <t>Machinery</t>
        </is>
      </c>
      <c r="B208" s="123" t="n">
        <v>44866</v>
      </c>
      <c r="C208" t="inlineStr">
        <is>
          <t>“General economic uncertainty has created a slowdown in orders as we approach the end of the year, and many of our key customers are reducing their capital expenditures spend.”</t>
        </is>
      </c>
    </row>
    <row r="209" ht="16" customHeight="1">
      <c r="A209" t="inlineStr">
        <is>
          <t>Machinery</t>
        </is>
      </c>
      <c r="B209" s="123" t="n">
        <v>44835</v>
      </c>
      <c r="C209" t="inlineStr">
        <is>
          <t>“We have seen a general pullback in available capital budgets from our customers, and that is having a significant impact on our sales in the fourth quarter.”</t>
        </is>
      </c>
    </row>
    <row r="210" ht="16" customHeight="1">
      <c r="A210" t="inlineStr">
        <is>
          <t>Machinery</t>
        </is>
      </c>
      <c r="B210" s="123" t="n">
        <v>44774</v>
      </c>
      <c r="C210" t="inlineStr">
        <is>
          <t>“Continue to struggle with electronic component shortages. Several smaller machine shops are (manufacturing) the pacing item for our production due to lack of direct labor machinists.”</t>
        </is>
      </c>
    </row>
    <row r="211" ht="16" customHeight="1">
      <c r="A211" t="inlineStr">
        <is>
          <t>Machinery</t>
        </is>
      </c>
      <c r="B211" s="123" t="n">
        <v>44743</v>
      </c>
      <c r="C211" t="inlineStr">
        <is>
          <t>“New order entry has slowed down slightly; however, logistical issues have yet to improve. Long lead times for materials and labor shortages are still a major problem.”</t>
        </is>
      </c>
    </row>
    <row r="212" ht="16" customHeight="1">
      <c r="A212" t="inlineStr">
        <is>
          <t>Machinery</t>
        </is>
      </c>
      <c r="B212" s="123" t="n">
        <v>44713</v>
      </c>
      <c r="C212" t="inlineStr">
        <is>
          <t>“Our suppliers are experiencing a softening of orders. We are still running at the same high level we did throughout 2021 and in early 2022.”</t>
        </is>
      </c>
    </row>
    <row r="213" ht="16" customHeight="1">
      <c r="A213" t="inlineStr">
        <is>
          <t>Machinery</t>
        </is>
      </c>
      <c r="B213" s="123" t="n">
        <v>44682</v>
      </c>
      <c r="C213" t="inlineStr">
        <is>
          <t>“Our order books are still strong. Material prices continue to rise, with energy and freight noted as the underlying influences on increased costs.”</t>
        </is>
      </c>
    </row>
    <row r="214" ht="16" customHeight="1">
      <c r="A214" t="inlineStr">
        <is>
          <t>Machinery</t>
        </is>
      </c>
      <c r="B214" s="123" t="n">
        <v>44652</v>
      </c>
      <c r="C214" t="inlineStr">
        <is>
          <t>“New order entries are still very strong. Unfortunately, logistics issues have (not) yet improved, so lead times remain extended.”</t>
        </is>
      </c>
    </row>
    <row r="215" ht="16" customHeight="1">
      <c r="A215" t="inlineStr">
        <is>
          <t>Machinery</t>
        </is>
      </c>
      <c r="B215" s="123" t="n">
        <v>44621</v>
      </c>
      <c r="C215" t="inlineStr">
        <is>
          <t>“Prices are increasing on steel and steel products after a slight decrease from highs last month. Transportation costs are going up significantly with the increase in fuel prices.”</t>
        </is>
      </c>
    </row>
    <row r="216" ht="17" customHeight="1">
      <c r="A216" t="inlineStr">
        <is>
          <t>Machinery</t>
        </is>
      </c>
      <c r="B216" s="123" t="n">
        <v>44593</v>
      </c>
      <c r="C216" t="inlineStr">
        <is>
          <t>“We have seen year-over-year revenue growth of about 10 percent due to markets coming back. However, in the automotive area, the microchip shortage is causing slowness in growth.”</t>
        </is>
      </c>
    </row>
    <row r="217" ht="30" customHeight="1">
      <c r="A217" t="inlineStr">
        <is>
          <t>Machinery</t>
        </is>
      </c>
      <c r="B217" s="123" t="n">
        <v>44562</v>
      </c>
      <c r="C217" t="inlineStr">
        <is>
          <t>“Transportation restrictions and a lack of supplier manpower continue to create significant shortages that limit our production. This, in turn, limits what we can supply to customers, as well as on-time delivery.”</t>
        </is>
      </c>
    </row>
    <row r="218" ht="16" customHeight="1">
      <c r="A218" t="inlineStr">
        <is>
          <t>Machinery</t>
        </is>
      </c>
      <c r="B218" s="123" t="n">
        <v>44531</v>
      </c>
      <c r="C218" t="inlineStr">
        <is>
          <t>“Costs for steel seem to be coming down some. We have seen a little relief on steel prices, but they are still very high. Overall performance by suppliers has improved. On-time deliveries have improved.”</t>
        </is>
      </c>
    </row>
    <row r="219" ht="32" customHeight="1">
      <c r="A219" t="inlineStr">
        <is>
          <t>Machinery</t>
        </is>
      </c>
      <c r="B219" s="123" t="n">
        <v>44470</v>
      </c>
      <c r="C219" t="inlineStr">
        <is>
          <t>“Customer demand remains high. COVID-19 related supply chain issues still hamper our ability to meet demand. Labor is still difficult for our suppliers to obtain, and labor costs are rising.” [Machinery]</t>
        </is>
      </c>
    </row>
    <row r="220" ht="32" customHeight="1">
      <c r="A220" t="inlineStr">
        <is>
          <t>Machinery</t>
        </is>
      </c>
      <c r="B220" s="123" t="n">
        <v>44440</v>
      </c>
      <c r="C220"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21" ht="16" customHeight="1">
      <c r="A221" t="inlineStr">
        <is>
          <t>Machinery</t>
        </is>
      </c>
      <c r="B221" s="123" t="n">
        <v>44409</v>
      </c>
      <c r="C221"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22" ht="16" customHeight="1">
      <c r="A222" t="inlineStr">
        <is>
          <t>Machinery</t>
        </is>
      </c>
      <c r="B222" s="123" t="n">
        <v>44378</v>
      </c>
      <c r="C222" t="inlineStr">
        <is>
          <t>Supply chain continues to be extremely challenging in a variety of categories. Having to place orders months ahead of time just to get a place in line. [Machinery]</t>
        </is>
      </c>
    </row>
    <row r="223" ht="16" customHeight="1">
      <c r="A223" t="inlineStr">
        <is>
          <t>Machinery</t>
        </is>
      </c>
      <c r="B223" s="123" t="n">
        <v>44348</v>
      </c>
      <c r="C223" t="inlineStr">
        <is>
          <t>“Customer demand remains strong. Supply chain issues continue to hamper materials availability and impact production scheduling. Supplier costs continue to rise due to increasing materials, labor and shipping costs.” [Machinery]</t>
        </is>
      </c>
    </row>
    <row r="224" ht="16" customHeight="1" thickBot="1">
      <c r="A224" t="inlineStr">
        <is>
          <t>Machinery</t>
        </is>
      </c>
      <c r="B224" s="123" t="n">
        <v>44287</v>
      </c>
      <c r="C224" t="inlineStr">
        <is>
          <t>“Demand continues to be very strong. Supply chain delays hamper our availability and ability to sell more.” (Machinery)</t>
        </is>
      </c>
    </row>
    <row r="225" ht="16" customHeight="1">
      <c r="A225" t="inlineStr">
        <is>
          <t>Machinery</t>
        </is>
      </c>
      <c r="B225" s="123" t="n">
        <v>44256</v>
      </c>
      <c r="C225" t="inlineStr">
        <is>
          <t>“Widespread supply chain issues. Suppliers are struggling to manage demand and capacity in the face of chronic logistics and labor issues. No end in sight.” (Machinery)</t>
        </is>
      </c>
    </row>
    <row r="226" ht="16" customHeight="1">
      <c r="A226" t="inlineStr">
        <is>
          <t>Machinery</t>
        </is>
      </c>
      <c r="B226" s="123" t="n">
        <v>44228</v>
      </c>
      <c r="C226" t="inlineStr">
        <is>
          <t>“Prices are going up, and lead times are growing longer by the day. While business and backlog remain strong, the supply chain is going to be stretched very [thin] to keep up.” (Machinery)</t>
        </is>
      </c>
    </row>
    <row r="227" ht="16" customHeight="1">
      <c r="A227" t="inlineStr">
        <is>
          <t>Machinery</t>
        </is>
      </c>
      <c r="B227" s="123" t="n">
        <v>44197</v>
      </c>
      <c r="C227"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28" ht="17" customHeight="1">
      <c r="A228" t="inlineStr">
        <is>
          <t>Machinery</t>
        </is>
      </c>
      <c r="B228" s="123" t="n">
        <v>44166</v>
      </c>
      <c r="C228" t="inlineStr">
        <is>
          <t>“Sales are now slightly above pre-COVID-19 sales.” (Machinery)</t>
        </is>
      </c>
    </row>
    <row r="229" ht="16" customHeight="1">
      <c r="A229" t="inlineStr">
        <is>
          <t>Machinery</t>
        </is>
      </c>
      <c r="B229" s="123" t="n">
        <v>44136</v>
      </c>
      <c r="C229"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30" ht="16" customHeight="1">
      <c r="A230" t="inlineStr">
        <is>
          <t>Machinery</t>
        </is>
      </c>
      <c r="B230" s="123" t="n">
        <v>44105</v>
      </c>
      <c r="C230" t="inlineStr">
        <is>
          <t>“Business is almost back to normal levels; however, customers are still cautious with capital spending.” (Machinery)</t>
        </is>
      </c>
    </row>
    <row r="231" ht="16" customHeight="1">
      <c r="A231" t="inlineStr">
        <is>
          <t>Machinery</t>
        </is>
      </c>
      <c r="B231" s="123" t="n">
        <v>44075</v>
      </c>
      <c r="C231" t="inlineStr">
        <is>
          <t>“Our customer order intake is increasing significantly for deliveries in the first half of 2021. Outlook is generally positive.” (Machinery)</t>
        </is>
      </c>
    </row>
    <row r="232" ht="16" customHeight="1">
      <c r="A232" t="inlineStr">
        <is>
          <t>Machinery</t>
        </is>
      </c>
      <c r="B232" s="123" t="n">
        <v>44044</v>
      </c>
      <c r="C232" t="inlineStr">
        <is>
          <t>"Capital equipment new orders have slowed again. Quoting is active. Many customers waiting for the fourth quarter to make any commitments." (Machinery)</t>
        </is>
      </c>
    </row>
    <row r="233" ht="16" customHeight="1">
      <c r="A233" t="inlineStr">
        <is>
          <t>Machinery</t>
        </is>
      </c>
      <c r="B233" s="123" t="n">
        <v>44013</v>
      </c>
      <c r="C233" t="inlineStr">
        <is>
          <t>“General business climate continues to be subdued, driving highly conservative forecasting due to variability in the ongoing pandemic-driven conditions and economic response.” (Machinery)</t>
        </is>
      </c>
    </row>
    <row r="234" ht="16" customHeight="1">
      <c r="A234" t="inlineStr">
        <is>
          <t>Machinery</t>
        </is>
      </c>
      <c r="B234" s="123" t="n">
        <v>43983</v>
      </c>
      <c r="C234" t="inlineStr">
        <is>
          <t>“Looks like May was the bottom in terms of orders. June is stronger, and our order books are rebuilding.” (Machinery)</t>
        </is>
      </c>
    </row>
    <row r="235" ht="16" customHeight="1">
      <c r="A235" t="inlineStr">
        <is>
          <t>Machinery</t>
        </is>
      </c>
      <c r="B235" s="123" t="n">
        <v>43952</v>
      </c>
      <c r="C235" t="inlineStr">
        <is>
          <t>“Getting out from under several suppliers being closed worldwide. Also, looking at what really needs to be in China.” (Machinery)</t>
        </is>
      </c>
    </row>
    <row r="236" ht="17" customHeight="1" thickBot="1">
      <c r="A236" t="inlineStr">
        <is>
          <t>Machinery</t>
        </is>
      </c>
      <c r="B236" s="123" t="n">
        <v>43891</v>
      </c>
      <c r="C236" t="inlineStr">
        <is>
          <t>“COVID-19 has caused a 30-percent reduction in productivity in our factory.” (Machinery)</t>
        </is>
      </c>
    </row>
    <row r="237" ht="16" customHeight="1">
      <c r="A237" t="inlineStr">
        <is>
          <t>Machinery</t>
        </is>
      </c>
      <c r="B237" s="123" t="n">
        <v>43862</v>
      </c>
      <c r="C237"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38" ht="32" customHeight="1">
      <c r="A238" t="inlineStr">
        <is>
          <t>Machinery</t>
        </is>
      </c>
      <c r="B238" s="123" t="n">
        <v>43831</v>
      </c>
      <c r="C238" t="inlineStr">
        <is>
          <t>"The lack of faith in the economy seems to be why we cannot sell capital projects." (Machinery)</t>
        </is>
      </c>
    </row>
    <row r="239" ht="16" customHeight="1">
      <c r="A239" t="inlineStr">
        <is>
          <t>Machinery</t>
        </is>
      </c>
      <c r="B239" s="123" t="n">
        <v>43800</v>
      </c>
      <c r="C239" t="inlineStr">
        <is>
          <t>"Dealer inventories have rebounded, and overall customer market has softened, resulting in corrections to near-term production schedules and a tentative forecast outlook." (Machinery)</t>
        </is>
      </c>
    </row>
    <row r="240" ht="16" customHeight="1">
      <c r="A240" t="inlineStr">
        <is>
          <t>Machinery</t>
        </is>
      </c>
      <c r="B240" s="123" t="n">
        <v>43770</v>
      </c>
      <c r="C240" t="inlineStr">
        <is>
          <t>“Demand has stabilized for the last half of [the fourth quarter], and production will be stable for the rest of this year.” (Machinery)</t>
        </is>
      </c>
    </row>
    <row r="241" ht="16" customHeight="1">
      <c r="A241" t="inlineStr">
        <is>
          <t>Machinery</t>
        </is>
      </c>
      <c r="B241" s="123" t="n">
        <v>43739</v>
      </c>
      <c r="C241" t="inlineStr">
        <is>
          <t>“Production demand is softening; some [of it is] due to seasonality, [but] much [is] due to customer order rate declining and dealer inventory stabilizing.” (Machinery)</t>
        </is>
      </c>
    </row>
    <row r="242" ht="16" customHeight="1">
      <c r="A242" t="inlineStr">
        <is>
          <t>Machinery</t>
        </is>
      </c>
      <c r="B242" s="123" t="n">
        <v>43709</v>
      </c>
      <c r="C242" t="inlineStr">
        <is>
          <t>“Demand softening on some product lines, backlogs have reduced, and dealer inventories are growing.” (Machinery)</t>
        </is>
      </c>
    </row>
    <row r="243" ht="16" customHeight="1">
      <c r="A243" t="inlineStr">
        <is>
          <t>Machinery</t>
        </is>
      </c>
      <c r="B243" s="123" t="n">
        <v>43678</v>
      </c>
      <c r="C243" t="inlineStr">
        <is>
          <t>"Business is starting to show signs of a broad slowdown." (Machinery)</t>
        </is>
      </c>
    </row>
    <row r="244" ht="16" customHeight="1" thickBot="1">
      <c r="A244" t="inlineStr">
        <is>
          <t>Machinery</t>
        </is>
      </c>
      <c r="B244" s="123" t="n">
        <v>43647</v>
      </c>
      <c r="C244" t="inlineStr">
        <is>
          <t>“Business has slowed, but it is still steady and expected to pick up next month.” (Machinery)</t>
        </is>
      </c>
    </row>
    <row r="245" ht="16" customHeight="1">
      <c r="A245" t="inlineStr">
        <is>
          <t>Machinery</t>
        </is>
      </c>
      <c r="B245" s="123" t="n">
        <v>43617</v>
      </c>
      <c r="C245" t="inlineStr">
        <is>
          <t>“A late planting season has caused a slowdown in our agricultural business. Seeing higher prices due to tariffs and tariff-related supply chain issues.” (Machinery)</t>
        </is>
      </c>
    </row>
    <row r="246" ht="16" customHeight="1">
      <c r="A246" t="inlineStr">
        <is>
          <t>Machinery</t>
        </is>
      </c>
      <c r="B246" s="123" t="n">
        <v>43586</v>
      </c>
      <c r="C246"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47" ht="16" customHeight="1">
      <c r="A247" t="inlineStr">
        <is>
          <t>Machinery</t>
        </is>
      </c>
      <c r="B247" s="123" t="n">
        <v>43556</v>
      </c>
      <c r="C247"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48" ht="16" customHeight="1">
      <c r="A248" t="inlineStr">
        <is>
          <t>Machinery</t>
        </is>
      </c>
      <c r="B248" s="123" t="n">
        <v>43525</v>
      </c>
      <c r="C248" t="inlineStr">
        <is>
          <t>“Current weather conditions causing significant delivery delays [and] diminishing our production capabilities.” (Machinery)</t>
        </is>
      </c>
    </row>
    <row r="249" ht="16" customHeight="1">
      <c r="A249" t="inlineStr">
        <is>
          <t>Machinery</t>
        </is>
      </c>
      <c r="B249" s="123" t="n">
        <v>43497</v>
      </c>
      <c r="C249" t="inlineStr">
        <is>
          <t>“Orders remain strong. Supplier delivery continues to be challenged on some commodities.” (Machinery)</t>
        </is>
      </c>
    </row>
    <row r="250" ht="16" customHeight="1">
      <c r="A250" t="inlineStr">
        <is>
          <t>Machinery</t>
        </is>
      </c>
      <c r="B250" s="123" t="n">
        <v>43466</v>
      </c>
      <c r="C250" t="inlineStr">
        <is>
          <t>“We continue to enjoy the benefits of a strong general economy. We are busy and maintain a backlog of sales orders.” (Machinery)</t>
        </is>
      </c>
    </row>
    <row r="251" ht="16" customHeight="1">
      <c r="A251" t="inlineStr">
        <is>
          <t>Miscellaneous Manufacturing</t>
        </is>
      </c>
      <c r="B251" s="123" t="n">
        <v>44835</v>
      </c>
      <c r="C251" t="inlineStr">
        <is>
          <t>“Prices are continuing a slight decline. Suppliers are trying to hold off decreases, but competition is increasing.”</t>
        </is>
      </c>
    </row>
    <row r="252" ht="32" customHeight="1">
      <c r="A252" t="inlineStr">
        <is>
          <t>Miscellaneous Manufacturing</t>
        </is>
      </c>
      <c r="B252" s="123" t="n">
        <v>44805</v>
      </c>
      <c r="C252" t="inlineStr">
        <is>
          <t>“Quotes and orders still strong; however, we are not able to accept any new orders for shipment (for the rest of) 2022 due to motor and electronic component shortages.”</t>
        </is>
      </c>
    </row>
    <row r="253" ht="32" customHeight="1">
      <c r="A253" t="inlineStr">
        <is>
          <t>Miscellaneous Manufacturing</t>
        </is>
      </c>
      <c r="B253" s="123" t="n">
        <v>44774</v>
      </c>
      <c r="C253" t="inlineStr">
        <is>
          <t>“Business conditions are good, and demand is strong. Securing enough raw material supply to keep up is still a challenge.”</t>
        </is>
      </c>
    </row>
    <row r="254" ht="16" customHeight="1">
      <c r="A254" t="inlineStr">
        <is>
          <t>Miscellaneous Manufacturing</t>
        </is>
      </c>
      <c r="B254" s="123" t="n">
        <v>44682</v>
      </c>
      <c r="C254" t="inlineStr">
        <is>
          <t>“Supply chain issues are causing us to dramatically extend our lead times. Our production lines have (run) low on or out of parts needed to complete rates every week this month.”</t>
        </is>
      </c>
    </row>
    <row r="255" ht="17" customHeight="1">
      <c r="A255" t="inlineStr">
        <is>
          <t>Miscellaneous Manufacturing</t>
        </is>
      </c>
      <c r="B255" s="123" t="n">
        <v>44652</v>
      </c>
      <c r="C255" t="inlineStr">
        <is>
          <t>“The shutdowns in China due to a new COVID-19 wave are causing supply concerns for late second quarter and early third quarter. We have extended lead times to customers and are ordering product from China to cover demand through Q4 and early 1Q 2023.”</t>
        </is>
      </c>
    </row>
    <row r="256" ht="16" customHeight="1">
      <c r="A256" t="inlineStr">
        <is>
          <t>Miscellaneous Manufacturing</t>
        </is>
      </c>
      <c r="B256" s="123" t="n">
        <v>44621</v>
      </c>
      <c r="C256" t="inlineStr">
        <is>
          <t>“The supply situation is getting worse, with lead times extending over 12 months, material not available, and suppliers not quoting or taking orders. Prices on the rise daily.”</t>
        </is>
      </c>
    </row>
    <row r="257" ht="16" customHeight="1">
      <c r="A257" t="inlineStr">
        <is>
          <t>Miscellaneous Manufacturing</t>
        </is>
      </c>
      <c r="B257" s="123" t="n">
        <v>44593</v>
      </c>
      <c r="C257" t="inlineStr">
        <is>
          <t>“Business conditions are good, demand remains strong, and we continue to be challenged to keep up with demand.”</t>
        </is>
      </c>
    </row>
    <row r="258" ht="32" customHeight="1">
      <c r="A258" t="inlineStr">
        <is>
          <t>Miscellaneous Manufacturing</t>
        </is>
      </c>
      <c r="B258" s="123" t="n">
        <v>44562</v>
      </c>
      <c r="C258" t="inlineStr">
        <is>
          <t>“Integrated circuit availability is really causing issues. Shortages of raw materials and other electronic materials continue to hamper deliveries to our customers.”</t>
        </is>
      </c>
    </row>
    <row r="259" ht="16" customHeight="1">
      <c r="A259" t="inlineStr">
        <is>
          <t>Miscellaneous Manufacturing</t>
        </is>
      </c>
      <c r="B259" s="123" t="n">
        <v>44531</v>
      </c>
      <c r="C259" t="inlineStr">
        <is>
          <t>“Supply chain interruptions have dramatically increased in the fourth quarter. Many of our suppliers are unable to deliver product until January or February 2022 or later.”</t>
        </is>
      </c>
    </row>
    <row r="260" ht="16" customHeight="1">
      <c r="A260" t="inlineStr">
        <is>
          <t>Miscellaneous Manufacturing</t>
        </is>
      </c>
      <c r="B260" s="123" t="n">
        <v>44470</v>
      </c>
      <c r="C260" t="inlineStr">
        <is>
          <t>“Demand for our products remains strong, but we continue to struggle to secure enough raw material to keep our manufacturing lines running.” [Miscellaneous Manufacturing]</t>
        </is>
      </c>
    </row>
    <row r="261" ht="32" customHeight="1">
      <c r="A261" t="inlineStr">
        <is>
          <t>Miscellaneous Manufacturing</t>
        </is>
      </c>
      <c r="B261" s="123" t="n">
        <v>44440</v>
      </c>
      <c r="C261" t="inlineStr">
        <is>
          <t>“Global supply chain constraints are still a major concern and focus. Inventory builds continue to compensate for potential supply disruption.” [Miscellaneous Manufacturing]</t>
        </is>
      </c>
    </row>
    <row r="262" ht="16" customHeight="1">
      <c r="A262" t="inlineStr">
        <is>
          <t>Miscellaneous Manufacturing</t>
        </is>
      </c>
      <c r="B262" s="123" t="n">
        <v>44378</v>
      </c>
      <c r="C262"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63" ht="16" customHeight="1" thickBot="1">
      <c r="A263" t="inlineStr">
        <is>
          <t>Miscellaneous Manufacturing</t>
        </is>
      </c>
      <c r="B263" s="123" t="n">
        <v>44197</v>
      </c>
      <c r="C263" t="inlineStr">
        <is>
          <t>“We have had an increase in employees testing positive for COVID-19, negatively impacting manufacturing.” (Miscellaneous Manufacturing)</t>
        </is>
      </c>
    </row>
    <row r="264" ht="16" customHeight="1">
      <c r="A264" t="inlineStr">
        <is>
          <t>Miscellaneous Manufacturing</t>
        </is>
      </c>
      <c r="B264" s="123" t="n">
        <v>44166</v>
      </c>
      <c r="C264" t="inlineStr">
        <is>
          <t>“Sales are now exceeding pre-COVID-19 levels, but uncertainty remains through the winter months while COVID-19 is still rampant.” (Miscellaneous Manufacturing)</t>
        </is>
      </c>
    </row>
    <row r="265" ht="16" customHeight="1">
      <c r="A265" t="inlineStr">
        <is>
          <t>Miscellaneous Manufacturing</t>
        </is>
      </c>
      <c r="B265" s="123" t="n">
        <v>44105</v>
      </c>
      <c r="C265" t="inlineStr">
        <is>
          <t>“Business levels have just about returned to pre-COVID-19 levels. Our company is remaining conservative with fixed-cost spending, knowing the uncertainties that lie ahead with COVID-19 and its potential impact globally.” (Miscellaneous Manufacturing)</t>
        </is>
      </c>
    </row>
    <row r="266" ht="16" customHeight="1">
      <c r="A266" t="inlineStr">
        <is>
          <t>Miscellaneous Manufacturing</t>
        </is>
      </c>
      <c r="B266" s="123" t="n">
        <v>44013</v>
      </c>
      <c r="C266" t="inlineStr">
        <is>
          <t>“We are still seeing our customers shut down or effected by COVID-19. We are hoping for a bounce back in September.” (Miscellaneous Manufacturing)</t>
        </is>
      </c>
    </row>
    <row r="267" ht="16" customHeight="1">
      <c r="A267" t="inlineStr">
        <is>
          <t>Miscellaneous Manufacturing</t>
        </is>
      </c>
      <c r="B267" s="123" t="n">
        <v>43983</v>
      </c>
      <c r="C267" t="inlineStr">
        <is>
          <t>“Demand is down significantly due to COVID-19 but is starting to stabilize. We are hopeful for recovery in the second half of the year.” (Miscellaneous Manufacturing)</t>
        </is>
      </c>
    </row>
    <row r="268" ht="16" customHeight="1">
      <c r="A268" t="inlineStr">
        <is>
          <t>Miscellaneous Manufacturing</t>
        </is>
      </c>
      <c r="B268" s="123" t="n">
        <v>43891</v>
      </c>
      <c r="C268" t="inlineStr">
        <is>
          <t>“A big part of our business is hospitality, and we are seeing demand drop and an increase in cancellations.” (Nonmetallic Mineral Products)</t>
        </is>
      </c>
    </row>
    <row r="269" ht="16" customHeight="1">
      <c r="A269" t="inlineStr">
        <is>
          <t>Miscellaneous Manufacturing</t>
        </is>
      </c>
      <c r="B269" s="123" t="n">
        <v>43800</v>
      </c>
      <c r="C269" t="inlineStr">
        <is>
          <t>"Down month-to-month, but up over last year." (Miscellaneous Manufacturing)</t>
        </is>
      </c>
    </row>
    <row r="270" ht="16" customHeight="1">
      <c r="A270" t="inlineStr">
        <is>
          <t>Miscellaneous Manufacturing</t>
        </is>
      </c>
      <c r="B270" s="123" t="n">
        <v>43709</v>
      </c>
      <c r="C270" t="inlineStr">
        <is>
          <t>“Business has been flat for us. Year-over-year growth has slowed dramatically.” (Miscellaneous Manufacturing)</t>
        </is>
      </c>
    </row>
    <row r="271" ht="16" customHeight="1">
      <c r="A271" t="inlineStr">
        <is>
          <t>Miscellaneous Manufacturing</t>
        </is>
      </c>
      <c r="B271" s="123" t="n">
        <v>43678</v>
      </c>
      <c r="C271" t="inlineStr">
        <is>
          <t>"Generally, business remains steady. However, we continue to plan for a hard Brexit and a long trade war between the U.S. and China." (Miscellaneous Manufacturing)</t>
        </is>
      </c>
    </row>
    <row r="272" ht="16" customHeight="1">
      <c r="A272" t="inlineStr">
        <is>
          <t>Miscellaneous Manufacturing</t>
        </is>
      </c>
      <c r="B272" s="123" t="n">
        <v>43647</v>
      </c>
      <c r="C272" t="inlineStr">
        <is>
          <t>“We are a third-tier supplier to [a major aircraft manufacturer], and it appears its production slowdown of [an aircraft] is having a direct effect on our slowing orders.” (Miscellaneous Manufacturing)</t>
        </is>
      </c>
    </row>
    <row r="273" ht="16" customHeight="1">
      <c r="A273" t="inlineStr">
        <is>
          <t>Miscellaneous Manufacturing</t>
        </is>
      </c>
      <c r="B273" s="123" t="n">
        <v>43617</v>
      </c>
      <c r="C273" t="inlineStr">
        <is>
          <t>“Business has slowed in the last 30 to 60 days. The last 30 days have tracked 4 percent below plan, but still 6 to 8 percent above the previous year to date.” (Miscellaneous Manufacturing)</t>
        </is>
      </c>
    </row>
    <row r="274" ht="16" customHeight="1">
      <c r="A274" t="inlineStr">
        <is>
          <t>Miscellaneous Manufacturing</t>
        </is>
      </c>
      <c r="B274" s="123" t="n">
        <v>43586</v>
      </c>
      <c r="C274" t="inlineStr">
        <is>
          <t>“Business is continuing to grow and expand. The pressure for driving out costs has increased significantly, and my company is facing major changes over the next several years to remain cost competitive.” (Miscellaneous Manufacturing)</t>
        </is>
      </c>
    </row>
    <row r="275" ht="16" customHeight="1">
      <c r="A275" t="inlineStr">
        <is>
          <t>Miscellaneous Manufacturing</t>
        </is>
      </c>
      <c r="B275" s="123" t="n">
        <v>43525</v>
      </c>
      <c r="C275" t="inlineStr">
        <is>
          <t>“Strong business momentum coming into January and early February has slowed to typical seasonal business conditions for our industry.” (Miscellaneous Manufacturing)</t>
        </is>
      </c>
    </row>
    <row r="276" ht="16" customHeight="1">
      <c r="A276" t="inlineStr">
        <is>
          <t>Miscellaneous Manufacturing</t>
        </is>
      </c>
      <c r="B276" s="123" t="n">
        <v>43497</v>
      </c>
      <c r="C276" t="inlineStr">
        <is>
          <t>“Aerospace engine-related business continues to be strong. Energy and general industry-related business is flat to down.” (Miscellaneous Manufacturing)</t>
        </is>
      </c>
    </row>
    <row r="277" ht="16" customHeight="1">
      <c r="A277" t="inlineStr">
        <is>
          <t>Miscellaneous Manufacturing</t>
        </is>
      </c>
      <c r="B277" s="123" t="n">
        <v>43466</v>
      </c>
      <c r="C277" t="inlineStr">
        <is>
          <t>“Business conditions are good, and our demand and production are tracking to our forecasted growth levels for the year.” (Miscellaneous Manufacturing)</t>
        </is>
      </c>
    </row>
    <row r="278" ht="16" customHeight="1">
      <c r="A278" t="inlineStr">
        <is>
          <t>Nonmetallic Mineral Products</t>
        </is>
      </c>
      <c r="B278" s="123" t="n">
        <v>44866</v>
      </c>
      <c r="C278" t="inlineStr">
        <is>
          <t>“There is caution going into 2023, but the commercial section of construction seems to still be going strong.”</t>
        </is>
      </c>
    </row>
    <row r="279" ht="16" customHeight="1">
      <c r="A279" t="inlineStr">
        <is>
          <t>Nonmetallic Mineral Products</t>
        </is>
      </c>
      <c r="B279" s="123" t="n">
        <v>44835</v>
      </c>
      <c r="C279" t="inlineStr">
        <is>
          <t>“International conditions loom large and seem very foreboding. Overall, we still think 2023 will be a positive year, with at least some moderate growth.”</t>
        </is>
      </c>
    </row>
    <row r="280" ht="16" customHeight="1">
      <c r="A280" t="inlineStr">
        <is>
          <t>Nonmetallic Mineral Products</t>
        </is>
      </c>
      <c r="B280" s="123" t="n">
        <v>44805</v>
      </c>
      <c r="C280" t="inlineStr">
        <is>
          <t>“The supply chain is still stressed, and it challenges our manufacturing plants for uptime. We have strong demand and need to run.”</t>
        </is>
      </c>
    </row>
    <row r="281" ht="16" customHeight="1">
      <c r="A281" t="inlineStr">
        <is>
          <t>Nonmetallic Mineral Products</t>
        </is>
      </c>
      <c r="B281" s="123" t="n">
        <v>44743</v>
      </c>
      <c r="C281" t="inlineStr">
        <is>
          <t>“All markets are extremely busy but face headwinds that will eventually take a toll. Lead times and costs make large projects very challenging to budget, plan and execute. Routine work is also very difficult.”</t>
        </is>
      </c>
    </row>
    <row r="282" ht="16" customHeight="1">
      <c r="A282" t="inlineStr">
        <is>
          <t>Nonmetallic Mineral Products</t>
        </is>
      </c>
      <c r="B282" s="123" t="n">
        <v>44652</v>
      </c>
      <c r="C282" t="inlineStr">
        <is>
          <t>“Overall, improvements in supply chain are occurring on larger scale items, but we see suppliers that sell us low-volume items struggling in some cases with getting feed stocks and raw materials they need. Freight continues to plague things as well.”</t>
        </is>
      </c>
    </row>
    <row r="283" ht="17" customHeight="1">
      <c r="A283" t="inlineStr">
        <is>
          <t>Nonmetallic Mineral Products</t>
        </is>
      </c>
      <c r="B283" s="123" t="n">
        <v>44562</v>
      </c>
      <c r="C283" t="inlineStr">
        <is>
          <t>“The supply chain crunch may be loosening a bit; however, specific original equipment manufacturer (OEM) parts and equipment now have lead times that we have not experienced before.”</t>
        </is>
      </c>
    </row>
    <row r="284" ht="16" customHeight="1">
      <c r="A284" t="inlineStr">
        <is>
          <t>Nonmetallic Mineral Products</t>
        </is>
      </c>
      <c r="B284" s="123" t="n">
        <v>44531</v>
      </c>
      <c r="C284" t="inlineStr">
        <is>
          <t>“Construction projects for 2022 and 2023 look very strong for us.”</t>
        </is>
      </c>
    </row>
    <row r="285" ht="16" customHeight="1">
      <c r="A285" t="inlineStr">
        <is>
          <t>Nonmetallic Mineral Products</t>
        </is>
      </c>
      <c r="B285" s="123" t="n">
        <v>44378</v>
      </c>
      <c r="C285" t="inlineStr">
        <is>
          <t>Sales are above last year by a good percentage, but meeting demand is just not possible due to force majeure situations, logistics, and labor shortages. We don't anticipate this ending until well into 2022. [Nonmetallic Mineral Products]</t>
        </is>
      </c>
    </row>
    <row r="286" ht="16" customHeight="1">
      <c r="A286" t="inlineStr">
        <is>
          <t>Nonmetallic Mineral Products</t>
        </is>
      </c>
      <c r="B286" s="123" t="n">
        <v>44348</v>
      </c>
      <c r="C286" t="inlineStr">
        <is>
          <t>“Supply disruptions continue, with no end in sight!” [Nonmetallic Mineral Products]</t>
        </is>
      </c>
    </row>
    <row r="287" ht="16" customHeight="1">
      <c r="A287" t="inlineStr">
        <is>
          <t>Nonmetallic Mineral Products</t>
        </is>
      </c>
      <c r="B287" s="123" t="n">
        <v>44317</v>
      </c>
      <c r="C287"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88" ht="16" customHeight="1">
      <c r="A288" t="inlineStr">
        <is>
          <t>Nonmetallic Mineral Products</t>
        </is>
      </c>
      <c r="B288" s="123" t="n">
        <v>44013</v>
      </c>
      <c r="C288"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89" ht="16" customHeight="1">
      <c r="A289" t="inlineStr">
        <is>
          <t>Nonmetallic Mineral Products</t>
        </is>
      </c>
      <c r="B289" s="123" t="n">
        <v>43952</v>
      </c>
      <c r="C289" t="inlineStr">
        <is>
          <t>“We see a lot of positive signs, despite what's going on. People seem to continue to be building and looking to projects for fall of 2020 and beyond. There is good optimism out there.” (Nonmetallic Mineral Products)</t>
        </is>
      </c>
    </row>
    <row r="290" ht="16" customHeight="1">
      <c r="A290" t="inlineStr">
        <is>
          <t>Nonmetallic Mineral Products</t>
        </is>
      </c>
      <c r="B290" s="123" t="n">
        <v>43922</v>
      </c>
      <c r="C290" t="inlineStr">
        <is>
          <t>“COVID-19 has destroyed our market and our company. Without a full recovery very soon, and some assistance, I fear for our ability to continue operations.” (Nonmetallic Mineral Products)</t>
        </is>
      </c>
    </row>
    <row r="291" ht="16" customHeight="1">
      <c r="A291" t="inlineStr">
        <is>
          <t>Nonmetallic Mineral Products</t>
        </is>
      </c>
      <c r="B291" s="123" t="n">
        <v>43800</v>
      </c>
      <c r="C291" t="inlineStr">
        <is>
          <t>"The construction market seems to have slowed for end of year. Overall, it’s marginally up." (Nonmetallic Mineral Products)</t>
        </is>
      </c>
    </row>
    <row r="292" ht="16" customHeight="1" thickBot="1">
      <c r="A292" t="inlineStr">
        <is>
          <t>Nonmetallic Mineral Products</t>
        </is>
      </c>
      <c r="B292" s="123" t="n">
        <v>43678</v>
      </c>
      <c r="C292" t="inlineStr">
        <is>
          <t>"The market for large building structures is slowing." (Nonmetallic Mineral Products)</t>
        </is>
      </c>
    </row>
    <row r="293" ht="16" customHeight="1">
      <c r="A293" t="inlineStr">
        <is>
          <t>Nonmetallic Mineral Products</t>
        </is>
      </c>
      <c r="B293" s="123" t="n">
        <v>43586</v>
      </c>
      <c r="C293" t="inlineStr">
        <is>
          <t>“Weather in the middle of the country has slowed construction and infrastructure projects.” (Nonmetallic Mineral Products)</t>
        </is>
      </c>
    </row>
    <row r="294" ht="16" customHeight="1">
      <c r="A294" t="inlineStr">
        <is>
          <t>Nonmetallic Mineral Products</t>
        </is>
      </c>
      <c r="B294" s="123" t="n">
        <v>43556</v>
      </c>
      <c r="C294" t="inlineStr">
        <is>
          <t>"Orders continue to be strong, especially from the steel industry." (Nonmetallic Mineral Products)</t>
        </is>
      </c>
    </row>
    <row r="295" ht="16" customHeight="1">
      <c r="A295" t="inlineStr">
        <is>
          <t>Nonmetallic Mineral Products</t>
        </is>
      </c>
      <c r="B295" s="123" t="n">
        <v>43525</v>
      </c>
      <c r="C295" t="inlineStr">
        <is>
          <t>“Steel in U.S. remains strong, driving numerous product lines.” (Nonmetallic Mineral Products)</t>
        </is>
      </c>
    </row>
    <row r="296" ht="32" customHeight="1">
      <c r="A296" t="inlineStr">
        <is>
          <t>Nonmetallic Mineral Products</t>
        </is>
      </c>
      <c r="B296" s="123" t="n">
        <v>43466</v>
      </c>
      <c r="C296" t="inlineStr">
        <is>
          <t>“Sales nationally appear to be on target for 2019 and slightly ahead of 2018.” (Nonmetallic Mineral Products)</t>
        </is>
      </c>
    </row>
    <row r="297" ht="16" customHeight="1">
      <c r="A297" t="inlineStr">
        <is>
          <t>Paper Products</t>
        </is>
      </c>
      <c r="B297" s="123" t="n">
        <v>44682</v>
      </c>
      <c r="C297" t="inlineStr">
        <is>
          <t>“We’ve continued to transition to North American sales to avoid ocean vessels, and we are apprehensive about the West Coast ports’ labor contract negotiations. A challenge of doing more business by rail is the backlog of rail cars and embargos.”</t>
        </is>
      </c>
    </row>
    <row r="298" ht="16" customHeight="1">
      <c r="A298" t="inlineStr">
        <is>
          <t>Paper Products</t>
        </is>
      </c>
      <c r="B298" s="123" t="n">
        <v>44105</v>
      </c>
      <c r="C298" t="inlineStr">
        <is>
          <t>“We are still amazed by the labor market. We used to have 100 applicants for an opening; we are now seeing about 10 — and often, the applicant does not show for the interview.” [Paper Products]</t>
        </is>
      </c>
    </row>
    <row r="299" ht="17" customHeight="1">
      <c r="A299" t="inlineStr">
        <is>
          <t>Paper Products</t>
        </is>
      </c>
      <c r="B299" s="123" t="n">
        <v>44075</v>
      </c>
      <c r="C299" t="inlineStr">
        <is>
          <t>“We are seeing a marked increase in international demand in Q4 compared to Q2 and Q3. Still not at historical levels; however, a positive outlook.” (Paper Products)</t>
        </is>
      </c>
    </row>
    <row r="300" ht="31" customHeight="1">
      <c r="A300" t="inlineStr">
        <is>
          <t>Paper Products</t>
        </is>
      </c>
      <c r="B300" s="123" t="n">
        <v>44044</v>
      </c>
      <c r="C300" t="inlineStr">
        <is>
          <t>"We are starting to see parts of our business rebound in August, while other parts remained weak. Some of our export business has come back for the first time since the start of COVID-19; however, domestic portfolios remain mixed." (Paper Products)</t>
        </is>
      </c>
    </row>
    <row r="301" ht="16" customHeight="1">
      <c r="A301" t="inlineStr">
        <is>
          <t>Paper Products</t>
        </is>
      </c>
      <c r="B301" s="123" t="n">
        <v>43922</v>
      </c>
      <c r="C301" t="inlineStr">
        <is>
          <t>“Our packaging business is starting to see signs of a slowdown in May after two strong months into COVID-19.” (Paper Products)</t>
        </is>
      </c>
    </row>
    <row r="302" ht="16" customHeight="1">
      <c r="A302" t="inlineStr">
        <is>
          <t>Paper Products</t>
        </is>
      </c>
      <c r="B302" s="123" t="n">
        <v>43739</v>
      </c>
      <c r="C302" t="inlineStr">
        <is>
          <t>“Trade cost pressures continue to be a headwind in our business.” (Paper Products)</t>
        </is>
      </c>
    </row>
    <row r="303" ht="17" customHeight="1">
      <c r="A303" t="inlineStr">
        <is>
          <t>Paper Products</t>
        </is>
      </c>
      <c r="B303" s="123" t="n">
        <v>43497</v>
      </c>
      <c r="C303" t="inlineStr">
        <is>
          <t>“Strong domestics market. Slow export markets.” (Paper Products)</t>
        </is>
      </c>
    </row>
    <row r="304" ht="32" customHeight="1">
      <c r="A304" t="inlineStr">
        <is>
          <t>Paper Products</t>
        </is>
      </c>
      <c r="B304" s="123" t="n">
        <v>43466</v>
      </c>
      <c r="C304" t="inlineStr">
        <is>
          <t>“Unlike in the last few years, we are experiencing a first quarter slowdown.” (Paper Products)</t>
        </is>
      </c>
    </row>
    <row r="305" ht="16" customHeight="1">
      <c r="A305" t="inlineStr">
        <is>
          <t>Petroleum &amp; Coal Products</t>
        </is>
      </c>
      <c r="B305" s="123" t="n">
        <v>44531</v>
      </c>
      <c r="C305" t="inlineStr">
        <is>
          <t>“Lowered oil prices due to (the) omicron variant has caused concern around production and capital spend in 2022.”</t>
        </is>
      </c>
    </row>
    <row r="306" ht="16" customHeight="1">
      <c r="A306" t="inlineStr">
        <is>
          <t>Petroleum &amp; Coal Products</t>
        </is>
      </c>
      <c r="B306" s="123" t="n">
        <v>44409</v>
      </c>
      <c r="C306" t="inlineStr">
        <is>
          <t>“Oil prices have remained higher than planned and is helping to secure capital funds and project sanctions for 2021-22 projects.” [Petroleum &amp; Coal Products]</t>
        </is>
      </c>
    </row>
    <row r="307" ht="32" customHeight="1">
      <c r="A307" t="inlineStr">
        <is>
          <t>Petroleum &amp; Coal Products</t>
        </is>
      </c>
      <c r="B307" s="123" t="n">
        <v>44348</v>
      </c>
      <c r="C307"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308" ht="16" customHeight="1" thickBot="1">
      <c r="A308" t="inlineStr">
        <is>
          <t>Petroleum &amp; Coal Products</t>
        </is>
      </c>
      <c r="B308" s="123" t="n">
        <v>44287</v>
      </c>
      <c r="C308" t="inlineStr">
        <is>
          <t>“Oil production has been steady, along with market prices and capital expenditures.” (Petroleum &amp; Coal Products)</t>
        </is>
      </c>
    </row>
    <row r="309" ht="32" customHeight="1">
      <c r="A309" t="inlineStr">
        <is>
          <t>Petroleum &amp; Coal Products</t>
        </is>
      </c>
      <c r="B309" s="123" t="n">
        <v>44256</v>
      </c>
      <c r="C309" t="inlineStr">
        <is>
          <t>“The spring and summer months look great for the national oil markets.” (Petroleum &amp; Coal Products)</t>
        </is>
      </c>
    </row>
    <row r="310" ht="32" customHeight="1">
      <c r="A310" t="inlineStr">
        <is>
          <t>Petroleum &amp; Coal Products</t>
        </is>
      </c>
      <c r="B310" s="123" t="n">
        <v>44136</v>
      </c>
      <c r="C310" t="inlineStr">
        <is>
          <t>“Jet fuel being down in consumption really hurts the refining market.” (Petroleum &amp; Coal Products)</t>
        </is>
      </c>
    </row>
    <row r="311" ht="32" customHeight="1" thickBot="1">
      <c r="A311" t="inlineStr">
        <is>
          <t>Petroleum &amp; Coal Products</t>
        </is>
      </c>
      <c r="B311" s="123" t="n">
        <v>44075</v>
      </c>
      <c r="C311" t="inlineStr">
        <is>
          <t>“Our business has not begun to recover.” (Petroleum &amp; Coal Products)</t>
        </is>
      </c>
    </row>
    <row r="312" ht="16" customHeight="1">
      <c r="A312" t="inlineStr">
        <is>
          <t>Petroleum &amp; Coal Products</t>
        </is>
      </c>
      <c r="B312" s="123" t="n">
        <v>44013</v>
      </c>
      <c r="C312" t="inlineStr">
        <is>
          <t>“Uncertainty regarding our industry and business has not improved. We are developing the 2021 budget around multiple scenarios.” (Petroleum &amp; Coal Products)</t>
        </is>
      </c>
    </row>
    <row r="313" ht="32" customHeight="1">
      <c r="A313" t="inlineStr">
        <is>
          <t>Petroleum &amp; Coal Products</t>
        </is>
      </c>
      <c r="B313" s="123" t="n">
        <v>43983</v>
      </c>
      <c r="C313" t="inlineStr">
        <is>
          <t>“Market demand for refined products has increased as statewide quarantines have been lifted, but it is still below normal volumes.” (Petroleum &amp; Coal Products)</t>
        </is>
      </c>
    </row>
    <row r="314" ht="32" customHeight="1">
      <c r="A314" t="inlineStr">
        <is>
          <t>Petroleum &amp; Coal Products</t>
        </is>
      </c>
      <c r="B314" s="123" t="n">
        <v>43952</v>
      </c>
      <c r="C314" t="inlineStr">
        <is>
          <t>“Fuel sales demand are beginning to rebound in May as stay-at-home orders are lifted across the country.” (Petroleum &amp; Coal Products)</t>
        </is>
      </c>
    </row>
    <row r="315" ht="32" customHeight="1">
      <c r="A315" t="inlineStr">
        <is>
          <t>Petroleum &amp; Coal Products</t>
        </is>
      </c>
      <c r="B315" s="123" t="n">
        <v>43922</v>
      </c>
      <c r="C315" t="inlineStr">
        <is>
          <t>“Our refinery is losing money making gasoline due to the falling demand.” (Petroleum &amp; Coal Products)</t>
        </is>
      </c>
    </row>
    <row r="316" ht="32" customHeight="1">
      <c r="A316" t="inlineStr">
        <is>
          <t>Petroleum &amp; Coal Products</t>
        </is>
      </c>
      <c r="B316" s="123" t="n">
        <v>43891</v>
      </c>
      <c r="C316" t="inlineStr">
        <is>
          <t>“World demand for petroleum products is declining, while supply is ramping up. We have lost supply chain visibility to certain locations.” (Petroleum &amp; Coal Products)</t>
        </is>
      </c>
    </row>
    <row r="317" ht="16" customHeight="1">
      <c r="A317" t="inlineStr">
        <is>
          <t>Petroleum &amp; Coal Products</t>
        </is>
      </c>
      <c r="B317" s="123" t="n">
        <v>43862</v>
      </c>
      <c r="C317" t="inlineStr">
        <is>
          <t>“Energy markets seem to be responding to a potential drop in demand that may be related to responses [to] the coronavirus.” (Petroleum &amp; Coal Products)</t>
        </is>
      </c>
    </row>
    <row r="318" ht="16" customHeight="1">
      <c r="A318" t="inlineStr">
        <is>
          <t>Petroleum &amp; Coal Products</t>
        </is>
      </c>
      <c r="B318" s="123" t="n">
        <v>43831</v>
      </c>
      <c r="C318" t="inlineStr">
        <is>
          <t>"Our customer slowdown has not reached the bottom." (Petroleum &amp; Coal Products)</t>
        </is>
      </c>
    </row>
    <row r="319" ht="16" customHeight="1">
      <c r="A319" t="inlineStr">
        <is>
          <t>Petroleum &amp; Coal Products</t>
        </is>
      </c>
      <c r="B319" s="123" t="n">
        <v>43770</v>
      </c>
      <c r="C319" t="inlineStr">
        <is>
          <t>“Slowdown in business has us revising our 2020-21 capital spend.” (Petroleum &amp; Coal Products)</t>
        </is>
      </c>
    </row>
    <row r="320" ht="16" customHeight="1">
      <c r="A320" t="inlineStr">
        <is>
          <t>Petroleum &amp; Coal Products</t>
        </is>
      </c>
      <c r="B320" s="123" t="n">
        <v>43617</v>
      </c>
      <c r="C320" t="inlineStr">
        <is>
          <t>“Tariffs continue to be a challenge. We are concerned about the implementation of Mexican tariffs and the cost pressures it will have on our Latin American business.” (Petroleum &amp; Coal Products)</t>
        </is>
      </c>
    </row>
    <row r="321" ht="16" customHeight="1">
      <c r="A321" t="inlineStr">
        <is>
          <t>Petroleum &amp; Coal Products</t>
        </is>
      </c>
      <c r="B321" s="123" t="n">
        <v>43586</v>
      </c>
      <c r="C321"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22" ht="32" customHeight="1">
      <c r="A322" t="inlineStr">
        <is>
          <t>Petroleum &amp; Coal Products</t>
        </is>
      </c>
      <c r="B322" s="123" t="n">
        <v>43556</v>
      </c>
      <c r="C322"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23" ht="16" customHeight="1">
      <c r="A323" t="inlineStr">
        <is>
          <t>Petroleum &amp; Coal Products</t>
        </is>
      </c>
      <c r="B323" s="123" t="n">
        <v>43525</v>
      </c>
      <c r="C323" t="inlineStr">
        <is>
          <t>“Steel tariffs continue to put upward pressure on our input costs. The government shutdown delayed the process of gaining exemptions to the tariffs.” (Petroleum &amp; Coal Products)</t>
        </is>
      </c>
    </row>
    <row r="324" ht="16" customHeight="1">
      <c r="A324" t="inlineStr">
        <is>
          <t>Petroleum &amp; Coal Products</t>
        </is>
      </c>
      <c r="B324" s="123" t="n">
        <v>43497</v>
      </c>
      <c r="C324" t="inlineStr">
        <is>
          <t>"Uncertainty of steel prices due to Section 232 tariffs on imported steel and lack of resolution of the anti-dumping trade cases.” (Petroleum &amp; Coal Products)</t>
        </is>
      </c>
    </row>
    <row r="325" ht="16" customHeight="1">
      <c r="A325" t="inlineStr">
        <is>
          <t>Plastics &amp; Rubber Products</t>
        </is>
      </c>
      <c r="B325" s="123" t="n">
        <v>44866</v>
      </c>
      <c r="C325" t="inlineStr">
        <is>
          <t>“Looking into December and the first quarter of 2023, business is softening as uncertain economic conditions lie ahead.”</t>
        </is>
      </c>
    </row>
    <row r="326" ht="16" customHeight="1">
      <c r="A326" t="inlineStr">
        <is>
          <t>Plastics &amp; Rubber Products</t>
        </is>
      </c>
      <c r="B326" s="123" t="n">
        <v>44835</v>
      </c>
      <c r="C326" t="inlineStr">
        <is>
          <t>“Lead times are improving. Plastic prices are coming down.”</t>
        </is>
      </c>
    </row>
    <row r="327" ht="16" customHeight="1">
      <c r="A327" t="inlineStr">
        <is>
          <t>Plastics &amp; Rubber Products</t>
        </is>
      </c>
      <c r="B327" s="123" t="n">
        <v>44805</v>
      </c>
      <c r="C327" t="inlineStr">
        <is>
          <t>“Business is still strong; raw materials are becoming more available, and some raw materials prices are falling.”</t>
        </is>
      </c>
    </row>
    <row r="328" ht="16" customHeight="1">
      <c r="A328" t="inlineStr">
        <is>
          <t>Plastics &amp; Rubber Products</t>
        </is>
      </c>
      <c r="B328" s="123" t="n">
        <v>44774</v>
      </c>
      <c r="C328" t="inlineStr">
        <is>
          <t>“Orders are still strong through the end of the year, but there is a feeling that customers may start pulling back on orders, either cancelling them or pushing them into 2023.”</t>
        </is>
      </c>
    </row>
    <row r="329" ht="16" customHeight="1">
      <c r="A329" t="inlineStr">
        <is>
          <t>Plastics &amp; Rubber Products</t>
        </is>
      </c>
      <c r="B329" s="123" t="n">
        <v>44743</v>
      </c>
      <c r="C329" t="inlineStr">
        <is>
          <t>“Current order books are full, but there have been signs of a slowdown beginning in the fourth quarter.”</t>
        </is>
      </c>
    </row>
    <row r="330" ht="32" customHeight="1">
      <c r="A330" t="inlineStr">
        <is>
          <t>Plastics &amp; Rubber Products</t>
        </is>
      </c>
      <c r="B330" s="123" t="n">
        <v>44682</v>
      </c>
      <c r="C330" t="inlineStr">
        <is>
          <t>“Price increases haven’t let up. I thought 2022 was going to be better, but it hasn’t been. Shortages (among other issues) are still disrupting the supply chain.”</t>
        </is>
      </c>
    </row>
    <row r="331" ht="16" customHeight="1">
      <c r="A331" t="inlineStr">
        <is>
          <t>Plastics &amp; Rubber Products</t>
        </is>
      </c>
      <c r="B331" s="123" t="n">
        <v>44652</v>
      </c>
      <c r="C331" t="inlineStr">
        <is>
          <t>“Business is still very robust. Material price increases continue to be passed on (to customers) based on costs of raw materials, logistics and labor to produce products.”</t>
        </is>
      </c>
    </row>
    <row r="332" ht="16" customHeight="1">
      <c r="A332" t="inlineStr">
        <is>
          <t>Plastics &amp; Rubber Products</t>
        </is>
      </c>
      <c r="B332" s="123" t="n">
        <v>44593</v>
      </c>
      <c r="C332" t="inlineStr">
        <is>
          <t>“Business is still strong. Facing logistics and raw material supply chain issues with some products.”</t>
        </is>
      </c>
    </row>
    <row r="333" ht="16" customHeight="1">
      <c r="A333" t="inlineStr">
        <is>
          <t>Plastics &amp; Rubber Products</t>
        </is>
      </c>
      <c r="B333" s="123" t="n">
        <v>44531</v>
      </c>
      <c r="C333" t="inlineStr">
        <is>
          <t>“Very robust order activity. Backlog increased. Plastic raw material shortages impact orders.”</t>
        </is>
      </c>
    </row>
    <row r="334" ht="16" customHeight="1">
      <c r="A334" t="inlineStr">
        <is>
          <t>Plastics &amp; Rubber Products</t>
        </is>
      </c>
      <c r="B334" s="123" t="n">
        <v>44470</v>
      </c>
      <c r="C334" t="inlineStr">
        <is>
          <t>“My prediction is that 2022 will be very similar to 2021 — similar demand, constrained supply, restricted logistics and rampant inflation.” [Plastics &amp; Rubber Products]</t>
        </is>
      </c>
    </row>
    <row r="335" ht="17" customHeight="1">
      <c r="A335" t="inlineStr">
        <is>
          <t>Plastics &amp; Rubber Products</t>
        </is>
      </c>
      <c r="B335" s="123" t="n">
        <v>44409</v>
      </c>
      <c r="C335" t="inlineStr">
        <is>
          <t>“Business is going strong, but raw material prices still under increasing price pressure. Labor is still an issue.” [Plastics &amp; Rubber Products]</t>
        </is>
      </c>
    </row>
    <row r="336" ht="16" customHeight="1">
      <c r="A336" t="inlineStr">
        <is>
          <t>Plastics &amp; Rubber Products</t>
        </is>
      </c>
      <c r="B336" s="123" t="n">
        <v>44317</v>
      </c>
      <c r="C336" t="inlineStr">
        <is>
          <t>“Seeing a high demand and backlog of orders.” [Plastics &amp; Rubber Products]</t>
        </is>
      </c>
    </row>
    <row r="337" ht="16" customHeight="1">
      <c r="A337" t="inlineStr">
        <is>
          <t>Plastics &amp; Rubber Products</t>
        </is>
      </c>
      <c r="B337" s="123" t="n">
        <v>44287</v>
      </c>
      <c r="C337"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38" ht="16" customHeight="1">
      <c r="A338" t="inlineStr">
        <is>
          <t>Plastics &amp; Rubber Products</t>
        </is>
      </c>
      <c r="B338" s="123" t="n">
        <v>44256</v>
      </c>
      <c r="C338" t="inlineStr">
        <is>
          <t>“Tremendous stress on the supply chain since the winter storm in Texas. Chemicals are on allocations or unavailable. Resin is on allocation and unavailable.” (Plastics &amp; Rubber Products)</t>
        </is>
      </c>
    </row>
    <row r="339" ht="32" customHeight="1">
      <c r="A339" t="inlineStr">
        <is>
          <t>Plastics &amp; Rubber Products</t>
        </is>
      </c>
      <c r="B339" s="123" t="n">
        <v>44228</v>
      </c>
      <c r="C339" t="inlineStr">
        <is>
          <t>“Labor shortages at suppliers are affecting material deliveries and prices.” (Plastics &amp; Rubber Products)</t>
        </is>
      </c>
    </row>
    <row r="340" ht="16" customHeight="1">
      <c r="A340" t="inlineStr">
        <is>
          <t>Plastics &amp; Rubber Products</t>
        </is>
      </c>
      <c r="B340" s="123" t="n">
        <v>44197</v>
      </c>
      <c r="C340"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41" ht="16" customHeight="1">
      <c r="A341" t="inlineStr">
        <is>
          <t>Plastics &amp; Rubber Products</t>
        </is>
      </c>
      <c r="B341" s="123" t="n">
        <v>44166</v>
      </c>
      <c r="C341" t="inlineStr">
        <is>
          <t>“Suppliers are having difficulty finding and retaining labor leading to supply constraints.” (Plastics &amp; Rubber Products)</t>
        </is>
      </c>
    </row>
    <row r="342" ht="33" customHeight="1">
      <c r="A342" t="inlineStr">
        <is>
          <t>Plastics &amp; Rubber Products</t>
        </is>
      </c>
      <c r="B342" s="123" t="n">
        <v>44136</v>
      </c>
      <c r="C342" t="inlineStr">
        <is>
          <t>“Customer order volumes are very strong, but our suppliers are having issues meeting our orders due to people shortages.” (Plastics &amp; Rubber Products)</t>
        </is>
      </c>
    </row>
    <row r="343">
      <c r="A343" t="inlineStr">
        <is>
          <t>Plastics &amp; Rubber Products</t>
        </is>
      </c>
      <c r="B343" s="123" t="n">
        <v>44105</v>
      </c>
      <c r="C343" t="inlineStr">
        <is>
          <t>“We continue to see stronger month-over-month orders in plastic injection molding.” (Plastics &amp; Rubber Products)</t>
        </is>
      </c>
    </row>
    <row r="344" ht="16" customHeight="1" thickBot="1">
      <c r="A344" t="inlineStr">
        <is>
          <t>Plastics &amp; Rubber Products</t>
        </is>
      </c>
      <c r="B344" s="123" t="n">
        <v>44075</v>
      </c>
      <c r="C344" t="inlineStr">
        <is>
          <t>“Business has continued to be strong, with September following August. October is also shaping up to be a good sales month as well.” (Plastics &amp; Rubber Products)</t>
        </is>
      </c>
    </row>
    <row r="345">
      <c r="A345" t="inlineStr">
        <is>
          <t>Plastics &amp; Rubber Products</t>
        </is>
      </c>
      <c r="B345" s="123" t="n">
        <v>44044</v>
      </c>
      <c r="C345" t="inlineStr">
        <is>
          <t>"We are seeing solid month-over-month order improvement in all manufacturing sectors such as electrical, auto and industrial goods. Looking to add a few factory operators." (Plastics &amp; Rubber Products)</t>
        </is>
      </c>
    </row>
    <row r="346">
      <c r="A346" t="inlineStr">
        <is>
          <t>Plastics &amp; Rubber Products</t>
        </is>
      </c>
      <c r="B346" s="123" t="n">
        <v>43983</v>
      </c>
      <c r="C346" t="inlineStr">
        <is>
          <t>“Orders have picked up and are trending toward normal production requirements [volume similar to 2019 production].” (Plastics &amp; Rubber Products)</t>
        </is>
      </c>
    </row>
    <row r="347">
      <c r="A347" t="inlineStr">
        <is>
          <t>Plastics &amp; Rubber Products</t>
        </is>
      </c>
      <c r="B347" s="123" t="n">
        <v>43952</v>
      </c>
      <c r="C347" t="inlineStr">
        <is>
          <t>“Business activity remains strong for consumable applications and very weak in durable segments.” (Plastics &amp; Rubber Products)</t>
        </is>
      </c>
    </row>
    <row r="348">
      <c r="A348" t="inlineStr">
        <is>
          <t>Plastics &amp; Rubber Products</t>
        </is>
      </c>
      <c r="B348" s="123" t="n">
        <v>43891</v>
      </c>
      <c r="C348" t="inlineStr">
        <is>
          <t>“All North American manufacturing plants have ceased operations or drastically scaled back as a result of customer plant closings and other responses to COVID-19.” (Plastics &amp; Rubber Products)</t>
        </is>
      </c>
    </row>
    <row r="349">
      <c r="A349" t="inlineStr">
        <is>
          <t>Plastics &amp; Rubber Products</t>
        </is>
      </c>
      <c r="B349" s="123" t="n">
        <v>43862</v>
      </c>
      <c r="C349" t="inlineStr">
        <is>
          <t>“Business continues to be strong. We had a little January slowdown, but February has been fantastic.” (Plastics &amp; Rubber Products)</t>
        </is>
      </c>
    </row>
    <row r="350">
      <c r="A350" t="inlineStr">
        <is>
          <t>Plastics &amp; Rubber Products</t>
        </is>
      </c>
      <c r="B350" s="123" t="n">
        <v>43831</v>
      </c>
      <c r="C350" t="inlineStr">
        <is>
          <t>"Tariffs on injection molds will impact selection of mold builder for future jobs. We are more likely to choose domestic rather than offshore." (Plastics &amp; Rubber Products)</t>
        </is>
      </c>
    </row>
    <row r="351" ht="16" customHeight="1" thickBot="1">
      <c r="A351" t="inlineStr">
        <is>
          <t>Plastics &amp; Rubber Products</t>
        </is>
      </c>
      <c r="B351" s="123" t="n">
        <v>43800</v>
      </c>
      <c r="C351" t="inlineStr">
        <is>
          <t>"Export markets continue to weaken for plastic resins — Mexican producers are actually trying to sell product back into the U.S. due to weak in-country demand." (Plastics &amp; Rubber Products)</t>
        </is>
      </c>
    </row>
    <row r="352">
      <c r="A352" t="inlineStr">
        <is>
          <t>Plastics &amp; Rubber Products</t>
        </is>
      </c>
      <c r="B352" s="123" t="n">
        <v>43770</v>
      </c>
      <c r="C352" t="inlineStr">
        <is>
          <t>“Heading into the holiday season, we are seeing the backlog decrease as new orders for 2020 seem lighter than in past years.” (Plastics &amp; Rubber Products)</t>
        </is>
      </c>
    </row>
    <row r="353">
      <c r="A353" t="inlineStr">
        <is>
          <t>Plastics &amp; Rubber Products</t>
        </is>
      </c>
      <c r="B353" s="123" t="n">
        <v>43739</v>
      </c>
      <c r="C353" t="inlineStr">
        <is>
          <t>“Business for thermoplastic resins is very strong, but margins continue to be under pressure due to tariffs and global economy uncertainty.” (Plastics &amp; Rubber Products)</t>
        </is>
      </c>
    </row>
    <row r="354">
      <c r="A354" t="inlineStr">
        <is>
          <t>Plastics &amp; Rubber Products</t>
        </is>
      </c>
      <c r="B354" s="123" t="n">
        <v>43709</v>
      </c>
      <c r="C354" t="inlineStr">
        <is>
          <t>“We have seen a reduction in sales orders and, therefore, a lower demand for products we order. We have also reduced our workforce by 10 percent.” (Plastics &amp; Rubber Products)</t>
        </is>
      </c>
    </row>
    <row r="355">
      <c r="A355" t="inlineStr">
        <is>
          <t>Plastics &amp; Rubber Products</t>
        </is>
      </c>
      <c r="B355" s="123" t="n">
        <v>43678</v>
      </c>
      <c r="C355" t="inlineStr">
        <is>
          <t>"Current business is OK, nothing to brag about. Under projections and slightly below last year, [but] margins are hanging in there." (Plastics &amp; Rubber Products)</t>
        </is>
      </c>
    </row>
    <row r="356">
      <c r="A356" t="inlineStr">
        <is>
          <t>Plastics &amp; Rubber Products</t>
        </is>
      </c>
      <c r="B356" s="123" t="n">
        <v>43647</v>
      </c>
      <c r="C356" t="inlineStr">
        <is>
          <t>“All aspects of business remain strong, but we’re starting to see the frictional effect of tariffs on exports.” (Plastics &amp; Rubber Products)</t>
        </is>
      </c>
    </row>
    <row r="357">
      <c r="A357" t="inlineStr">
        <is>
          <t>Plastics &amp; Rubber Products</t>
        </is>
      </c>
      <c r="B357" s="123" t="n">
        <v>43617</v>
      </c>
      <c r="C357" t="inlineStr">
        <is>
          <t>“Business is still strong. Pricing on raw materials has stabilized.” (Plastics &amp; Rubber Products)</t>
        </is>
      </c>
    </row>
    <row r="358">
      <c r="A358" t="inlineStr">
        <is>
          <t>Plastics &amp; Rubber Products</t>
        </is>
      </c>
      <c r="B358" s="123" t="n">
        <v>43586</v>
      </c>
      <c r="C358" t="inlineStr">
        <is>
          <t>“Newly increased tariffs on Chinese imports pose an issue on a number of chemicals and materials that are solely produced in China. We are expecting increases in raw materials starting June 1.” (Plastics &amp; Rubber Products)</t>
        </is>
      </c>
    </row>
    <row r="359">
      <c r="A359" t="inlineStr">
        <is>
          <t>Plastics &amp; Rubber Products</t>
        </is>
      </c>
      <c r="B359" s="123" t="n">
        <v>43556</v>
      </c>
      <c r="C359" t="inlineStr">
        <is>
          <t>"Business seems to keep humming along." (Plastics &amp; Rubber Products)</t>
        </is>
      </c>
    </row>
    <row r="360">
      <c r="A360" t="inlineStr">
        <is>
          <t>Plastics &amp; Rubber Products</t>
        </is>
      </c>
      <c r="B360" s="123" t="n">
        <v>43525</v>
      </c>
      <c r="C360" t="inlineStr">
        <is>
          <t>“Awaiting with anticipation the outcome of the U.S.-China trade deal.” (Plastics and Rubber Products)</t>
        </is>
      </c>
    </row>
    <row r="361">
      <c r="A361" t="inlineStr">
        <is>
          <t>Plastics &amp; Rubber Products</t>
        </is>
      </c>
      <c r="B361" s="123" t="n">
        <v>43497</v>
      </c>
      <c r="C361" t="inlineStr">
        <is>
          <t>“General business conditions started to slow at the end of January, continuing through February.” (Plastics and Rubber Products)</t>
        </is>
      </c>
    </row>
    <row r="362">
      <c r="A362" t="inlineStr">
        <is>
          <t>Plastics &amp; Rubber Products</t>
        </is>
      </c>
      <c r="B362" s="123" t="n">
        <v>43466</v>
      </c>
      <c r="C362" t="inlineStr">
        <is>
          <t>“January is off to a good start versus a lower November and December. We are ahead of both plan and January 2018 performance.” (Plastics and Rubber Products)</t>
        </is>
      </c>
    </row>
    <row r="363">
      <c r="A363" t="inlineStr">
        <is>
          <t>Primary Metals</t>
        </is>
      </c>
      <c r="B363" s="123" t="n">
        <v>44866</v>
      </c>
      <c r="C363" t="inlineStr">
        <is>
          <t>“Slight improvement on overall business conditions from the previous month.”</t>
        </is>
      </c>
    </row>
    <row r="364">
      <c r="A364" t="inlineStr">
        <is>
          <t>Primary Metals</t>
        </is>
      </c>
      <c r="B364" s="123" t="n">
        <v>44774</v>
      </c>
      <c r="C364" t="inlineStr">
        <is>
          <t>“Demand is softening; however, we are continuing to produce to replenish inventory.”</t>
        </is>
      </c>
    </row>
    <row r="365">
      <c r="A365" t="inlineStr">
        <is>
          <t>Primary Metals</t>
        </is>
      </c>
      <c r="B365" s="123" t="n">
        <v>44743</v>
      </c>
      <c r="C365" t="inlineStr">
        <is>
          <t>“Slight improvement projected for our business for the next quarter.”</t>
        </is>
      </c>
    </row>
    <row r="366">
      <c r="A366" t="inlineStr">
        <is>
          <t>Primary Metals</t>
        </is>
      </c>
      <c r="B366" s="123" t="n">
        <v>44713</v>
      </c>
      <c r="C366" t="inlineStr">
        <is>
          <t>“Supply seems to be settling to some degree, but what it is settling into remains in question. Diminishing cost and (continued) limited supply in aluminum make for an interesting combination. There are actually more questions than answers this month.”</t>
        </is>
      </c>
    </row>
    <row r="367">
      <c r="A367" t="inlineStr">
        <is>
          <t>Primary Metals</t>
        </is>
      </c>
      <c r="B367" s="123" t="n">
        <v>44682</v>
      </c>
      <c r="C367" t="inlineStr">
        <is>
          <t>“Business is steady. We consolidated shifts and do maintenance on off hours, which is working well.”</t>
        </is>
      </c>
    </row>
    <row r="368">
      <c r="A368" t="inlineStr">
        <is>
          <t>Primary Metals</t>
        </is>
      </c>
      <c r="B368" s="123" t="n">
        <v>44621</v>
      </c>
      <c r="C368" t="inlineStr">
        <is>
          <t>“Supply chain is still unstable. While we have seen improvements, there are still a lot of issues that have yet to be resolved.”</t>
        </is>
      </c>
    </row>
    <row r="369">
      <c r="A369" t="inlineStr">
        <is>
          <t>Primary Metals</t>
        </is>
      </c>
      <c r="B369" s="123" t="n">
        <v>44378</v>
      </c>
      <c r="C369" t="inlineStr">
        <is>
          <t>Business levels continue to be very strong, but we also continue to struggle finding employees. We can only fill 75 percent of our order requirements due to the labor shortage. [Primary Metals]</t>
        </is>
      </c>
    </row>
    <row r="370">
      <c r="A370" t="inlineStr">
        <is>
          <t>Primary Metals</t>
        </is>
      </c>
      <c r="B370" s="123" t="n">
        <v>44348</v>
      </c>
      <c r="C370" t="inlineStr">
        <is>
          <t>“We continue to be oversold, based on what we are currently capable of producing. Lack of labor is killing us.” [Primary Metals]</t>
        </is>
      </c>
    </row>
    <row r="371">
      <c r="A371" t="inlineStr">
        <is>
          <t>Primary Metals</t>
        </is>
      </c>
      <c r="B371" s="123" t="n">
        <v>44317</v>
      </c>
      <c r="C371" t="inlineStr">
        <is>
          <t>“Very busy, but still experiencing labor shortages.” [Primary Metals]</t>
        </is>
      </c>
    </row>
    <row r="372">
      <c r="A372" t="inlineStr">
        <is>
          <t>Primary Metals</t>
        </is>
      </c>
      <c r="B372" s="123" t="n">
        <v>44287</v>
      </c>
      <c r="C372" t="inlineStr">
        <is>
          <t>“The metals markets remain very challenging at best. Shortages of raw materials have increased, especially in aluminum and carbon steel. Prices continue to rapidly increase. Transportation and trucking [are] also a big challenge.” (Primary Metals)</t>
        </is>
      </c>
    </row>
    <row r="373">
      <c r="A373" t="inlineStr">
        <is>
          <t>Primary Metals</t>
        </is>
      </c>
      <c r="B373" s="123" t="n">
        <v>44228</v>
      </c>
      <c r="C373" t="inlineStr">
        <is>
          <t>“We have seen our new-order log increase by 40 percent over the last two months. We are overloaded with orders and do not have the personnel to get product out the door on schedule.” (Primary Metals)</t>
        </is>
      </c>
    </row>
    <row r="374">
      <c r="A374" t="inlineStr">
        <is>
          <t>Primary Metals</t>
        </is>
      </c>
      <c r="B374" s="123" t="n">
        <v>44197</v>
      </c>
      <c r="C374" t="inlineStr">
        <is>
          <t>“Business is improving, but we are still struggling with a shortage of available labor.” (Primary Metals)</t>
        </is>
      </c>
    </row>
    <row r="375">
      <c r="A375" t="inlineStr">
        <is>
          <t>Primary Metals</t>
        </is>
      </c>
      <c r="B375" s="123" t="n">
        <v>44166</v>
      </c>
      <c r="C375" t="inlineStr">
        <is>
          <t>“Fourth-quarter production improved more than anticipated, both against the rolling forecast and compared to typical Q4 business.” (Primary Metals)</t>
        </is>
      </c>
    </row>
    <row r="376">
      <c r="A376" t="inlineStr">
        <is>
          <t>Primary Metals</t>
        </is>
      </c>
      <c r="B376" s="123" t="n">
        <v>44136</v>
      </c>
      <c r="C376" t="inlineStr">
        <is>
          <t>“Our business is booming, as many customers need products ASAP. A great situation.” (Primary Metals)</t>
        </is>
      </c>
    </row>
    <row r="377">
      <c r="A377" t="inlineStr">
        <is>
          <t>Primary Metals</t>
        </is>
      </c>
      <c r="B377" s="123" t="n">
        <v>44044</v>
      </c>
      <c r="C377" t="inlineStr">
        <is>
          <t>"Rolling production forecasts are increasing each week compared to prior forecast." (Primary Metals)</t>
        </is>
      </c>
    </row>
    <row r="378">
      <c r="A378" t="inlineStr">
        <is>
          <t>Primary Metals</t>
        </is>
      </c>
      <c r="B378" s="123" t="n">
        <v>43983</v>
      </c>
      <c r="C378" t="inlineStr">
        <is>
          <t>“We are seeing an increase in orders as the economy starts to get rolling again. Slow and steady, sales are increasing. So far, so good.” (Primary Metals)</t>
        </is>
      </c>
    </row>
    <row r="379">
      <c r="A379" t="inlineStr">
        <is>
          <t>Primary Metals</t>
        </is>
      </c>
      <c r="B379" s="123" t="n">
        <v>43952</v>
      </c>
      <c r="C379" t="inlineStr">
        <is>
          <t>“We have been fortunate that most of our customer base is considered to be a part of the critical workforce, so we have been running at around 80 percent of our normal production volume.” (Primary Metals)</t>
        </is>
      </c>
    </row>
    <row r="380">
      <c r="A380" t="inlineStr">
        <is>
          <t>Primary Metals</t>
        </is>
      </c>
      <c r="B380" s="123" t="n">
        <v>43862</v>
      </c>
      <c r="C380" t="inlineStr">
        <is>
          <t>“Current favorable forecast to budget for first-quarter sales.” (Primary Metals)</t>
        </is>
      </c>
    </row>
    <row r="381">
      <c r="A381" t="inlineStr">
        <is>
          <t>Primary Metals</t>
        </is>
      </c>
      <c r="B381" s="123" t="n">
        <v>43739</v>
      </c>
      <c r="C381"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82">
      <c r="A382" t="inlineStr">
        <is>
          <t>Primary Metals</t>
        </is>
      </c>
      <c r="B382" s="123" t="n">
        <v>43586</v>
      </c>
      <c r="C382" t="inlineStr">
        <is>
          <t>“General slowing due to inventory correction.” (Primary Metals)</t>
        </is>
      </c>
    </row>
    <row r="383">
      <c r="A383" t="inlineStr">
        <is>
          <t>Primary Metals</t>
        </is>
      </c>
      <c r="B383" s="123" t="n">
        <v>43556</v>
      </c>
      <c r="C383" t="inlineStr">
        <is>
          <t>"Order book remains strong; future outlook is beginning to soften a little." (Primary Metals)</t>
        </is>
      </c>
    </row>
    <row r="384">
      <c r="A384" t="inlineStr">
        <is>
          <t>Primary Metals</t>
        </is>
      </c>
      <c r="B384" s="123" t="n">
        <v>43525</v>
      </c>
      <c r="C384" t="inlineStr">
        <is>
          <t>“Experienced a reduction in orders, with forecasted softness going into Q2.” (Primary Metals)</t>
        </is>
      </c>
    </row>
    <row r="385">
      <c r="A385" t="inlineStr">
        <is>
          <t>Textile Mills</t>
        </is>
      </c>
      <c r="B385" s="123" t="n">
        <v>44743</v>
      </c>
      <c r="C385" t="inlineStr">
        <is>
          <t>“Continuing delivery and staffing issues have eaten away the bottom line.”</t>
        </is>
      </c>
    </row>
    <row r="386">
      <c r="A386" t="inlineStr">
        <is>
          <t>Textile Mills</t>
        </is>
      </c>
      <c r="B386" s="123" t="n">
        <v>44593</v>
      </c>
      <c r="C386" t="inlineStr">
        <is>
          <t>“We are expecting a year of strong demand, higher prices and continued supply chain challenges.”</t>
        </is>
      </c>
    </row>
    <row r="387">
      <c r="A387" t="inlineStr">
        <is>
          <t>Textile Mills</t>
        </is>
      </c>
      <c r="B387" s="123" t="n">
        <v>44228</v>
      </c>
      <c r="C387" t="inlineStr">
        <is>
          <t>“A sense of urgency is being felt regarding new orders. Customers are giving an impression that a presence of stability is forthcoming and order flow is increasing.” (Textile Mills)</t>
        </is>
      </c>
    </row>
    <row r="388">
      <c r="A388" t="inlineStr">
        <is>
          <t>Textile Mills</t>
        </is>
      </c>
      <c r="B388" s="123" t="n">
        <v>43800</v>
      </c>
      <c r="C388" t="inlineStr">
        <is>
          <t>"Our outlook for the first quarter of 2020 is positive. We have secured contracts from a number of former customers and expect sales growth of about 5 percent over Q4 of 2019." (Textile Mills)</t>
        </is>
      </c>
    </row>
    <row r="389">
      <c r="A389" t="inlineStr">
        <is>
          <t>Textile Mills</t>
        </is>
      </c>
      <c r="B389" s="123" t="n">
        <v>43525</v>
      </c>
      <c r="C389" t="inlineStr">
        <is>
          <t>“Customer orders remain strong.” (Textile Mills)</t>
        </is>
      </c>
    </row>
    <row r="390">
      <c r="A390" t="inlineStr">
        <is>
          <t>Transportation Equipment</t>
        </is>
      </c>
      <c r="B390" s="123" t="n">
        <v>44866</v>
      </c>
      <c r="C390" t="inlineStr">
        <is>
          <t>“Orders for transportation equipment remain strong. Supply chain issues persist, with minimal direct effect on output.”</t>
        </is>
      </c>
    </row>
    <row r="391">
      <c r="A391" t="inlineStr">
        <is>
          <t>Transportation Equipment</t>
        </is>
      </c>
      <c r="B391" s="123" t="n">
        <v>44835</v>
      </c>
      <c r="C391" t="inlineStr">
        <is>
          <t>“Challenges with labor and parts delivery are easing. Order levels are slowing down after pent-up demand in the previous month.”</t>
        </is>
      </c>
    </row>
    <row r="392">
      <c r="A392" t="inlineStr">
        <is>
          <t>Transportation Equipment</t>
        </is>
      </c>
      <c r="B392" s="123" t="n">
        <v>44805</v>
      </c>
      <c r="C392" t="inlineStr">
        <is>
          <t>“Production is steady, allowing reduction of backlog amidst slightly softened demand.”</t>
        </is>
      </c>
    </row>
    <row r="393">
      <c r="A393" t="inlineStr">
        <is>
          <t>Transportation Equipment</t>
        </is>
      </c>
      <c r="B393" s="123" t="n">
        <v>44774</v>
      </c>
      <c r="C393" t="inlineStr">
        <is>
          <t>“Strong sales continue. The impact of the chip shortage is slowing, and the decreasing COVID-19 resurgence in Asia is now affecting production more than chips.”</t>
        </is>
      </c>
    </row>
    <row r="394">
      <c r="A394" t="inlineStr">
        <is>
          <t>Transportation Equipment</t>
        </is>
      </c>
      <c r="B394" s="123" t="n">
        <v>44743</v>
      </c>
      <c r="C394" t="inlineStr">
        <is>
          <t>“Chip shortages remain; however, the COVID-19 lockdowns in China are presenting even worse supply issues.”</t>
        </is>
      </c>
    </row>
    <row r="395">
      <c r="A395" t="inlineStr">
        <is>
          <t>Transportation Equipment</t>
        </is>
      </c>
      <c r="B395" s="123" t="n">
        <v>44713</v>
      </c>
      <c r="C395" t="inlineStr">
        <is>
          <t>“Continued strong demand for transportation equipment.”</t>
        </is>
      </c>
    </row>
    <row r="396">
      <c r="A396" t="inlineStr">
        <is>
          <t>Transportation Equipment</t>
        </is>
      </c>
      <c r="B396" s="123" t="n">
        <v>44682</v>
      </c>
      <c r="C396" t="inlineStr">
        <is>
          <t>“The challenge with semiconductors hasn’t softened; the situation is worsening due to Chinese COVID-19 lockdowns.”</t>
        </is>
      </c>
    </row>
    <row r="397">
      <c r="A397" t="inlineStr">
        <is>
          <t>Transportation Equipment</t>
        </is>
      </c>
      <c r="B397" s="123" t="n">
        <v>44652</v>
      </c>
      <c r="C397" t="inlineStr">
        <is>
          <t>“Continued strong demand with improvements in the supply chain. Delays still exist, but supply issues are slowly improving. Cost increases in multiple categories.”</t>
        </is>
      </c>
    </row>
    <row r="398">
      <c r="A398" t="inlineStr">
        <is>
          <t>Transportation Equipment</t>
        </is>
      </c>
      <c r="B398" s="123" t="n">
        <v>44621</v>
      </c>
      <c r="C398"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399">
      <c r="A399" t="inlineStr">
        <is>
          <t>Transportation Equipment</t>
        </is>
      </c>
      <c r="B399" s="123" t="n">
        <v>44593</v>
      </c>
      <c r="C399" t="inlineStr">
        <is>
          <t>“Demand for transportation equipment remains strong. Supply of transportation services continues to be a major issue for the supply chain.”</t>
        </is>
      </c>
    </row>
    <row r="400">
      <c r="A400" t="inlineStr">
        <is>
          <t>Transportation Equipment</t>
        </is>
      </c>
      <c r="B400" s="123" t="n">
        <v>44562</v>
      </c>
      <c r="C400"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401">
      <c r="A401" t="inlineStr">
        <is>
          <t>Transportation Equipment</t>
        </is>
      </c>
      <c r="B401" s="123" t="n">
        <v>44531</v>
      </c>
      <c r="C401" t="inlineStr">
        <is>
          <t>“Continued strong demand has our production facilities producing as many vehicles as we have materials for; however, capacity is limited due to the global chip shortage.”</t>
        </is>
      </c>
    </row>
    <row r="402">
      <c r="A402" t="inlineStr">
        <is>
          <t>Transportation Equipment</t>
        </is>
      </c>
      <c r="B402" s="123" t="n">
        <v>44470</v>
      </c>
      <c r="C402" t="inlineStr">
        <is>
          <t>“Strong sales continue; however, we have diverted chips (semiconductors) to our higher-margin vehicles and stopped or limited the lower-margin vehicle production schedules.” [Transportation Equipment]</t>
        </is>
      </c>
    </row>
    <row r="403">
      <c r="A403" t="inlineStr">
        <is>
          <t>Transportation Equipment</t>
        </is>
      </c>
      <c r="B403" s="123" t="n">
        <v>44440</v>
      </c>
      <c r="C403"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404">
      <c r="A404" t="inlineStr">
        <is>
          <t>Transportation Equipment</t>
        </is>
      </c>
      <c r="B404" s="123" t="n">
        <v>44409</v>
      </c>
      <c r="C404" t="inlineStr">
        <is>
          <t>“Strong sales continue, but production is limited due to supply issues with chips.” [Transportation Equipment]</t>
        </is>
      </c>
    </row>
    <row r="405">
      <c r="A405" t="inlineStr">
        <is>
          <t>Transportation Equipment</t>
        </is>
      </c>
      <c r="B405" s="123" t="n">
        <v>44378</v>
      </c>
      <c r="C405" t="inlineStr">
        <is>
          <t>Strong sales continue, and inventories are low as the chip shortage is keeping production numbers down — we have idled several of our assembly plants to reduce the strain on the chip supply base. [Transportation Equipment]</t>
        </is>
      </c>
    </row>
    <row r="406">
      <c r="A406" t="inlineStr">
        <is>
          <t>Transportation Equipment</t>
        </is>
      </c>
      <c r="B406" s="123" t="n">
        <v>44348</v>
      </c>
      <c r="C406"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407">
      <c r="A407" t="inlineStr">
        <is>
          <t>Transportation Equipment</t>
        </is>
      </c>
      <c r="B407" s="123" t="n">
        <v>44317</v>
      </c>
      <c r="C407" t="inlineStr">
        <is>
          <t>“Ongoing component shortages are driving dual sourcing and longer-term supply plans to be implemented.” [Transportation Equipment]</t>
        </is>
      </c>
    </row>
    <row r="408">
      <c r="A408" t="inlineStr">
        <is>
          <t>Transportation Equipment</t>
        </is>
      </c>
      <c r="B408" s="123" t="n">
        <v>44287</v>
      </c>
      <c r="C408"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409">
      <c r="A409" t="inlineStr">
        <is>
          <t>Transportation Equipment</t>
        </is>
      </c>
      <c r="B409" s="123" t="n">
        <v>44256</v>
      </c>
      <c r="C409" t="inlineStr">
        <is>
          <t>“Business conditions are positive for our industry and company. The constraints are mainly related to parts availability (imports, supply chain congestion). Manpower is also a constraint; hiring new members is a challenge.” (Transportation Equipment)</t>
        </is>
      </c>
    </row>
    <row r="410">
      <c r="A410" t="inlineStr">
        <is>
          <t>Transportation Equipment</t>
        </is>
      </c>
      <c r="B410" s="123" t="n">
        <v>44228</v>
      </c>
      <c r="C410"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411">
      <c r="A411" t="inlineStr">
        <is>
          <t>Transportation Equipment</t>
        </is>
      </c>
      <c r="B411" s="123" t="n">
        <v>44197</v>
      </c>
      <c r="C411" t="inlineStr">
        <is>
          <t>“Very strong demand with limitations in supply to meet increased demand.” (Transportation Equipment)</t>
        </is>
      </c>
    </row>
    <row r="412">
      <c r="A412" t="inlineStr">
        <is>
          <t>Transportation Equipment</t>
        </is>
      </c>
      <c r="B412" s="123" t="n">
        <v>44166</v>
      </c>
      <c r="C412"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413">
      <c r="A413" t="inlineStr">
        <is>
          <t>Transportation Equipment</t>
        </is>
      </c>
      <c r="B413" s="123" t="n">
        <v>44136</v>
      </c>
      <c r="C413"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414">
      <c r="A414" t="inlineStr">
        <is>
          <t>Transportation Equipment</t>
        </is>
      </c>
      <c r="B414" s="123" t="n">
        <v>44105</v>
      </c>
      <c r="C414"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415">
      <c r="A415" t="inlineStr">
        <is>
          <t>Transportation Equipment</t>
        </is>
      </c>
      <c r="B415" s="123" t="n">
        <v>44075</v>
      </c>
      <c r="C415"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416">
      <c r="A416" t="inlineStr">
        <is>
          <t>Transportation Equipment</t>
        </is>
      </c>
      <c r="B416" s="123" t="n">
        <v>44044</v>
      </c>
      <c r="C416" t="inlineStr">
        <is>
          <t>Airline industry continues to be under great pressure. (Transportation Equipment)</t>
        </is>
      </c>
    </row>
    <row r="417">
      <c r="A417" t="inlineStr">
        <is>
          <t>Transportation Equipment</t>
        </is>
      </c>
      <c r="B417" s="123" t="n">
        <v>44013</v>
      </c>
      <c r="C417" t="inlineStr">
        <is>
          <t>“Overall business remains down almost 70 percent. We are hanging on to as many employees as possible, but we will have to lay off 30 percent or more for at least two to three months until September or October.” (Transportation Equipment)</t>
        </is>
      </c>
    </row>
    <row r="418">
      <c r="A418" t="inlineStr">
        <is>
          <t>Transportation Equipment</t>
        </is>
      </c>
      <c r="B418" s="123" t="n">
        <v>43983</v>
      </c>
      <c r="C418" t="inlineStr">
        <is>
          <t>“Gradually ramping production back in our plants. Most of our supply base continued to operate during COVID-19, so we are not seeing a significant supply risk. Will be monitoring supply chain financial health closely.” (Transportation Equipment)</t>
        </is>
      </c>
    </row>
    <row r="419">
      <c r="A419" t="inlineStr">
        <is>
          <t>Transportation Equipment</t>
        </is>
      </c>
      <c r="B419" s="123" t="n">
        <v>43952</v>
      </c>
      <c r="C419" t="inlineStr">
        <is>
          <t>“We see an issue with suppliers that are affecting production. At the same time, social distancing measures in [the] manufacturing plant and customer demand are impacting the rate of production.” (Transportation Equipment)</t>
        </is>
      </c>
    </row>
    <row r="420">
      <c r="A420" t="inlineStr">
        <is>
          <t>Transportation Equipment</t>
        </is>
      </c>
      <c r="B420" s="123" t="n">
        <v>43922</v>
      </c>
      <c r="C420" t="inlineStr">
        <is>
          <t>“COVID-19 has created a wave of activities, including vendors closing, vendors focusing only on the medical industry, employees not coming to work, delayed shipments from overseas, [and] etcetera.” (Transportation Equipment)</t>
        </is>
      </c>
    </row>
    <row r="421">
      <c r="A421" t="inlineStr">
        <is>
          <t>Transportation Equipment</t>
        </is>
      </c>
      <c r="B421" s="123" t="n">
        <v>43891</v>
      </c>
      <c r="C421"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422">
      <c r="A422" t="inlineStr">
        <is>
          <t>Transportation Equipment</t>
        </is>
      </c>
      <c r="B422" s="123" t="n">
        <v>43831</v>
      </c>
      <c r="C422" t="inlineStr">
        <is>
          <t>"Continued signs of slowdown in manufacturing." (Transportation Equipment)</t>
        </is>
      </c>
    </row>
    <row r="423">
      <c r="A423" t="inlineStr">
        <is>
          <t>Transportation Equipment</t>
        </is>
      </c>
      <c r="B423" s="123" t="n">
        <v>43800</v>
      </c>
      <c r="C423" t="inlineStr">
        <is>
          <t>"Cautiously optimistic is the rule these days. Sales are decent, but we're wondering what 2020 will bring. Still hedging that it will be successful — but maybe not as much as this year." (Transportation Equipment)</t>
        </is>
      </c>
    </row>
    <row r="424">
      <c r="A424" t="inlineStr">
        <is>
          <t>Transportation Equipment</t>
        </is>
      </c>
      <c r="B424" s="123" t="n">
        <v>43770</v>
      </c>
      <c r="C424" t="inlineStr">
        <is>
          <t>“Economic uncertainty continues. Our outlook on future business is cautious, yet positive.” (Transportation Equipment)</t>
        </is>
      </c>
    </row>
    <row r="425">
      <c r="A425" t="inlineStr">
        <is>
          <t>Transportation Equipment</t>
        </is>
      </c>
      <c r="B425" s="123" t="n">
        <v>43739</v>
      </c>
      <c r="C425" t="inlineStr">
        <is>
          <t>“Automotive sales continue to decrease; however, trucks and SUVs are still providing decent revenue. Cautiously optimistic for the near term.” (Transportation Equipment)</t>
        </is>
      </c>
    </row>
    <row r="426">
      <c r="A426" t="inlineStr">
        <is>
          <t>Transportation Equipment</t>
        </is>
      </c>
      <c r="B426" s="123" t="n">
        <v>43709</v>
      </c>
      <c r="C426" t="inlineStr">
        <is>
          <t>“Business outlook remains cautious. Orders seem to be decreasing, but luckily not as sharp of a decrease as we were expecting.” (Transportation Equipment)</t>
        </is>
      </c>
    </row>
    <row r="427">
      <c r="A427" t="inlineStr">
        <is>
          <t>Transportation Equipment</t>
        </is>
      </c>
      <c r="B427" s="123" t="n">
        <v>43678</v>
      </c>
      <c r="C427" t="inlineStr">
        <is>
          <t>"Slowest month (July) this year so far in sales." (Transportation Equipment)</t>
        </is>
      </c>
    </row>
    <row r="428">
      <c r="A428" t="inlineStr">
        <is>
          <t>Transportation Equipment</t>
        </is>
      </c>
      <c r="B428" s="123" t="n">
        <v>43647</v>
      </c>
      <c r="C428" t="inlineStr">
        <is>
          <t>“[Automotive] sales continue to decline, and forecasts have been reduced due to softer predicted demand. Attention to product cost — not sales price — is increasing.” (Transportation Equipment)</t>
        </is>
      </c>
    </row>
    <row r="429">
      <c r="A429" t="inlineStr">
        <is>
          <t>Transportation Equipment</t>
        </is>
      </c>
      <c r="B429" s="123" t="n">
        <v>43617</v>
      </c>
      <c r="C429"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30">
      <c r="A430" t="inlineStr">
        <is>
          <t>Transportation Equipment</t>
        </is>
      </c>
      <c r="B430" s="123" t="n">
        <v>43586</v>
      </c>
      <c r="C430" t="inlineStr">
        <is>
          <t>“Sales continue to decline. Volumes are off, [and] profits haven't decreased in proportion to sales. Higher-margin vehicles continue strong sales, but low- to mid-range sales are down.” (Transportation Equipment)</t>
        </is>
      </c>
    </row>
    <row r="431">
      <c r="A431" t="inlineStr">
        <is>
          <t>Transportation Equipment</t>
        </is>
      </c>
      <c r="B431" s="123" t="n">
        <v>43556</v>
      </c>
      <c r="C431" t="inlineStr">
        <is>
          <t>"[We are] closely watching the Mexico border situation as well as the tariff situation." (Transportation Equipment)</t>
        </is>
      </c>
    </row>
    <row r="432">
      <c r="A432" t="inlineStr">
        <is>
          <t>Transportation Equipment</t>
        </is>
      </c>
      <c r="B432" s="123" t="n">
        <v>43525</v>
      </c>
      <c r="C432" t="inlineStr">
        <is>
          <t>“Business remains very strong amid rumors of a slowdown, but forecasts do not indicate this. Electronics are at tight capacity from manufacturers, with no [change] in the near future.” (Transportation Equipment)</t>
        </is>
      </c>
    </row>
    <row r="433">
      <c r="A433" t="inlineStr">
        <is>
          <t>Transportation Equipment</t>
        </is>
      </c>
      <c r="B433" s="123" t="n">
        <v>43497</v>
      </c>
      <c r="C433" t="inlineStr">
        <is>
          <t>“Still fairly steady with production and services.” (Transportation Equipment)</t>
        </is>
      </c>
    </row>
    <row r="434">
      <c r="A434" t="inlineStr">
        <is>
          <t>Transportation Equipment</t>
        </is>
      </c>
      <c r="B434" s="123" t="n">
        <v>43466</v>
      </c>
      <c r="C434" t="inlineStr">
        <is>
          <t>“Overall, business continues to be good; however, margins are being squeezed.” (Transportation Equipment)</t>
        </is>
      </c>
    </row>
    <row r="435">
      <c r="A435" t="inlineStr">
        <is>
          <t>Wood Products</t>
        </is>
      </c>
      <c r="B435" s="123" t="n">
        <v>44228</v>
      </c>
      <c r="C435" t="inlineStr">
        <is>
          <t>“Prices are rising so rapidly that many are wondering if [the situation] is sustainable. Shortages have the industry concerned for supply going forward, at least deep into the second quarter.” (Wood Products)</t>
        </is>
      </c>
    </row>
    <row r="436">
      <c r="A436" t="inlineStr">
        <is>
          <t>Wood Products</t>
        </is>
      </c>
      <c r="B436" s="123" t="n">
        <v>44075</v>
      </c>
      <c r="C436" t="inlineStr">
        <is>
          <t>“Raw material shortages, especially of hardwood logs, are starting to impact overall supply. Domestic market demand is fragmented but remains sound. Export demand, especially to China, is robust.” (Wood Products)</t>
        </is>
      </c>
    </row>
    <row r="437">
      <c r="A437" t="inlineStr">
        <is>
          <t>Wood Products</t>
        </is>
      </c>
      <c r="B437" s="123" t="n">
        <v>44044</v>
      </c>
      <c r="C437" t="inlineStr">
        <is>
          <t>Homebuilder business continues to be robust, with month-over-month gains continuing since May. Business remains favorable and will only be held back by supply issues across the entire industry. (Wood Products)</t>
        </is>
      </c>
    </row>
    <row r="438">
      <c r="A438" t="inlineStr">
        <is>
          <t>Wood Products</t>
        </is>
      </c>
      <c r="B438" s="123" t="n">
        <v>43983</v>
      </c>
      <c r="C438"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39">
      <c r="A439" t="inlineStr">
        <is>
          <t>Wood Products</t>
        </is>
      </c>
      <c r="B439" s="123" t="n">
        <v>43770</v>
      </c>
      <c r="C439" t="inlineStr">
        <is>
          <t>“Economic uncertainty continues. Our outlook on future business is cautious, yet positive.” (Transportation Equipment)</t>
        </is>
      </c>
    </row>
    <row r="440">
      <c r="A440" t="inlineStr">
        <is>
          <t>Wood Products</t>
        </is>
      </c>
      <c r="B440" s="123" t="n">
        <v>43617</v>
      </c>
      <c r="C440" t="inlineStr">
        <is>
          <t>“Weather in various markets across the country has improved month over month, which has positively affected our daily output. If the trend continues, we will have to replenish [at] an increased month-over-month rate.” (Wood Products)</t>
        </is>
      </c>
    </row>
    <row r="441">
      <c r="A441" t="inlineStr">
        <is>
          <t>Wood Products</t>
        </is>
      </c>
      <c r="B441" s="123" t="n">
        <v>43525</v>
      </c>
      <c r="C441"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2022-12-10T03:32:48Z</dcterms:modified>
  <cp:lastModifiedBy>Mark Mukherjee</cp:lastModifiedBy>
</cp:coreProperties>
</file>