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2_Interest_Rates_FX\"/>
    </mc:Choice>
  </mc:AlternateContent>
  <xr:revisionPtr revIDLastSave="0" documentId="13_ncr:1_{D7092912-BD61-47B5-A09C-1940BF0AD7A8}" xr6:coauthVersionLast="47" xr6:coauthVersionMax="47" xr10:uidLastSave="{00000000-0000-0000-0000-000000000000}"/>
  <bookViews>
    <workbookView xWindow="-15260" yWindow="-14400" windowWidth="32030" windowHeight="13750" tabRatio="894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0" i="12" l="1"/>
  <c r="C100" i="12"/>
  <c r="D100" i="12"/>
  <c r="E100" i="12"/>
  <c r="F100" i="12"/>
  <c r="G100" i="12"/>
  <c r="H100" i="12"/>
  <c r="I100" i="12"/>
  <c r="J100" i="12"/>
  <c r="K100" i="12"/>
  <c r="L100" i="12"/>
  <c r="M100" i="12"/>
  <c r="N100" i="12"/>
  <c r="O100" i="12"/>
  <c r="P100" i="12"/>
  <c r="Q100" i="12"/>
  <c r="R100" i="12"/>
  <c r="S100" i="12"/>
  <c r="T100" i="12"/>
  <c r="U100" i="12"/>
  <c r="V100" i="12"/>
  <c r="W100" i="12"/>
  <c r="X100" i="12"/>
  <c r="Y100" i="12"/>
  <c r="Z100" i="12"/>
  <c r="AA100" i="12"/>
  <c r="A100" i="11"/>
  <c r="C100" i="11"/>
  <c r="D100" i="11"/>
  <c r="E100" i="11"/>
  <c r="F100" i="11"/>
  <c r="G100" i="11"/>
  <c r="H100" i="11"/>
  <c r="I100" i="11"/>
  <c r="J100" i="11"/>
  <c r="K100" i="11"/>
  <c r="L100" i="11"/>
  <c r="M100" i="11"/>
  <c r="N100" i="11"/>
  <c r="O100" i="11"/>
  <c r="P100" i="11"/>
  <c r="Q100" i="11"/>
  <c r="R100" i="11"/>
  <c r="S100" i="11"/>
  <c r="T100" i="11"/>
  <c r="U100" i="11"/>
  <c r="V100" i="11"/>
  <c r="W100" i="11"/>
  <c r="X100" i="11"/>
  <c r="Y100" i="11"/>
  <c r="Z100" i="11"/>
  <c r="AA100" i="11"/>
  <c r="B748" i="13"/>
  <c r="B747" i="13"/>
  <c r="D748" i="13" s="1"/>
  <c r="B746" i="13"/>
  <c r="D746" i="13" s="1"/>
  <c r="B745" i="13"/>
  <c r="B744" i="13"/>
  <c r="D745" i="13" s="1"/>
  <c r="B743" i="13"/>
  <c r="D743" i="13" s="1"/>
  <c r="B742" i="13"/>
  <c r="D742" i="13" s="1"/>
  <c r="B741" i="13"/>
  <c r="D741" i="13" s="1"/>
  <c r="B740" i="13"/>
  <c r="B739" i="13"/>
  <c r="B738" i="13"/>
  <c r="D738" i="13" s="1"/>
  <c r="B737" i="13"/>
  <c r="D737" i="13" s="1"/>
  <c r="B736" i="13"/>
  <c r="C748" i="13" s="1"/>
  <c r="B735" i="13"/>
  <c r="D735" i="13" s="1"/>
  <c r="B734" i="13"/>
  <c r="B733" i="13"/>
  <c r="C745" i="13" s="1"/>
  <c r="B732" i="13"/>
  <c r="C744" i="13" s="1"/>
  <c r="B731" i="13"/>
  <c r="D731" i="13" s="1"/>
  <c r="B730" i="13"/>
  <c r="B729" i="13"/>
  <c r="C741" i="13" s="1"/>
  <c r="B728" i="13"/>
  <c r="C740" i="13" s="1"/>
  <c r="B727" i="13"/>
  <c r="B726" i="13"/>
  <c r="B725" i="13"/>
  <c r="C737" i="13" s="1"/>
  <c r="B724" i="13"/>
  <c r="C736" i="13" s="1"/>
  <c r="B723" i="13"/>
  <c r="D723" i="13" s="1"/>
  <c r="B722" i="13"/>
  <c r="B721" i="13"/>
  <c r="C733" i="13" s="1"/>
  <c r="B720" i="13"/>
  <c r="C732" i="13" s="1"/>
  <c r="B719" i="13"/>
  <c r="D719" i="13" s="1"/>
  <c r="B718" i="13"/>
  <c r="B717" i="13"/>
  <c r="C729" i="13" s="1"/>
  <c r="B716" i="13"/>
  <c r="C728" i="13" s="1"/>
  <c r="B715" i="13"/>
  <c r="B714" i="13"/>
  <c r="B713" i="13"/>
  <c r="C725" i="13" s="1"/>
  <c r="B712" i="13"/>
  <c r="C724" i="13" s="1"/>
  <c r="B711" i="13"/>
  <c r="D711" i="13" s="1"/>
  <c r="B710" i="13"/>
  <c r="B709" i="13"/>
  <c r="C721" i="13" s="1"/>
  <c r="D708" i="13"/>
  <c r="B708" i="13"/>
  <c r="B707" i="13"/>
  <c r="D707" i="13" s="1"/>
  <c r="B706" i="13"/>
  <c r="B705" i="13"/>
  <c r="C717" i="13" s="1"/>
  <c r="B704" i="13"/>
  <c r="C716" i="13" s="1"/>
  <c r="B703" i="13"/>
  <c r="B702" i="13"/>
  <c r="B701" i="13"/>
  <c r="C713" i="13" s="1"/>
  <c r="B700" i="13"/>
  <c r="C712" i="13" s="1"/>
  <c r="B699" i="13"/>
  <c r="D699" i="13" s="1"/>
  <c r="B698" i="13"/>
  <c r="B697" i="13"/>
  <c r="C709" i="13" s="1"/>
  <c r="B696" i="13"/>
  <c r="B695" i="13"/>
  <c r="D695" i="13" s="1"/>
  <c r="B694" i="13"/>
  <c r="B693" i="13"/>
  <c r="C705" i="13" s="1"/>
  <c r="B692" i="13"/>
  <c r="C704" i="13" s="1"/>
  <c r="B691" i="13"/>
  <c r="B690" i="13"/>
  <c r="B689" i="13"/>
  <c r="C701" i="13" s="1"/>
  <c r="B688" i="13"/>
  <c r="C700" i="13" s="1"/>
  <c r="B687" i="13"/>
  <c r="D687" i="13" s="1"/>
  <c r="B686" i="13"/>
  <c r="B685" i="13"/>
  <c r="C697" i="13" s="1"/>
  <c r="D684" i="13"/>
  <c r="B684" i="13"/>
  <c r="B683" i="13"/>
  <c r="D683" i="13" s="1"/>
  <c r="B682" i="13"/>
  <c r="B681" i="13"/>
  <c r="C693" i="13" s="1"/>
  <c r="B680" i="13"/>
  <c r="C692" i="13" s="1"/>
  <c r="B679" i="13"/>
  <c r="B678" i="13"/>
  <c r="B677" i="13"/>
  <c r="C689" i="13" s="1"/>
  <c r="B676" i="13"/>
  <c r="B675" i="13"/>
  <c r="D675" i="13" s="1"/>
  <c r="B674" i="13"/>
  <c r="B673" i="13"/>
  <c r="C685" i="13" s="1"/>
  <c r="B672" i="13"/>
  <c r="C684" i="13" s="1"/>
  <c r="B671" i="13"/>
  <c r="B670" i="13"/>
  <c r="B669" i="13"/>
  <c r="C681" i="13" s="1"/>
  <c r="B668" i="13"/>
  <c r="B667" i="13"/>
  <c r="B666" i="13"/>
  <c r="B665" i="13"/>
  <c r="C677" i="13" s="1"/>
  <c r="B664" i="13"/>
  <c r="B663" i="13"/>
  <c r="B662" i="13"/>
  <c r="B661" i="13"/>
  <c r="C673" i="13" s="1"/>
  <c r="D660" i="13"/>
  <c r="B660" i="13"/>
  <c r="B659" i="13"/>
  <c r="D659" i="13" s="1"/>
  <c r="B658" i="13"/>
  <c r="B657" i="13"/>
  <c r="C669" i="13" s="1"/>
  <c r="B656" i="13"/>
  <c r="C668" i="13" s="1"/>
  <c r="B655" i="13"/>
  <c r="B654" i="13"/>
  <c r="B653" i="13"/>
  <c r="C665" i="13" s="1"/>
  <c r="B652" i="13"/>
  <c r="B651" i="13"/>
  <c r="B650" i="13"/>
  <c r="B649" i="13"/>
  <c r="C661" i="13" s="1"/>
  <c r="B648" i="13"/>
  <c r="C660" i="13" s="1"/>
  <c r="B647" i="13"/>
  <c r="D647" i="13" s="1"/>
  <c r="B646" i="13"/>
  <c r="B645" i="13"/>
  <c r="C657" i="13" s="1"/>
  <c r="B644" i="13"/>
  <c r="C656" i="13" s="1"/>
  <c r="B643" i="13"/>
  <c r="B642" i="13"/>
  <c r="B641" i="13"/>
  <c r="C653" i="13" s="1"/>
  <c r="B640" i="13"/>
  <c r="B639" i="13"/>
  <c r="D640" i="13" s="1"/>
  <c r="B638" i="13"/>
  <c r="B637" i="13"/>
  <c r="C649" i="13" s="1"/>
  <c r="B636" i="13"/>
  <c r="C648" i="13" s="1"/>
  <c r="B635" i="13"/>
  <c r="B634" i="13"/>
  <c r="B633" i="13"/>
  <c r="B632" i="13"/>
  <c r="B631" i="13"/>
  <c r="D632" i="13" s="1"/>
  <c r="B630" i="13"/>
  <c r="B629" i="13"/>
  <c r="B628" i="13"/>
  <c r="C640" i="13" s="1"/>
  <c r="B627" i="13"/>
  <c r="B626" i="13"/>
  <c r="B625" i="13"/>
  <c r="B624" i="13"/>
  <c r="C636" i="13" s="1"/>
  <c r="B623" i="13"/>
  <c r="D623" i="13" s="1"/>
  <c r="B622" i="13"/>
  <c r="B621" i="13"/>
  <c r="B620" i="13"/>
  <c r="C632" i="13" s="1"/>
  <c r="B619" i="13"/>
  <c r="B618" i="13"/>
  <c r="B617" i="13"/>
  <c r="B616" i="13"/>
  <c r="C628" i="13" s="1"/>
  <c r="B615" i="13"/>
  <c r="C627" i="13" s="1"/>
  <c r="B614" i="13"/>
  <c r="B613" i="13"/>
  <c r="B612" i="13"/>
  <c r="C624" i="13" s="1"/>
  <c r="B611" i="13"/>
  <c r="B610" i="13"/>
  <c r="B609" i="13"/>
  <c r="B608" i="13"/>
  <c r="B607" i="13"/>
  <c r="B606" i="13"/>
  <c r="B605" i="13"/>
  <c r="B604" i="13"/>
  <c r="C616" i="13" s="1"/>
  <c r="B603" i="13"/>
  <c r="B602" i="13"/>
  <c r="B601" i="13"/>
  <c r="B600" i="13"/>
  <c r="B599" i="13"/>
  <c r="B598" i="13"/>
  <c r="B597" i="13"/>
  <c r="B596" i="13"/>
  <c r="B595" i="13"/>
  <c r="B594" i="13"/>
  <c r="B593" i="13"/>
  <c r="B592" i="13"/>
  <c r="B591" i="13"/>
  <c r="B590" i="13"/>
  <c r="B589" i="13"/>
  <c r="B588" i="13"/>
  <c r="B587" i="13"/>
  <c r="B586" i="13"/>
  <c r="B585" i="13"/>
  <c r="B584" i="13"/>
  <c r="B583" i="13"/>
  <c r="B582" i="13"/>
  <c r="B581" i="13"/>
  <c r="B580" i="13"/>
  <c r="B579" i="13"/>
  <c r="B578" i="13"/>
  <c r="B577" i="13"/>
  <c r="B576" i="13"/>
  <c r="B575" i="13"/>
  <c r="B574" i="13"/>
  <c r="B573" i="13"/>
  <c r="B572" i="13"/>
  <c r="B571" i="13"/>
  <c r="B570" i="13"/>
  <c r="B569" i="13"/>
  <c r="B568" i="13"/>
  <c r="B567" i="13"/>
  <c r="B566" i="13"/>
  <c r="B565" i="13"/>
  <c r="B564" i="13"/>
  <c r="B563" i="13"/>
  <c r="B562" i="13"/>
  <c r="B561" i="13"/>
  <c r="B560" i="13"/>
  <c r="B559" i="13"/>
  <c r="B558" i="13"/>
  <c r="B557" i="13"/>
  <c r="B556" i="13"/>
  <c r="B555" i="13"/>
  <c r="B554" i="13"/>
  <c r="B553" i="13"/>
  <c r="B552" i="13"/>
  <c r="B551" i="13"/>
  <c r="B550" i="13"/>
  <c r="B549" i="13"/>
  <c r="B548" i="13"/>
  <c r="B547" i="13"/>
  <c r="B546" i="13"/>
  <c r="B545" i="13"/>
  <c r="B544" i="13"/>
  <c r="B543" i="13"/>
  <c r="B542" i="13"/>
  <c r="B541" i="13"/>
  <c r="B540" i="13"/>
  <c r="B539" i="13"/>
  <c r="B538" i="13"/>
  <c r="B537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D515" i="13"/>
  <c r="C515" i="13"/>
  <c r="B515" i="13"/>
  <c r="C527" i="13" s="1"/>
  <c r="B514" i="13"/>
  <c r="B513" i="13"/>
  <c r="B512" i="13"/>
  <c r="B511" i="13"/>
  <c r="B510" i="13"/>
  <c r="B509" i="13"/>
  <c r="B508" i="13"/>
  <c r="B507" i="13"/>
  <c r="D506" i="13"/>
  <c r="B506" i="13"/>
  <c r="C518" i="13" s="1"/>
  <c r="B505" i="13"/>
  <c r="B504" i="13"/>
  <c r="C516" i="13" s="1"/>
  <c r="B503" i="13"/>
  <c r="D503" i="13" s="1"/>
  <c r="D502" i="13"/>
  <c r="B502" i="13"/>
  <c r="D501" i="13"/>
  <c r="B501" i="13"/>
  <c r="B500" i="13"/>
  <c r="B499" i="13"/>
  <c r="B498" i="13"/>
  <c r="B497" i="13"/>
  <c r="C509" i="13" s="1"/>
  <c r="B496" i="13"/>
  <c r="C495" i="13"/>
  <c r="B495" i="13"/>
  <c r="B494" i="13"/>
  <c r="B493" i="13"/>
  <c r="B492" i="13"/>
  <c r="C504" i="13" s="1"/>
  <c r="B491" i="13"/>
  <c r="B490" i="13"/>
  <c r="C502" i="13" s="1"/>
  <c r="B489" i="13"/>
  <c r="B488" i="13"/>
  <c r="B487" i="13"/>
  <c r="D487" i="13" s="1"/>
  <c r="B486" i="13"/>
  <c r="D485" i="13"/>
  <c r="B485" i="13"/>
  <c r="D484" i="13"/>
  <c r="B484" i="13"/>
  <c r="D483" i="13"/>
  <c r="B483" i="13"/>
  <c r="B482" i="13"/>
  <c r="D481" i="13"/>
  <c r="B481" i="13"/>
  <c r="C493" i="13" s="1"/>
  <c r="B480" i="13"/>
  <c r="B479" i="13"/>
  <c r="D478" i="13"/>
  <c r="B478" i="13"/>
  <c r="C490" i="13" s="1"/>
  <c r="D477" i="13"/>
  <c r="B477" i="13"/>
  <c r="B476" i="13"/>
  <c r="D475" i="13"/>
  <c r="B475" i="13"/>
  <c r="C487" i="13" s="1"/>
  <c r="B474" i="13"/>
  <c r="B473" i="13"/>
  <c r="B472" i="13"/>
  <c r="C484" i="13" s="1"/>
  <c r="B471" i="13"/>
  <c r="D470" i="13"/>
  <c r="B470" i="13"/>
  <c r="B469" i="13"/>
  <c r="C481" i="13" s="1"/>
  <c r="B468" i="13"/>
  <c r="B467" i="13"/>
  <c r="D468" i="13" s="1"/>
  <c r="B466" i="13"/>
  <c r="B465" i="13"/>
  <c r="B464" i="13"/>
  <c r="D463" i="13"/>
  <c r="B463" i="13"/>
  <c r="C475" i="13" s="1"/>
  <c r="D462" i="13"/>
  <c r="B462" i="13"/>
  <c r="B461" i="13"/>
  <c r="B460" i="13"/>
  <c r="C472" i="13" s="1"/>
  <c r="B459" i="13"/>
  <c r="D458" i="13"/>
  <c r="B458" i="13"/>
  <c r="C470" i="13" s="1"/>
  <c r="B457" i="13"/>
  <c r="B456" i="13"/>
  <c r="C468" i="13" s="1"/>
  <c r="B455" i="13"/>
  <c r="D455" i="13" s="1"/>
  <c r="B454" i="13"/>
  <c r="B453" i="13"/>
  <c r="B452" i="13"/>
  <c r="C464" i="13" s="1"/>
  <c r="B451" i="13"/>
  <c r="B450" i="13"/>
  <c r="B449" i="13"/>
  <c r="B448" i="13"/>
  <c r="B447" i="13"/>
  <c r="B446" i="13"/>
  <c r="C458" i="13" s="1"/>
  <c r="B445" i="13"/>
  <c r="D444" i="13"/>
  <c r="B444" i="13"/>
  <c r="B443" i="13"/>
  <c r="B442" i="13"/>
  <c r="C454" i="13" s="1"/>
  <c r="D441" i="13"/>
  <c r="B441" i="13"/>
  <c r="B440" i="13"/>
  <c r="C452" i="13" s="1"/>
  <c r="B439" i="13"/>
  <c r="D439" i="13" s="1"/>
  <c r="B438" i="13"/>
  <c r="B437" i="13"/>
  <c r="B436" i="13"/>
  <c r="B435" i="13"/>
  <c r="D435" i="13" s="1"/>
  <c r="B434" i="13"/>
  <c r="B433" i="13"/>
  <c r="B432" i="13"/>
  <c r="B431" i="13"/>
  <c r="B430" i="13"/>
  <c r="D429" i="13"/>
  <c r="B429" i="13"/>
  <c r="B428" i="13"/>
  <c r="C440" i="13" s="1"/>
  <c r="B427" i="13"/>
  <c r="D426" i="13"/>
  <c r="B426" i="13"/>
  <c r="C438" i="13" s="1"/>
  <c r="B425" i="13"/>
  <c r="B424" i="13"/>
  <c r="B423" i="13"/>
  <c r="D422" i="13"/>
  <c r="B422" i="13"/>
  <c r="B421" i="13"/>
  <c r="B420" i="13"/>
  <c r="C432" i="13" s="1"/>
  <c r="C419" i="13"/>
  <c r="B419" i="13"/>
  <c r="B418" i="13"/>
  <c r="B417" i="13"/>
  <c r="C429" i="13" s="1"/>
  <c r="B416" i="13"/>
  <c r="D415" i="13"/>
  <c r="B415" i="13"/>
  <c r="D414" i="13"/>
  <c r="B414" i="13"/>
  <c r="C426" i="13" s="1"/>
  <c r="B413" i="13"/>
  <c r="B412" i="13"/>
  <c r="B411" i="13"/>
  <c r="D412" i="13" s="1"/>
  <c r="B410" i="13"/>
  <c r="D409" i="13"/>
  <c r="C409" i="13"/>
  <c r="B409" i="13"/>
  <c r="B408" i="13"/>
  <c r="C420" i="13" s="1"/>
  <c r="B407" i="13"/>
  <c r="D407" i="13" s="1"/>
  <c r="D406" i="13"/>
  <c r="C406" i="13"/>
  <c r="B406" i="13"/>
  <c r="C405" i="13"/>
  <c r="B405" i="13"/>
  <c r="C404" i="13"/>
  <c r="B404" i="13"/>
  <c r="D405" i="13" s="1"/>
  <c r="B403" i="13"/>
  <c r="D402" i="13"/>
  <c r="B402" i="13"/>
  <c r="C414" i="13" s="1"/>
  <c r="C401" i="13"/>
  <c r="B401" i="13"/>
  <c r="C413" i="13" s="1"/>
  <c r="B400" i="13"/>
  <c r="B399" i="13"/>
  <c r="B398" i="13"/>
  <c r="C410" i="13" s="1"/>
  <c r="D397" i="13"/>
  <c r="B397" i="13"/>
  <c r="C396" i="13"/>
  <c r="B396" i="13"/>
  <c r="B395" i="13"/>
  <c r="D394" i="13"/>
  <c r="C394" i="13"/>
  <c r="B394" i="13"/>
  <c r="C393" i="13"/>
  <c r="B393" i="13"/>
  <c r="B392" i="13"/>
  <c r="D393" i="13" s="1"/>
  <c r="B391" i="13"/>
  <c r="D391" i="13" s="1"/>
  <c r="C390" i="13"/>
  <c r="B390" i="13"/>
  <c r="C402" i="13" s="1"/>
  <c r="D389" i="13"/>
  <c r="B389" i="13"/>
  <c r="B388" i="13"/>
  <c r="B387" i="13"/>
  <c r="C386" i="13"/>
  <c r="B386" i="13"/>
  <c r="D385" i="13"/>
  <c r="B385" i="13"/>
  <c r="B384" i="13"/>
  <c r="D384" i="13" s="1"/>
  <c r="C383" i="13"/>
  <c r="B383" i="13"/>
  <c r="D383" i="13" s="1"/>
  <c r="B382" i="13"/>
  <c r="D382" i="13" s="1"/>
  <c r="D381" i="13"/>
  <c r="C381" i="13"/>
  <c r="B381" i="13"/>
  <c r="D380" i="13"/>
  <c r="B380" i="13"/>
  <c r="B379" i="13"/>
  <c r="D378" i="13"/>
  <c r="B378" i="13"/>
  <c r="B377" i="13"/>
  <c r="C389" i="13" s="1"/>
  <c r="B376" i="13"/>
  <c r="B375" i="13"/>
  <c r="B374" i="13"/>
  <c r="D373" i="13"/>
  <c r="B373" i="13"/>
  <c r="D374" i="13" s="1"/>
  <c r="C372" i="13"/>
  <c r="B372" i="13"/>
  <c r="C371" i="13"/>
  <c r="B371" i="13"/>
  <c r="D371" i="13" s="1"/>
  <c r="D370" i="13"/>
  <c r="B370" i="13"/>
  <c r="C370" i="13" s="1"/>
  <c r="B369" i="13"/>
  <c r="B368" i="13"/>
  <c r="D368" i="13" s="1"/>
  <c r="C367" i="13"/>
  <c r="B367" i="13"/>
  <c r="B366" i="13"/>
  <c r="C378" i="13" s="1"/>
  <c r="B365" i="13"/>
  <c r="D365" i="13" s="1"/>
  <c r="D364" i="13"/>
  <c r="B364" i="13"/>
  <c r="C376" i="13" s="1"/>
  <c r="B363" i="13"/>
  <c r="C375" i="13" s="1"/>
  <c r="B362" i="13"/>
  <c r="D361" i="13"/>
  <c r="C361" i="13"/>
  <c r="B361" i="13"/>
  <c r="C360" i="13"/>
  <c r="B360" i="13"/>
  <c r="D360" i="13" s="1"/>
  <c r="B359" i="13"/>
  <c r="D359" i="13" s="1"/>
  <c r="C358" i="13"/>
  <c r="B358" i="13"/>
  <c r="B357" i="13"/>
  <c r="B356" i="13"/>
  <c r="C368" i="13" s="1"/>
  <c r="C355" i="13"/>
  <c r="B355" i="13"/>
  <c r="B354" i="13"/>
  <c r="D354" i="13" s="1"/>
  <c r="B353" i="13"/>
  <c r="B352" i="13"/>
  <c r="B351" i="13"/>
  <c r="D351" i="13" s="1"/>
  <c r="C350" i="13"/>
  <c r="B350" i="13"/>
  <c r="B349" i="13"/>
  <c r="D350" i="13" s="1"/>
  <c r="C348" i="13"/>
  <c r="B348" i="13"/>
  <c r="C347" i="13"/>
  <c r="B347" i="13"/>
  <c r="C359" i="13" s="1"/>
  <c r="C346" i="13"/>
  <c r="B346" i="13"/>
  <c r="D346" i="13" s="1"/>
  <c r="B345" i="13"/>
  <c r="B344" i="13"/>
  <c r="B343" i="13"/>
  <c r="D343" i="13" s="1"/>
  <c r="D342" i="13"/>
  <c r="B342" i="13"/>
  <c r="C342" i="13" s="1"/>
  <c r="B341" i="13"/>
  <c r="B340" i="13"/>
  <c r="B339" i="13"/>
  <c r="C338" i="13"/>
  <c r="B338" i="13"/>
  <c r="B337" i="13"/>
  <c r="D337" i="13" s="1"/>
  <c r="B336" i="13"/>
  <c r="D336" i="13" s="1"/>
  <c r="C335" i="13"/>
  <c r="B335" i="13"/>
  <c r="C334" i="13"/>
  <c r="B334" i="13"/>
  <c r="D334" i="13" s="1"/>
  <c r="D333" i="13"/>
  <c r="B333" i="13"/>
  <c r="C333" i="13" s="1"/>
  <c r="B332" i="13"/>
  <c r="B331" i="13"/>
  <c r="B330" i="13"/>
  <c r="D329" i="13"/>
  <c r="B329" i="13"/>
  <c r="B328" i="13"/>
  <c r="D328" i="13" s="1"/>
  <c r="B327" i="13"/>
  <c r="D327" i="13" s="1"/>
  <c r="B326" i="13"/>
  <c r="C325" i="13"/>
  <c r="B325" i="13"/>
  <c r="C337" i="13" s="1"/>
  <c r="D324" i="13"/>
  <c r="B324" i="13"/>
  <c r="C324" i="13" s="1"/>
  <c r="B323" i="13"/>
  <c r="B322" i="13"/>
  <c r="D322" i="13" s="1"/>
  <c r="C321" i="13"/>
  <c r="B321" i="13"/>
  <c r="D320" i="13"/>
  <c r="B320" i="13"/>
  <c r="C332" i="13" s="1"/>
  <c r="B319" i="13"/>
  <c r="D319" i="13" s="1"/>
  <c r="B318" i="13"/>
  <c r="C330" i="13" s="1"/>
  <c r="B317" i="13"/>
  <c r="D318" i="13" s="1"/>
  <c r="B316" i="13"/>
  <c r="B315" i="13"/>
  <c r="B314" i="13"/>
  <c r="D314" i="13" s="1"/>
  <c r="D313" i="13"/>
  <c r="B313" i="13"/>
  <c r="D312" i="13"/>
  <c r="C312" i="13"/>
  <c r="B312" i="13"/>
  <c r="C311" i="13"/>
  <c r="B311" i="13"/>
  <c r="D310" i="13"/>
  <c r="B310" i="13"/>
  <c r="C322" i="13" s="1"/>
  <c r="C309" i="13"/>
  <c r="B309" i="13"/>
  <c r="B308" i="13"/>
  <c r="D308" i="13" s="1"/>
  <c r="C307" i="13"/>
  <c r="B307" i="13"/>
  <c r="B306" i="13"/>
  <c r="B305" i="13"/>
  <c r="C317" i="13" s="1"/>
  <c r="B304" i="13"/>
  <c r="C316" i="13" s="1"/>
  <c r="B303" i="13"/>
  <c r="D304" i="13" s="1"/>
  <c r="C302" i="13"/>
  <c r="B302" i="13"/>
  <c r="C314" i="13" s="1"/>
  <c r="D301" i="13"/>
  <c r="B301" i="13"/>
  <c r="C313" i="13" s="1"/>
  <c r="B300" i="13"/>
  <c r="B299" i="13"/>
  <c r="D300" i="13" s="1"/>
  <c r="B298" i="13"/>
  <c r="C297" i="13"/>
  <c r="B297" i="13"/>
  <c r="B296" i="13"/>
  <c r="D296" i="13" s="1"/>
  <c r="D295" i="13"/>
  <c r="B295" i="13"/>
  <c r="C294" i="13"/>
  <c r="B294" i="13"/>
  <c r="B293" i="13"/>
  <c r="B292" i="13"/>
  <c r="C304" i="13" s="1"/>
  <c r="B291" i="13"/>
  <c r="B290" i="13"/>
  <c r="D291" i="13" s="1"/>
  <c r="C289" i="13"/>
  <c r="B289" i="13"/>
  <c r="C301" i="13" s="1"/>
  <c r="D288" i="13"/>
  <c r="B288" i="13"/>
  <c r="C287" i="13"/>
  <c r="B287" i="13"/>
  <c r="C299" i="13" s="1"/>
  <c r="B286" i="13"/>
  <c r="D287" i="13" s="1"/>
  <c r="B285" i="13"/>
  <c r="B284" i="13"/>
  <c r="B283" i="13"/>
  <c r="D283" i="13" s="1"/>
  <c r="D282" i="13"/>
  <c r="B282" i="13"/>
  <c r="D281" i="13"/>
  <c r="C281" i="13"/>
  <c r="B281" i="13"/>
  <c r="D280" i="13"/>
  <c r="B280" i="13"/>
  <c r="C292" i="13" s="1"/>
  <c r="D279" i="13"/>
  <c r="B279" i="13"/>
  <c r="C291" i="13" s="1"/>
  <c r="B278" i="13"/>
  <c r="B277" i="13"/>
  <c r="D278" i="13" s="1"/>
  <c r="B276" i="13"/>
  <c r="D275" i="13"/>
  <c r="C275" i="13"/>
  <c r="B275" i="13"/>
  <c r="C274" i="13"/>
  <c r="B274" i="13"/>
  <c r="C286" i="13" s="1"/>
  <c r="B273" i="13"/>
  <c r="D274" i="13" s="1"/>
  <c r="B272" i="13"/>
  <c r="B271" i="13"/>
  <c r="B270" i="13"/>
  <c r="D270" i="13" s="1"/>
  <c r="B269" i="13"/>
  <c r="B268" i="13"/>
  <c r="C267" i="13"/>
  <c r="B267" i="13"/>
  <c r="C279" i="13" s="1"/>
  <c r="D266" i="13"/>
  <c r="B266" i="13"/>
  <c r="C278" i="13" s="1"/>
  <c r="B265" i="13"/>
  <c r="B264" i="13"/>
  <c r="B263" i="13"/>
  <c r="D263" i="13" s="1"/>
  <c r="D262" i="13"/>
  <c r="B262" i="13"/>
  <c r="D261" i="13"/>
  <c r="C261" i="13"/>
  <c r="B261" i="13"/>
  <c r="C273" i="13" s="1"/>
  <c r="B260" i="13"/>
  <c r="C272" i="13" s="1"/>
  <c r="C259" i="13"/>
  <c r="B259" i="13"/>
  <c r="B258" i="13"/>
  <c r="B257" i="13"/>
  <c r="B256" i="13"/>
  <c r="B255" i="13"/>
  <c r="C254" i="13"/>
  <c r="B254" i="13"/>
  <c r="C266" i="13" s="1"/>
  <c r="D253" i="13"/>
  <c r="B253" i="13"/>
  <c r="C265" i="13" s="1"/>
  <c r="D252" i="13"/>
  <c r="B252" i="13"/>
  <c r="B251" i="13"/>
  <c r="B250" i="13"/>
  <c r="D250" i="13" s="1"/>
  <c r="B249" i="13"/>
  <c r="B248" i="13"/>
  <c r="D247" i="13"/>
  <c r="B247" i="13"/>
  <c r="C246" i="13"/>
  <c r="B246" i="13"/>
  <c r="C245" i="13"/>
  <c r="B245" i="13"/>
  <c r="C257" i="13" s="1"/>
  <c r="B244" i="13"/>
  <c r="D243" i="13"/>
  <c r="B243" i="13"/>
  <c r="C242" i="13"/>
  <c r="B242" i="13"/>
  <c r="D242" i="13" s="1"/>
  <c r="C241" i="13"/>
  <c r="B241" i="13"/>
  <c r="D240" i="13"/>
  <c r="B240" i="13"/>
  <c r="C239" i="13"/>
  <c r="B239" i="13"/>
  <c r="C251" i="13" s="1"/>
  <c r="B238" i="13"/>
  <c r="B237" i="13"/>
  <c r="C249" i="13" s="1"/>
  <c r="D236" i="13"/>
  <c r="B236" i="13"/>
  <c r="B235" i="13"/>
  <c r="D234" i="13"/>
  <c r="B234" i="13"/>
  <c r="C233" i="13"/>
  <c r="B233" i="13"/>
  <c r="B232" i="13"/>
  <c r="C244" i="13" s="1"/>
  <c r="B231" i="13"/>
  <c r="D230" i="13"/>
  <c r="B230" i="13"/>
  <c r="C229" i="13"/>
  <c r="B229" i="13"/>
  <c r="B228" i="13"/>
  <c r="B227" i="13"/>
  <c r="B226" i="13"/>
  <c r="B225" i="13"/>
  <c r="B224" i="13"/>
  <c r="D223" i="13"/>
  <c r="B223" i="13"/>
  <c r="C235" i="13" s="1"/>
  <c r="B222" i="13"/>
  <c r="B221" i="13"/>
  <c r="B220" i="13"/>
  <c r="C219" i="13"/>
  <c r="B219" i="13"/>
  <c r="B218" i="13"/>
  <c r="C230" i="13" s="1"/>
  <c r="B217" i="13"/>
  <c r="B216" i="13"/>
  <c r="B215" i="13"/>
  <c r="C227" i="13" s="1"/>
  <c r="D214" i="13"/>
  <c r="C214" i="13"/>
  <c r="B214" i="13"/>
  <c r="B213" i="13"/>
  <c r="B212" i="13"/>
  <c r="C224" i="13" s="1"/>
  <c r="C211" i="13"/>
  <c r="B211" i="13"/>
  <c r="C210" i="13"/>
  <c r="B210" i="13"/>
  <c r="D211" i="13" s="1"/>
  <c r="C209" i="13"/>
  <c r="B209" i="13"/>
  <c r="D208" i="13"/>
  <c r="B208" i="13"/>
  <c r="C207" i="13"/>
  <c r="B207" i="13"/>
  <c r="B206" i="13"/>
  <c r="B205" i="13"/>
  <c r="C217" i="13" s="1"/>
  <c r="B204" i="13"/>
  <c r="C216" i="13" s="1"/>
  <c r="B203" i="13"/>
  <c r="D202" i="13"/>
  <c r="B202" i="13"/>
  <c r="C201" i="13"/>
  <c r="B201" i="13"/>
  <c r="B200" i="13"/>
  <c r="C212" i="13" s="1"/>
  <c r="D199" i="13"/>
  <c r="B199" i="13"/>
  <c r="D198" i="13"/>
  <c r="C198" i="13"/>
  <c r="B198" i="13"/>
  <c r="D197" i="13"/>
  <c r="C197" i="13"/>
  <c r="B197" i="13"/>
  <c r="B196" i="13"/>
  <c r="B195" i="13"/>
  <c r="B194" i="13"/>
  <c r="C193" i="13"/>
  <c r="B193" i="13"/>
  <c r="D192" i="13"/>
  <c r="B192" i="13"/>
  <c r="B191" i="13"/>
  <c r="B190" i="13"/>
  <c r="B189" i="13"/>
  <c r="D189" i="13" s="1"/>
  <c r="B188" i="13"/>
  <c r="C200" i="13" s="1"/>
  <c r="C187" i="13"/>
  <c r="B187" i="13"/>
  <c r="D186" i="13"/>
  <c r="B186" i="13"/>
  <c r="D185" i="13"/>
  <c r="C185" i="13"/>
  <c r="B185" i="13"/>
  <c r="B184" i="13"/>
  <c r="B183" i="13"/>
  <c r="C195" i="13" s="1"/>
  <c r="B182" i="13"/>
  <c r="C181" i="13"/>
  <c r="B181" i="13"/>
  <c r="D181" i="13" s="1"/>
  <c r="B180" i="13"/>
  <c r="C179" i="13"/>
  <c r="B179" i="13"/>
  <c r="B178" i="13"/>
  <c r="C190" i="13" s="1"/>
  <c r="B177" i="13"/>
  <c r="D176" i="13"/>
  <c r="B176" i="13"/>
  <c r="D175" i="13"/>
  <c r="C175" i="13"/>
  <c r="B175" i="13"/>
  <c r="B174" i="13"/>
  <c r="B173" i="13"/>
  <c r="B172" i="13"/>
  <c r="C184" i="13" s="1"/>
  <c r="B171" i="13"/>
  <c r="B170" i="13"/>
  <c r="B169" i="13"/>
  <c r="B168" i="13"/>
  <c r="B167" i="13"/>
  <c r="D167" i="13" s="1"/>
  <c r="B166" i="13"/>
  <c r="B165" i="13"/>
  <c r="B164" i="13"/>
  <c r="C176" i="13" s="1"/>
  <c r="B163" i="13"/>
  <c r="B162" i="13"/>
  <c r="D163" i="13" s="1"/>
  <c r="B161" i="13"/>
  <c r="C173" i="13" s="1"/>
  <c r="D160" i="13"/>
  <c r="B160" i="13"/>
  <c r="C159" i="13"/>
  <c r="B159" i="13"/>
  <c r="B158" i="13"/>
  <c r="B157" i="13"/>
  <c r="C169" i="13" s="1"/>
  <c r="C156" i="13"/>
  <c r="B156" i="13"/>
  <c r="B155" i="13"/>
  <c r="C154" i="13"/>
  <c r="B154" i="13"/>
  <c r="D154" i="13" s="1"/>
  <c r="D153" i="13"/>
  <c r="B153" i="13"/>
  <c r="B152" i="13"/>
  <c r="C164" i="13" s="1"/>
  <c r="B151" i="13"/>
  <c r="B150" i="13"/>
  <c r="D149" i="13"/>
  <c r="B149" i="13"/>
  <c r="D148" i="13"/>
  <c r="B148" i="13"/>
  <c r="C160" i="13" s="1"/>
  <c r="B147" i="13"/>
  <c r="B146" i="13"/>
  <c r="D146" i="13" s="1"/>
  <c r="D145" i="13"/>
  <c r="C145" i="13"/>
  <c r="B145" i="13"/>
  <c r="C157" i="13" s="1"/>
  <c r="D144" i="13"/>
  <c r="B144" i="13"/>
  <c r="B143" i="13"/>
  <c r="B142" i="13"/>
  <c r="C141" i="13"/>
  <c r="B141" i="13"/>
  <c r="C153" i="13" s="1"/>
  <c r="D140" i="13"/>
  <c r="C140" i="13"/>
  <c r="B140" i="13"/>
  <c r="C152" i="13" s="1"/>
  <c r="B139" i="13"/>
  <c r="D139" i="13" s="1"/>
  <c r="B138" i="13"/>
  <c r="B137" i="13"/>
  <c r="C149" i="13" s="1"/>
  <c r="B136" i="13"/>
  <c r="B135" i="13"/>
  <c r="C147" i="13" s="1"/>
  <c r="B134" i="13"/>
  <c r="D134" i="13" s="1"/>
  <c r="B133" i="13"/>
  <c r="D133" i="13" s="1"/>
  <c r="B132" i="13"/>
  <c r="C144" i="13" s="1"/>
  <c r="B131" i="13"/>
  <c r="B130" i="13"/>
  <c r="D130" i="13" s="1"/>
  <c r="B129" i="13"/>
  <c r="B128" i="13"/>
  <c r="D129" i="13" s="1"/>
  <c r="B127" i="13"/>
  <c r="B126" i="13"/>
  <c r="D125" i="13"/>
  <c r="C125" i="13"/>
  <c r="B125" i="13"/>
  <c r="D124" i="13"/>
  <c r="B124" i="13"/>
  <c r="B123" i="13"/>
  <c r="B122" i="13"/>
  <c r="D122" i="13" s="1"/>
  <c r="D121" i="13"/>
  <c r="C121" i="13"/>
  <c r="B121" i="13"/>
  <c r="C133" i="13" s="1"/>
  <c r="B120" i="13"/>
  <c r="D120" i="13" s="1"/>
  <c r="B119" i="13"/>
  <c r="B118" i="13"/>
  <c r="C117" i="13"/>
  <c r="B117" i="13"/>
  <c r="C129" i="13" s="1"/>
  <c r="D116" i="13"/>
  <c r="B116" i="13"/>
  <c r="C128" i="13" s="1"/>
  <c r="B115" i="13"/>
  <c r="D115" i="13" s="1"/>
  <c r="B114" i="13"/>
  <c r="C113" i="13"/>
  <c r="B113" i="13"/>
  <c r="D113" i="13" s="1"/>
  <c r="B112" i="13"/>
  <c r="B111" i="13"/>
  <c r="C123" i="13" s="1"/>
  <c r="B110" i="13"/>
  <c r="D110" i="13" s="1"/>
  <c r="B109" i="13"/>
  <c r="D109" i="13" s="1"/>
  <c r="B108" i="13"/>
  <c r="C120" i="13" s="1"/>
  <c r="B107" i="13"/>
  <c r="B106" i="13"/>
  <c r="D106" i="13" s="1"/>
  <c r="B105" i="13"/>
  <c r="B104" i="13"/>
  <c r="C116" i="13" s="1"/>
  <c r="B103" i="13"/>
  <c r="B102" i="13"/>
  <c r="D101" i="13"/>
  <c r="C101" i="13"/>
  <c r="B101" i="13"/>
  <c r="D100" i="13"/>
  <c r="B100" i="13"/>
  <c r="B99" i="13"/>
  <c r="B98" i="13"/>
  <c r="D98" i="13" s="1"/>
  <c r="D97" i="13"/>
  <c r="C97" i="13"/>
  <c r="B97" i="13"/>
  <c r="C109" i="13" s="1"/>
  <c r="B96" i="13"/>
  <c r="D96" i="13" s="1"/>
  <c r="B95" i="13"/>
  <c r="B94" i="13"/>
  <c r="C93" i="13"/>
  <c r="B93" i="13"/>
  <c r="C105" i="13" s="1"/>
  <c r="D92" i="13"/>
  <c r="B92" i="13"/>
  <c r="C104" i="13" s="1"/>
  <c r="B91" i="13"/>
  <c r="D91" i="13" s="1"/>
  <c r="B90" i="13"/>
  <c r="C89" i="13"/>
  <c r="B89" i="13"/>
  <c r="B88" i="13"/>
  <c r="B87" i="13"/>
  <c r="C99" i="13" s="1"/>
  <c r="B86" i="13"/>
  <c r="D86" i="13" s="1"/>
  <c r="B85" i="13"/>
  <c r="D85" i="13" s="1"/>
  <c r="B84" i="13"/>
  <c r="C96" i="13" s="1"/>
  <c r="B83" i="13"/>
  <c r="B82" i="13"/>
  <c r="D82" i="13" s="1"/>
  <c r="B81" i="13"/>
  <c r="B80" i="13"/>
  <c r="C92" i="13" s="1"/>
  <c r="B79" i="13"/>
  <c r="B78" i="13"/>
  <c r="D77" i="13"/>
  <c r="C77" i="13"/>
  <c r="B77" i="13"/>
  <c r="D76" i="13"/>
  <c r="B76" i="13"/>
  <c r="B75" i="13"/>
  <c r="B74" i="13"/>
  <c r="D74" i="13" s="1"/>
  <c r="D73" i="13"/>
  <c r="C73" i="13"/>
  <c r="B73" i="13"/>
  <c r="C85" i="13" s="1"/>
  <c r="B72" i="13"/>
  <c r="D72" i="13" s="1"/>
  <c r="B71" i="13"/>
  <c r="B70" i="13"/>
  <c r="C69" i="13"/>
  <c r="B69" i="13"/>
  <c r="C81" i="13" s="1"/>
  <c r="D68" i="13"/>
  <c r="B68" i="13"/>
  <c r="C80" i="13" s="1"/>
  <c r="B67" i="13"/>
  <c r="D67" i="13" s="1"/>
  <c r="B66" i="13"/>
  <c r="C65" i="13"/>
  <c r="B65" i="13"/>
  <c r="D65" i="13" s="1"/>
  <c r="B64" i="13"/>
  <c r="B63" i="13"/>
  <c r="C75" i="13" s="1"/>
  <c r="B62" i="13"/>
  <c r="D62" i="13" s="1"/>
  <c r="B61" i="13"/>
  <c r="D61" i="13" s="1"/>
  <c r="B60" i="13"/>
  <c r="C72" i="13" s="1"/>
  <c r="B59" i="13"/>
  <c r="B58" i="13"/>
  <c r="D58" i="13" s="1"/>
  <c r="B57" i="13"/>
  <c r="B56" i="13"/>
  <c r="C68" i="13" s="1"/>
  <c r="B55" i="13"/>
  <c r="B54" i="13"/>
  <c r="D53" i="13"/>
  <c r="B53" i="13"/>
  <c r="D52" i="13"/>
  <c r="B52" i="13"/>
  <c r="B51" i="13"/>
  <c r="B50" i="13"/>
  <c r="D50" i="13" s="1"/>
  <c r="D49" i="13"/>
  <c r="C49" i="13"/>
  <c r="B49" i="13"/>
  <c r="C61" i="13" s="1"/>
  <c r="B48" i="13"/>
  <c r="D48" i="13" s="1"/>
  <c r="B47" i="13"/>
  <c r="D47" i="13" s="1"/>
  <c r="C46" i="13"/>
  <c r="B46" i="13"/>
  <c r="B45" i="13"/>
  <c r="D44" i="13"/>
  <c r="C44" i="13"/>
  <c r="B44" i="13"/>
  <c r="D43" i="13"/>
  <c r="B43" i="13"/>
  <c r="C55" i="13" s="1"/>
  <c r="B42" i="13"/>
  <c r="B41" i="13"/>
  <c r="C53" i="13" s="1"/>
  <c r="D40" i="13"/>
  <c r="B40" i="13"/>
  <c r="C52" i="13" s="1"/>
  <c r="B39" i="13"/>
  <c r="C38" i="13"/>
  <c r="B38" i="13"/>
  <c r="B37" i="13"/>
  <c r="D37" i="13" s="1"/>
  <c r="D36" i="13"/>
  <c r="C36" i="13"/>
  <c r="B36" i="13"/>
  <c r="C48" i="13" s="1"/>
  <c r="B35" i="13"/>
  <c r="D35" i="13" s="1"/>
  <c r="C34" i="13"/>
  <c r="B34" i="13"/>
  <c r="D34" i="13" s="1"/>
  <c r="B33" i="13"/>
  <c r="D33" i="13" s="1"/>
  <c r="D32" i="13"/>
  <c r="C32" i="13"/>
  <c r="B32" i="13"/>
  <c r="B31" i="13"/>
  <c r="D31" i="13" s="1"/>
  <c r="B30" i="13"/>
  <c r="D30" i="13" s="1"/>
  <c r="B29" i="13"/>
  <c r="D29" i="13" s="1"/>
  <c r="D28" i="13"/>
  <c r="C28" i="13"/>
  <c r="B28" i="13"/>
  <c r="C40" i="13" s="1"/>
  <c r="B27" i="13"/>
  <c r="D27" i="13" s="1"/>
  <c r="C26" i="13"/>
  <c r="B26" i="13"/>
  <c r="D26" i="13" s="1"/>
  <c r="B25" i="13"/>
  <c r="D25" i="13" s="1"/>
  <c r="D24" i="13"/>
  <c r="C24" i="13"/>
  <c r="B24" i="13"/>
  <c r="B23" i="13"/>
  <c r="D23" i="13" s="1"/>
  <c r="B22" i="13"/>
  <c r="D22" i="13" s="1"/>
  <c r="B21" i="13"/>
  <c r="D21" i="13" s="1"/>
  <c r="D20" i="13"/>
  <c r="C20" i="13"/>
  <c r="B20" i="13"/>
  <c r="B19" i="13"/>
  <c r="D19" i="13" s="1"/>
  <c r="B18" i="13"/>
  <c r="D18" i="13" s="1"/>
  <c r="B17" i="13"/>
  <c r="C29" i="13" s="1"/>
  <c r="D16" i="13"/>
  <c r="B16" i="13"/>
  <c r="D17" i="13" s="1"/>
  <c r="D15" i="13"/>
  <c r="B15" i="13"/>
  <c r="C27" i="13" s="1"/>
  <c r="D14" i="13"/>
  <c r="B14" i="13"/>
  <c r="D13" i="13"/>
  <c r="B13" i="13"/>
  <c r="B12" i="13"/>
  <c r="D12" i="13" s="1"/>
  <c r="B11" i="13"/>
  <c r="C23" i="13" s="1"/>
  <c r="D10" i="13"/>
  <c r="B10" i="13"/>
  <c r="C22" i="13" s="1"/>
  <c r="D9" i="13"/>
  <c r="B9" i="13"/>
  <c r="C21" i="13" s="1"/>
  <c r="D8" i="13"/>
  <c r="B8" i="13"/>
  <c r="D7" i="13"/>
  <c r="B7" i="13"/>
  <c r="B6" i="13"/>
  <c r="C18" i="13" s="1"/>
  <c r="G1" i="13"/>
  <c r="F1" i="13"/>
  <c r="AA99" i="12"/>
  <c r="Y99" i="12"/>
  <c r="W99" i="12"/>
  <c r="U99" i="12"/>
  <c r="T99" i="12"/>
  <c r="S99" i="12"/>
  <c r="R99" i="12"/>
  <c r="Q99" i="12"/>
  <c r="P99" i="12"/>
  <c r="O99" i="12"/>
  <c r="M99" i="12"/>
  <c r="L99" i="12"/>
  <c r="K99" i="12"/>
  <c r="J99" i="12"/>
  <c r="I99" i="12"/>
  <c r="E99" i="12"/>
  <c r="D99" i="12"/>
  <c r="C99" i="12"/>
  <c r="A99" i="12"/>
  <c r="Z99" i="12" s="1"/>
  <c r="AA98" i="12"/>
  <c r="Y98" i="12"/>
  <c r="W98" i="12"/>
  <c r="U98" i="12"/>
  <c r="T98" i="12"/>
  <c r="R98" i="12"/>
  <c r="Q98" i="12"/>
  <c r="O98" i="12"/>
  <c r="M98" i="12"/>
  <c r="L98" i="12"/>
  <c r="J98" i="12"/>
  <c r="I98" i="12"/>
  <c r="E98" i="12"/>
  <c r="A98" i="12"/>
  <c r="P98" i="12" s="1"/>
  <c r="AA97" i="12"/>
  <c r="Y97" i="12"/>
  <c r="W97" i="12"/>
  <c r="U97" i="12"/>
  <c r="T97" i="12"/>
  <c r="S97" i="12"/>
  <c r="R97" i="12"/>
  <c r="Q97" i="12"/>
  <c r="P97" i="12"/>
  <c r="O97" i="12"/>
  <c r="M97" i="12"/>
  <c r="L97" i="12"/>
  <c r="K97" i="12"/>
  <c r="J97" i="12"/>
  <c r="I97" i="12"/>
  <c r="H97" i="12"/>
  <c r="G97" i="12"/>
  <c r="F97" i="12"/>
  <c r="E97" i="12"/>
  <c r="D97" i="12"/>
  <c r="C97" i="12"/>
  <c r="A97" i="12"/>
  <c r="Z97" i="12" s="1"/>
  <c r="AA96" i="12"/>
  <c r="Y96" i="12"/>
  <c r="X96" i="12"/>
  <c r="W96" i="12"/>
  <c r="V96" i="12"/>
  <c r="U96" i="12"/>
  <c r="T96" i="12"/>
  <c r="S96" i="12"/>
  <c r="R96" i="12"/>
  <c r="Q96" i="12"/>
  <c r="P96" i="12"/>
  <c r="O96" i="12"/>
  <c r="M96" i="12"/>
  <c r="L96" i="12"/>
  <c r="K96" i="12"/>
  <c r="J96" i="12"/>
  <c r="I96" i="12"/>
  <c r="H96" i="12"/>
  <c r="G96" i="12"/>
  <c r="F96" i="12"/>
  <c r="E96" i="12"/>
  <c r="D96" i="12"/>
  <c r="A96" i="12"/>
  <c r="C96" i="12" s="1"/>
  <c r="AA95" i="12"/>
  <c r="Y95" i="12"/>
  <c r="X95" i="12"/>
  <c r="W95" i="12"/>
  <c r="V95" i="12"/>
  <c r="U95" i="12"/>
  <c r="T95" i="12"/>
  <c r="S95" i="12"/>
  <c r="R95" i="12"/>
  <c r="O95" i="12"/>
  <c r="M95" i="12"/>
  <c r="L95" i="12"/>
  <c r="K95" i="12"/>
  <c r="J95" i="12"/>
  <c r="I95" i="12"/>
  <c r="H95" i="12"/>
  <c r="G95" i="12"/>
  <c r="E95" i="12"/>
  <c r="C95" i="12"/>
  <c r="A95" i="12"/>
  <c r="F95" i="12" s="1"/>
  <c r="AA94" i="12"/>
  <c r="Y94" i="12"/>
  <c r="W94" i="12"/>
  <c r="V94" i="12"/>
  <c r="U94" i="12"/>
  <c r="T94" i="12"/>
  <c r="R94" i="12"/>
  <c r="O94" i="12"/>
  <c r="M94" i="12"/>
  <c r="L94" i="12"/>
  <c r="J94" i="12"/>
  <c r="I94" i="12"/>
  <c r="E94" i="12"/>
  <c r="C94" i="12"/>
  <c r="A94" i="12"/>
  <c r="X94" i="12" s="1"/>
  <c r="AA93" i="12"/>
  <c r="Y93" i="12"/>
  <c r="X93" i="12"/>
  <c r="W93" i="12"/>
  <c r="U93" i="12"/>
  <c r="T93" i="12"/>
  <c r="R93" i="12"/>
  <c r="Q93" i="12"/>
  <c r="P93" i="12"/>
  <c r="O93" i="12"/>
  <c r="M93" i="12"/>
  <c r="L93" i="12"/>
  <c r="K93" i="12"/>
  <c r="J93" i="12"/>
  <c r="I93" i="12"/>
  <c r="E93" i="12"/>
  <c r="D93" i="12"/>
  <c r="C93" i="12"/>
  <c r="A93" i="12"/>
  <c r="Z93" i="12" s="1"/>
  <c r="AA92" i="12"/>
  <c r="Z92" i="12"/>
  <c r="Y92" i="12"/>
  <c r="W92" i="12"/>
  <c r="U92" i="12"/>
  <c r="T92" i="12"/>
  <c r="R92" i="12"/>
  <c r="Q92" i="12"/>
  <c r="O92" i="12"/>
  <c r="N92" i="12"/>
  <c r="M92" i="12"/>
  <c r="L92" i="12"/>
  <c r="J92" i="12"/>
  <c r="I92" i="12"/>
  <c r="E92" i="12"/>
  <c r="A92" i="12"/>
  <c r="AA91" i="12"/>
  <c r="Y91" i="12"/>
  <c r="W91" i="12"/>
  <c r="V91" i="12"/>
  <c r="U91" i="12"/>
  <c r="T91" i="12"/>
  <c r="S91" i="12"/>
  <c r="R91" i="12"/>
  <c r="Q91" i="12"/>
  <c r="P91" i="12"/>
  <c r="O91" i="12"/>
  <c r="M91" i="12"/>
  <c r="L91" i="12"/>
  <c r="K91" i="12"/>
  <c r="J91" i="12"/>
  <c r="I91" i="12"/>
  <c r="H91" i="12"/>
  <c r="G91" i="12"/>
  <c r="F91" i="12"/>
  <c r="E91" i="12"/>
  <c r="D91" i="12"/>
  <c r="C91" i="12"/>
  <c r="A91" i="12"/>
  <c r="Z91" i="12" s="1"/>
  <c r="AA90" i="12"/>
  <c r="Y90" i="12"/>
  <c r="X90" i="12"/>
  <c r="W90" i="12"/>
  <c r="V90" i="12"/>
  <c r="U90" i="12"/>
  <c r="T90" i="12"/>
  <c r="S90" i="12"/>
  <c r="R90" i="12"/>
  <c r="Q90" i="12"/>
  <c r="P90" i="12"/>
  <c r="O90" i="12"/>
  <c r="M90" i="12"/>
  <c r="L90" i="12"/>
  <c r="K90" i="12"/>
  <c r="J90" i="12"/>
  <c r="I90" i="12"/>
  <c r="H90" i="12"/>
  <c r="G90" i="12"/>
  <c r="F90" i="12"/>
  <c r="E90" i="12"/>
  <c r="D90" i="12"/>
  <c r="A90" i="12"/>
  <c r="C90" i="12" s="1"/>
  <c r="AA89" i="12"/>
  <c r="Y89" i="12"/>
  <c r="X89" i="12"/>
  <c r="W89" i="12"/>
  <c r="V89" i="12"/>
  <c r="U89" i="12"/>
  <c r="T89" i="12"/>
  <c r="S89" i="12"/>
  <c r="R89" i="12"/>
  <c r="O89" i="12"/>
  <c r="M89" i="12"/>
  <c r="L89" i="12"/>
  <c r="K89" i="12"/>
  <c r="J89" i="12"/>
  <c r="I89" i="12"/>
  <c r="H89" i="12"/>
  <c r="G89" i="12"/>
  <c r="E89" i="12"/>
  <c r="C89" i="12"/>
  <c r="A89" i="12"/>
  <c r="F89" i="12" s="1"/>
  <c r="AA88" i="12"/>
  <c r="Y88" i="12"/>
  <c r="W88" i="12"/>
  <c r="V88" i="12"/>
  <c r="U88" i="12"/>
  <c r="T88" i="12"/>
  <c r="R88" i="12"/>
  <c r="O88" i="12"/>
  <c r="M88" i="12"/>
  <c r="L88" i="12"/>
  <c r="J88" i="12"/>
  <c r="I88" i="12"/>
  <c r="E88" i="12"/>
  <c r="C88" i="12"/>
  <c r="A88" i="12"/>
  <c r="X88" i="12" s="1"/>
  <c r="AA87" i="12"/>
  <c r="Y87" i="12"/>
  <c r="X87" i="12"/>
  <c r="W87" i="12"/>
  <c r="U87" i="12"/>
  <c r="T87" i="12"/>
  <c r="R87" i="12"/>
  <c r="Q87" i="12"/>
  <c r="P87" i="12"/>
  <c r="O87" i="12"/>
  <c r="M87" i="12"/>
  <c r="L87" i="12"/>
  <c r="K87" i="12"/>
  <c r="J87" i="12"/>
  <c r="I87" i="12"/>
  <c r="E87" i="12"/>
  <c r="D87" i="12"/>
  <c r="C87" i="12"/>
  <c r="A87" i="12"/>
  <c r="Z87" i="12" s="1"/>
  <c r="AA86" i="12"/>
  <c r="Y86" i="12"/>
  <c r="W86" i="12"/>
  <c r="U86" i="12"/>
  <c r="T86" i="12"/>
  <c r="R86" i="12"/>
  <c r="O86" i="12"/>
  <c r="M86" i="12"/>
  <c r="L86" i="12"/>
  <c r="J86" i="12"/>
  <c r="I86" i="12"/>
  <c r="E86" i="12"/>
  <c r="A86" i="12"/>
  <c r="AA85" i="12"/>
  <c r="Y85" i="12"/>
  <c r="W85" i="12"/>
  <c r="V85" i="12"/>
  <c r="U85" i="12"/>
  <c r="T85" i="12"/>
  <c r="S85" i="12"/>
  <c r="R85" i="12"/>
  <c r="Q85" i="12"/>
  <c r="P85" i="12"/>
  <c r="O85" i="12"/>
  <c r="M85" i="12"/>
  <c r="L85" i="12"/>
  <c r="K85" i="12"/>
  <c r="J85" i="12"/>
  <c r="I85" i="12"/>
  <c r="H85" i="12"/>
  <c r="G85" i="12"/>
  <c r="F85" i="12"/>
  <c r="E85" i="12"/>
  <c r="D85" i="12"/>
  <c r="C85" i="12"/>
  <c r="A85" i="12"/>
  <c r="Z85" i="12" s="1"/>
  <c r="AA84" i="12"/>
  <c r="Y84" i="12"/>
  <c r="X84" i="12"/>
  <c r="W84" i="12"/>
  <c r="V84" i="12"/>
  <c r="U84" i="12"/>
  <c r="T84" i="12"/>
  <c r="S84" i="12"/>
  <c r="R84" i="12"/>
  <c r="Q84" i="12"/>
  <c r="P84" i="12"/>
  <c r="O84" i="12"/>
  <c r="M84" i="12"/>
  <c r="L84" i="12"/>
  <c r="K84" i="12"/>
  <c r="J84" i="12"/>
  <c r="I84" i="12"/>
  <c r="H84" i="12"/>
  <c r="G84" i="12"/>
  <c r="F84" i="12"/>
  <c r="E84" i="12"/>
  <c r="D84" i="12"/>
  <c r="A84" i="12"/>
  <c r="C84" i="12" s="1"/>
  <c r="AA83" i="12"/>
  <c r="Y83" i="12"/>
  <c r="X83" i="12"/>
  <c r="W83" i="12"/>
  <c r="V83" i="12"/>
  <c r="U83" i="12"/>
  <c r="T83" i="12"/>
  <c r="S83" i="12"/>
  <c r="R83" i="12"/>
  <c r="O83" i="12"/>
  <c r="M83" i="12"/>
  <c r="L83" i="12"/>
  <c r="K83" i="12"/>
  <c r="J83" i="12"/>
  <c r="I83" i="12"/>
  <c r="H83" i="12"/>
  <c r="G83" i="12"/>
  <c r="E83" i="12"/>
  <c r="C83" i="12"/>
  <c r="A83" i="12"/>
  <c r="F83" i="12" s="1"/>
  <c r="AA82" i="12"/>
  <c r="Y82" i="12"/>
  <c r="W82" i="12"/>
  <c r="V82" i="12"/>
  <c r="U82" i="12"/>
  <c r="T82" i="12"/>
  <c r="R82" i="12"/>
  <c r="O82" i="12"/>
  <c r="M82" i="12"/>
  <c r="L82" i="12"/>
  <c r="J82" i="12"/>
  <c r="I82" i="12"/>
  <c r="E82" i="12"/>
  <c r="C82" i="12"/>
  <c r="A82" i="12"/>
  <c r="X82" i="12" s="1"/>
  <c r="AA81" i="12"/>
  <c r="Y81" i="12"/>
  <c r="X81" i="12"/>
  <c r="W81" i="12"/>
  <c r="U81" i="12"/>
  <c r="T81" i="12"/>
  <c r="R81" i="12"/>
  <c r="Q81" i="12"/>
  <c r="P81" i="12"/>
  <c r="O81" i="12"/>
  <c r="M81" i="12"/>
  <c r="L81" i="12"/>
  <c r="K81" i="12"/>
  <c r="J81" i="12"/>
  <c r="I81" i="12"/>
  <c r="E81" i="12"/>
  <c r="D81" i="12"/>
  <c r="C81" i="12"/>
  <c r="A81" i="12"/>
  <c r="Z81" i="12" s="1"/>
  <c r="AA80" i="12"/>
  <c r="Y80" i="12"/>
  <c r="W80" i="12"/>
  <c r="U80" i="12"/>
  <c r="T80" i="12"/>
  <c r="S80" i="12"/>
  <c r="R80" i="12"/>
  <c r="O80" i="12"/>
  <c r="M80" i="12"/>
  <c r="L80" i="12"/>
  <c r="J80" i="12"/>
  <c r="I80" i="12"/>
  <c r="E80" i="12"/>
  <c r="A80" i="12"/>
  <c r="AA79" i="12"/>
  <c r="Y79" i="12"/>
  <c r="W79" i="12"/>
  <c r="V79" i="12"/>
  <c r="U79" i="12"/>
  <c r="T79" i="12"/>
  <c r="S79" i="12"/>
  <c r="R79" i="12"/>
  <c r="Q79" i="12"/>
  <c r="P79" i="12"/>
  <c r="O79" i="12"/>
  <c r="M79" i="12"/>
  <c r="L79" i="12"/>
  <c r="K79" i="12"/>
  <c r="J79" i="12"/>
  <c r="I79" i="12"/>
  <c r="H79" i="12"/>
  <c r="G79" i="12"/>
  <c r="F79" i="12"/>
  <c r="E79" i="12"/>
  <c r="D79" i="12"/>
  <c r="C79" i="12"/>
  <c r="A79" i="12"/>
  <c r="Z79" i="12" s="1"/>
  <c r="AA78" i="12"/>
  <c r="Y78" i="12"/>
  <c r="X78" i="12"/>
  <c r="W78" i="12"/>
  <c r="V78" i="12"/>
  <c r="U78" i="12"/>
  <c r="T78" i="12"/>
  <c r="S78" i="12"/>
  <c r="R78" i="12"/>
  <c r="Q78" i="12"/>
  <c r="P78" i="12"/>
  <c r="O78" i="12"/>
  <c r="M78" i="12"/>
  <c r="L78" i="12"/>
  <c r="K78" i="12"/>
  <c r="J78" i="12"/>
  <c r="I78" i="12"/>
  <c r="H78" i="12"/>
  <c r="G78" i="12"/>
  <c r="F78" i="12"/>
  <c r="E78" i="12"/>
  <c r="D78" i="12"/>
  <c r="A78" i="12"/>
  <c r="C78" i="12" s="1"/>
  <c r="AA77" i="12"/>
  <c r="Y77" i="12"/>
  <c r="X77" i="12"/>
  <c r="W77" i="12"/>
  <c r="V77" i="12"/>
  <c r="U77" i="12"/>
  <c r="T77" i="12"/>
  <c r="S77" i="12"/>
  <c r="R77" i="12"/>
  <c r="O77" i="12"/>
  <c r="M77" i="12"/>
  <c r="L77" i="12"/>
  <c r="K77" i="12"/>
  <c r="J77" i="12"/>
  <c r="I77" i="12"/>
  <c r="H77" i="12"/>
  <c r="G77" i="12"/>
  <c r="E77" i="12"/>
  <c r="C77" i="12"/>
  <c r="A77" i="12"/>
  <c r="F77" i="12" s="1"/>
  <c r="AA76" i="12"/>
  <c r="Y76" i="12"/>
  <c r="W76" i="12"/>
  <c r="V76" i="12"/>
  <c r="U76" i="12"/>
  <c r="T76" i="12"/>
  <c r="R76" i="12"/>
  <c r="O76" i="12"/>
  <c r="M76" i="12"/>
  <c r="L76" i="12"/>
  <c r="J76" i="12"/>
  <c r="I76" i="12"/>
  <c r="E76" i="12"/>
  <c r="C76" i="12"/>
  <c r="A76" i="12"/>
  <c r="X76" i="12" s="1"/>
  <c r="AA75" i="12"/>
  <c r="Y75" i="12"/>
  <c r="X75" i="12"/>
  <c r="W75" i="12"/>
  <c r="U75" i="12"/>
  <c r="T75" i="12"/>
  <c r="R75" i="12"/>
  <c r="Q75" i="12"/>
  <c r="P75" i="12"/>
  <c r="O75" i="12"/>
  <c r="M75" i="12"/>
  <c r="L75" i="12"/>
  <c r="K75" i="12"/>
  <c r="J75" i="12"/>
  <c r="I75" i="12"/>
  <c r="E75" i="12"/>
  <c r="D75" i="12"/>
  <c r="C75" i="12"/>
  <c r="A75" i="12"/>
  <c r="Z75" i="12" s="1"/>
  <c r="AA74" i="12"/>
  <c r="Y74" i="12"/>
  <c r="W74" i="12"/>
  <c r="U74" i="12"/>
  <c r="T74" i="12"/>
  <c r="R74" i="12"/>
  <c r="Q74" i="12"/>
  <c r="O74" i="12"/>
  <c r="M74" i="12"/>
  <c r="L74" i="12"/>
  <c r="J74" i="12"/>
  <c r="I74" i="12"/>
  <c r="E74" i="12"/>
  <c r="A74" i="12"/>
  <c r="AA73" i="12"/>
  <c r="Y73" i="12"/>
  <c r="W73" i="12"/>
  <c r="V73" i="12"/>
  <c r="U73" i="12"/>
  <c r="T73" i="12"/>
  <c r="S73" i="12"/>
  <c r="R73" i="12"/>
  <c r="Q73" i="12"/>
  <c r="P73" i="12"/>
  <c r="O73" i="12"/>
  <c r="M73" i="12"/>
  <c r="L73" i="12"/>
  <c r="K73" i="12"/>
  <c r="J73" i="12"/>
  <c r="I73" i="12"/>
  <c r="H73" i="12"/>
  <c r="G73" i="12"/>
  <c r="F73" i="12"/>
  <c r="E73" i="12"/>
  <c r="D73" i="12"/>
  <c r="C73" i="12"/>
  <c r="A73" i="12"/>
  <c r="Z73" i="12" s="1"/>
  <c r="AA72" i="12"/>
  <c r="Y72" i="12"/>
  <c r="X72" i="12"/>
  <c r="W72" i="12"/>
  <c r="V72" i="12"/>
  <c r="U72" i="12"/>
  <c r="T72" i="12"/>
  <c r="S72" i="12"/>
  <c r="R72" i="12"/>
  <c r="Q72" i="12"/>
  <c r="P72" i="12"/>
  <c r="O72" i="12"/>
  <c r="M72" i="12"/>
  <c r="L72" i="12"/>
  <c r="K72" i="12"/>
  <c r="J72" i="12"/>
  <c r="I72" i="12"/>
  <c r="H72" i="12"/>
  <c r="G72" i="12"/>
  <c r="F72" i="12"/>
  <c r="E72" i="12"/>
  <c r="D72" i="12"/>
  <c r="A72" i="12"/>
  <c r="C72" i="12" s="1"/>
  <c r="AA71" i="12"/>
  <c r="Y71" i="12"/>
  <c r="X71" i="12"/>
  <c r="W71" i="12"/>
  <c r="V71" i="12"/>
  <c r="U71" i="12"/>
  <c r="T71" i="12"/>
  <c r="S71" i="12"/>
  <c r="R71" i="12"/>
  <c r="O71" i="12"/>
  <c r="M71" i="12"/>
  <c r="L71" i="12"/>
  <c r="K71" i="12"/>
  <c r="J71" i="12"/>
  <c r="I71" i="12"/>
  <c r="H71" i="12"/>
  <c r="G71" i="12"/>
  <c r="E71" i="12"/>
  <c r="C71" i="12"/>
  <c r="A71" i="12"/>
  <c r="F71" i="12" s="1"/>
  <c r="AA70" i="12"/>
  <c r="Y70" i="12"/>
  <c r="W70" i="12"/>
  <c r="U70" i="12"/>
  <c r="T70" i="12"/>
  <c r="R70" i="12"/>
  <c r="O70" i="12"/>
  <c r="M70" i="12"/>
  <c r="L70" i="12"/>
  <c r="J70" i="12"/>
  <c r="I70" i="12"/>
  <c r="E70" i="12"/>
  <c r="A70" i="12"/>
  <c r="AA69" i="12"/>
  <c r="Y69" i="12"/>
  <c r="X69" i="12"/>
  <c r="W69" i="12"/>
  <c r="U69" i="12"/>
  <c r="T69" i="12"/>
  <c r="R69" i="12"/>
  <c r="Q69" i="12"/>
  <c r="P69" i="12"/>
  <c r="O69" i="12"/>
  <c r="M69" i="12"/>
  <c r="L69" i="12"/>
  <c r="K69" i="12"/>
  <c r="J69" i="12"/>
  <c r="I69" i="12"/>
  <c r="E69" i="12"/>
  <c r="D69" i="12"/>
  <c r="C69" i="12"/>
  <c r="A69" i="12"/>
  <c r="Z69" i="12" s="1"/>
  <c r="AA68" i="12"/>
  <c r="Y68" i="12"/>
  <c r="W68" i="12"/>
  <c r="U68" i="12"/>
  <c r="T68" i="12"/>
  <c r="R68" i="12"/>
  <c r="Q68" i="12"/>
  <c r="O68" i="12"/>
  <c r="N68" i="12"/>
  <c r="M68" i="12"/>
  <c r="L68" i="12"/>
  <c r="J68" i="12"/>
  <c r="I68" i="12"/>
  <c r="G68" i="12"/>
  <c r="F68" i="12"/>
  <c r="E68" i="12"/>
  <c r="A68" i="12"/>
  <c r="AA67" i="12"/>
  <c r="Y67" i="12"/>
  <c r="W67" i="12"/>
  <c r="V67" i="12"/>
  <c r="U67" i="12"/>
  <c r="T67" i="12"/>
  <c r="S67" i="12"/>
  <c r="R67" i="12"/>
  <c r="Q67" i="12"/>
  <c r="P67" i="12"/>
  <c r="O67" i="12"/>
  <c r="M67" i="12"/>
  <c r="L67" i="12"/>
  <c r="K67" i="12"/>
  <c r="J67" i="12"/>
  <c r="I67" i="12"/>
  <c r="H67" i="12"/>
  <c r="G67" i="12"/>
  <c r="F67" i="12"/>
  <c r="E67" i="12"/>
  <c r="D67" i="12"/>
  <c r="C67" i="12"/>
  <c r="A67" i="12"/>
  <c r="Z67" i="12" s="1"/>
  <c r="AA66" i="12"/>
  <c r="Y66" i="12"/>
  <c r="X66" i="12"/>
  <c r="W66" i="12"/>
  <c r="V66" i="12"/>
  <c r="U66" i="12"/>
  <c r="T66" i="12"/>
  <c r="S66" i="12"/>
  <c r="R66" i="12"/>
  <c r="Q66" i="12"/>
  <c r="P66" i="12"/>
  <c r="O66" i="12"/>
  <c r="M66" i="12"/>
  <c r="L66" i="12"/>
  <c r="K66" i="12"/>
  <c r="J66" i="12"/>
  <c r="I66" i="12"/>
  <c r="H66" i="12"/>
  <c r="G66" i="12"/>
  <c r="F66" i="12"/>
  <c r="E66" i="12"/>
  <c r="D66" i="12"/>
  <c r="A66" i="12"/>
  <c r="C66" i="12" s="1"/>
  <c r="AA65" i="12"/>
  <c r="Y65" i="12"/>
  <c r="X65" i="12"/>
  <c r="W65" i="12"/>
  <c r="V65" i="12"/>
  <c r="U65" i="12"/>
  <c r="T65" i="12"/>
  <c r="S65" i="12"/>
  <c r="R65" i="12"/>
  <c r="O65" i="12"/>
  <c r="M65" i="12"/>
  <c r="L65" i="12"/>
  <c r="K65" i="12"/>
  <c r="J65" i="12"/>
  <c r="I65" i="12"/>
  <c r="H65" i="12"/>
  <c r="G65" i="12"/>
  <c r="E65" i="12"/>
  <c r="A65" i="12"/>
  <c r="F65" i="12" s="1"/>
  <c r="AA64" i="12"/>
  <c r="Y64" i="12"/>
  <c r="W64" i="12"/>
  <c r="U64" i="12"/>
  <c r="T64" i="12"/>
  <c r="R64" i="12"/>
  <c r="O64" i="12"/>
  <c r="M64" i="12"/>
  <c r="L64" i="12"/>
  <c r="J64" i="12"/>
  <c r="I64" i="12"/>
  <c r="E64" i="12"/>
  <c r="A64" i="12"/>
  <c r="AA63" i="12"/>
  <c r="Y63" i="12"/>
  <c r="X63" i="12"/>
  <c r="W63" i="12"/>
  <c r="U63" i="12"/>
  <c r="T63" i="12"/>
  <c r="R63" i="12"/>
  <c r="O63" i="12"/>
  <c r="N63" i="12"/>
  <c r="M63" i="12"/>
  <c r="L63" i="12"/>
  <c r="K63" i="12"/>
  <c r="J63" i="12"/>
  <c r="I63" i="12"/>
  <c r="E63" i="12"/>
  <c r="C63" i="12"/>
  <c r="A63" i="12"/>
  <c r="P63" i="12" s="1"/>
  <c r="AA62" i="12"/>
  <c r="Z62" i="12"/>
  <c r="Y62" i="12"/>
  <c r="W62" i="12"/>
  <c r="U62" i="12"/>
  <c r="T62" i="12"/>
  <c r="S62" i="12"/>
  <c r="R62" i="12"/>
  <c r="O62" i="12"/>
  <c r="M62" i="12"/>
  <c r="L62" i="12"/>
  <c r="J62" i="12"/>
  <c r="I62" i="12"/>
  <c r="F62" i="12"/>
  <c r="E62" i="12"/>
  <c r="D62" i="12"/>
  <c r="A62" i="12"/>
  <c r="P62" i="12" s="1"/>
  <c r="AA61" i="12"/>
  <c r="Y61" i="12"/>
  <c r="W61" i="12"/>
  <c r="V61" i="12"/>
  <c r="U61" i="12"/>
  <c r="T61" i="12"/>
  <c r="S61" i="12"/>
  <c r="R61" i="12"/>
  <c r="Q61" i="12"/>
  <c r="P61" i="12"/>
  <c r="O61" i="12"/>
  <c r="M61" i="12"/>
  <c r="L61" i="12"/>
  <c r="K61" i="12"/>
  <c r="J61" i="12"/>
  <c r="I61" i="12"/>
  <c r="H61" i="12"/>
  <c r="G61" i="12"/>
  <c r="F61" i="12"/>
  <c r="E61" i="12"/>
  <c r="D61" i="12"/>
  <c r="C61" i="12"/>
  <c r="A61" i="12"/>
  <c r="Z61" i="12" s="1"/>
  <c r="AA60" i="12"/>
  <c r="Y60" i="12"/>
  <c r="X60" i="12"/>
  <c r="W60" i="12"/>
  <c r="V60" i="12"/>
  <c r="U60" i="12"/>
  <c r="T60" i="12"/>
  <c r="S60" i="12"/>
  <c r="R60" i="12"/>
  <c r="Q60" i="12"/>
  <c r="P60" i="12"/>
  <c r="O60" i="12"/>
  <c r="M60" i="12"/>
  <c r="L60" i="12"/>
  <c r="K60" i="12"/>
  <c r="J60" i="12"/>
  <c r="I60" i="12"/>
  <c r="H60" i="12"/>
  <c r="G60" i="12"/>
  <c r="F60" i="12"/>
  <c r="E60" i="12"/>
  <c r="D60" i="12"/>
  <c r="A60" i="12"/>
  <c r="C60" i="12" s="1"/>
  <c r="AA59" i="12"/>
  <c r="Y59" i="12"/>
  <c r="X59" i="12"/>
  <c r="W59" i="12"/>
  <c r="V59" i="12"/>
  <c r="U59" i="12"/>
  <c r="T59" i="12"/>
  <c r="S59" i="12"/>
  <c r="R59" i="12"/>
  <c r="O59" i="12"/>
  <c r="M59" i="12"/>
  <c r="L59" i="12"/>
  <c r="K59" i="12"/>
  <c r="J59" i="12"/>
  <c r="I59" i="12"/>
  <c r="H59" i="12"/>
  <c r="G59" i="12"/>
  <c r="E59" i="12"/>
  <c r="A59" i="12"/>
  <c r="F59" i="12" s="1"/>
  <c r="AA58" i="12"/>
  <c r="Z58" i="12"/>
  <c r="Y58" i="12"/>
  <c r="X58" i="12"/>
  <c r="W58" i="12"/>
  <c r="V58" i="12"/>
  <c r="U58" i="12"/>
  <c r="T58" i="12"/>
  <c r="R58" i="12"/>
  <c r="O58" i="12"/>
  <c r="M58" i="12"/>
  <c r="L58" i="12"/>
  <c r="K58" i="12"/>
  <c r="J58" i="12"/>
  <c r="I58" i="12"/>
  <c r="E58" i="12"/>
  <c r="D58" i="12"/>
  <c r="C58" i="12"/>
  <c r="A58" i="12"/>
  <c r="N58" i="12" s="1"/>
  <c r="AA57" i="12"/>
  <c r="Y57" i="12"/>
  <c r="W57" i="12"/>
  <c r="U57" i="12"/>
  <c r="T57" i="12"/>
  <c r="R57" i="12"/>
  <c r="Q57" i="12"/>
  <c r="O57" i="12"/>
  <c r="M57" i="12"/>
  <c r="L57" i="12"/>
  <c r="J57" i="12"/>
  <c r="I57" i="12"/>
  <c r="E57" i="12"/>
  <c r="D57" i="12"/>
  <c r="C57" i="12"/>
  <c r="A57" i="12"/>
  <c r="N57" i="12" s="1"/>
  <c r="AA56" i="12"/>
  <c r="Y56" i="12"/>
  <c r="W56" i="12"/>
  <c r="U56" i="12"/>
  <c r="T56" i="12"/>
  <c r="R56" i="12"/>
  <c r="O56" i="12"/>
  <c r="M56" i="12"/>
  <c r="L56" i="12"/>
  <c r="J56" i="12"/>
  <c r="I56" i="12"/>
  <c r="E56" i="12"/>
  <c r="A56" i="12"/>
  <c r="P56" i="12" s="1"/>
  <c r="AA55" i="12"/>
  <c r="Y55" i="12"/>
  <c r="W55" i="12"/>
  <c r="V55" i="12"/>
  <c r="U55" i="12"/>
  <c r="T55" i="12"/>
  <c r="S55" i="12"/>
  <c r="R55" i="12"/>
  <c r="Q55" i="12"/>
  <c r="P55" i="12"/>
  <c r="O55" i="12"/>
  <c r="M55" i="12"/>
  <c r="L55" i="12"/>
  <c r="K55" i="12"/>
  <c r="J55" i="12"/>
  <c r="I55" i="12"/>
  <c r="H55" i="12"/>
  <c r="G55" i="12"/>
  <c r="F55" i="12"/>
  <c r="E55" i="12"/>
  <c r="D55" i="12"/>
  <c r="C55" i="12"/>
  <c r="A55" i="12"/>
  <c r="Z55" i="12" s="1"/>
  <c r="AA54" i="12"/>
  <c r="Y54" i="12"/>
  <c r="X54" i="12"/>
  <c r="W54" i="12"/>
  <c r="V54" i="12"/>
  <c r="U54" i="12"/>
  <c r="T54" i="12"/>
  <c r="S54" i="12"/>
  <c r="R54" i="12"/>
  <c r="Q54" i="12"/>
  <c r="P54" i="12"/>
  <c r="O54" i="12"/>
  <c r="M54" i="12"/>
  <c r="L54" i="12"/>
  <c r="K54" i="12"/>
  <c r="J54" i="12"/>
  <c r="I54" i="12"/>
  <c r="H54" i="12"/>
  <c r="G54" i="12"/>
  <c r="F54" i="12"/>
  <c r="E54" i="12"/>
  <c r="D54" i="12"/>
  <c r="A54" i="12"/>
  <c r="C54" i="12" s="1"/>
  <c r="AA53" i="12"/>
  <c r="Z53" i="12"/>
  <c r="Y53" i="12"/>
  <c r="W53" i="12"/>
  <c r="U53" i="12"/>
  <c r="T53" i="12"/>
  <c r="R53" i="12"/>
  <c r="O53" i="12"/>
  <c r="M53" i="12"/>
  <c r="L53" i="12"/>
  <c r="J53" i="12"/>
  <c r="I53" i="12"/>
  <c r="E53" i="12"/>
  <c r="A53" i="12"/>
  <c r="N53" i="12" s="1"/>
  <c r="AA52" i="12"/>
  <c r="Z52" i="12"/>
  <c r="Y52" i="12"/>
  <c r="X52" i="12"/>
  <c r="W52" i="12"/>
  <c r="V52" i="12"/>
  <c r="U52" i="12"/>
  <c r="T52" i="12"/>
  <c r="Q52" i="12"/>
  <c r="O52" i="12"/>
  <c r="N52" i="12"/>
  <c r="M52" i="12"/>
  <c r="L52" i="12"/>
  <c r="K52" i="12"/>
  <c r="J52" i="12"/>
  <c r="I52" i="12"/>
  <c r="H52" i="12"/>
  <c r="E52" i="12"/>
  <c r="D52" i="12"/>
  <c r="C52" i="12"/>
  <c r="A52" i="12"/>
  <c r="AA51" i="12"/>
  <c r="Z51" i="12"/>
  <c r="Y51" i="12"/>
  <c r="W51" i="12"/>
  <c r="V51" i="12"/>
  <c r="S51" i="12"/>
  <c r="M51" i="12"/>
  <c r="L51" i="12"/>
  <c r="K51" i="12"/>
  <c r="G51" i="12"/>
  <c r="F51" i="12"/>
  <c r="E51" i="12"/>
  <c r="A51" i="12"/>
  <c r="O51" i="12" s="1"/>
  <c r="Y50" i="12"/>
  <c r="X50" i="12"/>
  <c r="U50" i="12"/>
  <c r="S50" i="12"/>
  <c r="R50" i="12"/>
  <c r="Q50" i="12"/>
  <c r="I50" i="12"/>
  <c r="H50" i="12"/>
  <c r="G50" i="12"/>
  <c r="E50" i="12"/>
  <c r="D50" i="12"/>
  <c r="C50" i="12"/>
  <c r="A50" i="12"/>
  <c r="O50" i="12" s="1"/>
  <c r="C49" i="12"/>
  <c r="A49" i="12"/>
  <c r="Y48" i="12"/>
  <c r="X48" i="12"/>
  <c r="W48" i="12"/>
  <c r="V48" i="12"/>
  <c r="U48" i="12"/>
  <c r="T48" i="12"/>
  <c r="S48" i="12"/>
  <c r="R48" i="12"/>
  <c r="Q48" i="12"/>
  <c r="P48" i="12"/>
  <c r="M48" i="12"/>
  <c r="L48" i="12"/>
  <c r="K48" i="12"/>
  <c r="J48" i="12"/>
  <c r="I48" i="12"/>
  <c r="H48" i="12"/>
  <c r="G48" i="12"/>
  <c r="F48" i="12"/>
  <c r="E48" i="12"/>
  <c r="D48" i="12"/>
  <c r="A48" i="12"/>
  <c r="AA48" i="12" s="1"/>
  <c r="Z47" i="12"/>
  <c r="Y47" i="12"/>
  <c r="X47" i="12"/>
  <c r="O47" i="12"/>
  <c r="N47" i="12"/>
  <c r="L47" i="12"/>
  <c r="K47" i="12"/>
  <c r="J47" i="12"/>
  <c r="A47" i="12"/>
  <c r="AA47" i="12" s="1"/>
  <c r="AA46" i="12"/>
  <c r="Z46" i="12"/>
  <c r="X46" i="12"/>
  <c r="W46" i="12"/>
  <c r="V46" i="12"/>
  <c r="U46" i="12"/>
  <c r="Q46" i="12"/>
  <c r="N46" i="12"/>
  <c r="M46" i="12"/>
  <c r="L46" i="12"/>
  <c r="J46" i="12"/>
  <c r="I46" i="12"/>
  <c r="H46" i="12"/>
  <c r="E46" i="12"/>
  <c r="C46" i="12"/>
  <c r="A46" i="12"/>
  <c r="O46" i="12" s="1"/>
  <c r="Z45" i="12"/>
  <c r="Y45" i="12"/>
  <c r="X45" i="12"/>
  <c r="V45" i="12"/>
  <c r="S45" i="12"/>
  <c r="R45" i="12"/>
  <c r="Q45" i="12"/>
  <c r="O45" i="12"/>
  <c r="N45" i="12"/>
  <c r="L45" i="12"/>
  <c r="K45" i="12"/>
  <c r="J45" i="12"/>
  <c r="F45" i="12"/>
  <c r="E45" i="12"/>
  <c r="D45" i="12"/>
  <c r="C45" i="12"/>
  <c r="A45" i="12"/>
  <c r="AA45" i="12" s="1"/>
  <c r="AA44" i="12"/>
  <c r="Z44" i="12"/>
  <c r="X44" i="12"/>
  <c r="V44" i="12"/>
  <c r="U44" i="12"/>
  <c r="S44" i="12"/>
  <c r="R44" i="12"/>
  <c r="Q44" i="12"/>
  <c r="P44" i="12"/>
  <c r="N44" i="12"/>
  <c r="M44" i="12"/>
  <c r="J44" i="12"/>
  <c r="I44" i="12"/>
  <c r="H44" i="12"/>
  <c r="F44" i="12"/>
  <c r="E44" i="12"/>
  <c r="D44" i="12"/>
  <c r="C44" i="12"/>
  <c r="A44" i="12"/>
  <c r="Y44" i="12" s="1"/>
  <c r="W43" i="12"/>
  <c r="V43" i="12"/>
  <c r="U43" i="12"/>
  <c r="S43" i="12"/>
  <c r="R43" i="12"/>
  <c r="Q43" i="12"/>
  <c r="K43" i="12"/>
  <c r="J43" i="12"/>
  <c r="I43" i="12"/>
  <c r="G43" i="12"/>
  <c r="F43" i="12"/>
  <c r="E43" i="12"/>
  <c r="A43" i="12"/>
  <c r="Y43" i="12" s="1"/>
  <c r="AA42" i="12"/>
  <c r="Y42" i="12"/>
  <c r="X42" i="12"/>
  <c r="W42" i="12"/>
  <c r="V42" i="12"/>
  <c r="U42" i="12"/>
  <c r="T42" i="12"/>
  <c r="S42" i="12"/>
  <c r="R42" i="12"/>
  <c r="Q42" i="12"/>
  <c r="P42" i="12"/>
  <c r="O42" i="12"/>
  <c r="M42" i="12"/>
  <c r="L42" i="12"/>
  <c r="K42" i="12"/>
  <c r="J42" i="12"/>
  <c r="I42" i="12"/>
  <c r="H42" i="12"/>
  <c r="G42" i="12"/>
  <c r="F42" i="12"/>
  <c r="E42" i="12"/>
  <c r="D42" i="12"/>
  <c r="C42" i="12"/>
  <c r="A42" i="12"/>
  <c r="Z42" i="12" s="1"/>
  <c r="Y41" i="12"/>
  <c r="W41" i="12"/>
  <c r="V41" i="12"/>
  <c r="U41" i="12"/>
  <c r="M41" i="12"/>
  <c r="K41" i="12"/>
  <c r="J41" i="12"/>
  <c r="I41" i="12"/>
  <c r="A41" i="12"/>
  <c r="T41" i="12" s="1"/>
  <c r="AA40" i="12"/>
  <c r="Y40" i="12"/>
  <c r="X40" i="12"/>
  <c r="W40" i="12"/>
  <c r="V40" i="12"/>
  <c r="U40" i="12"/>
  <c r="T40" i="12"/>
  <c r="S40" i="12"/>
  <c r="Q40" i="12"/>
  <c r="P40" i="12"/>
  <c r="O40" i="12"/>
  <c r="M40" i="12"/>
  <c r="L40" i="12"/>
  <c r="K40" i="12"/>
  <c r="J40" i="12"/>
  <c r="I40" i="12"/>
  <c r="H40" i="12"/>
  <c r="G40" i="12"/>
  <c r="E40" i="12"/>
  <c r="D40" i="12"/>
  <c r="C40" i="12"/>
  <c r="A40" i="12"/>
  <c r="R40" i="12" s="1"/>
  <c r="AA39" i="12"/>
  <c r="O39" i="12"/>
  <c r="C39" i="12"/>
  <c r="A39" i="12"/>
  <c r="AA38" i="12"/>
  <c r="X38" i="12"/>
  <c r="W38" i="12"/>
  <c r="U38" i="12"/>
  <c r="T38" i="12"/>
  <c r="S38" i="12"/>
  <c r="Q38" i="12"/>
  <c r="P38" i="12"/>
  <c r="O38" i="12"/>
  <c r="L38" i="12"/>
  <c r="K38" i="12"/>
  <c r="I38" i="12"/>
  <c r="H38" i="12"/>
  <c r="G38" i="12"/>
  <c r="E38" i="12"/>
  <c r="D38" i="12"/>
  <c r="C38" i="12"/>
  <c r="A38" i="12"/>
  <c r="Z38" i="12" s="1"/>
  <c r="W37" i="12"/>
  <c r="V37" i="12"/>
  <c r="U37" i="12"/>
  <c r="S37" i="12"/>
  <c r="R37" i="12"/>
  <c r="Q37" i="12"/>
  <c r="K37" i="12"/>
  <c r="J37" i="12"/>
  <c r="I37" i="12"/>
  <c r="G37" i="12"/>
  <c r="F37" i="12"/>
  <c r="E37" i="12"/>
  <c r="A37" i="12"/>
  <c r="P37" i="12" s="1"/>
  <c r="AA36" i="12"/>
  <c r="Y36" i="12"/>
  <c r="X36" i="12"/>
  <c r="W36" i="12"/>
  <c r="V36" i="12"/>
  <c r="U36" i="12"/>
  <c r="T36" i="12"/>
  <c r="S36" i="12"/>
  <c r="R36" i="12"/>
  <c r="Q36" i="12"/>
  <c r="P36" i="12"/>
  <c r="O36" i="12"/>
  <c r="M36" i="12"/>
  <c r="L36" i="12"/>
  <c r="K36" i="12"/>
  <c r="J36" i="12"/>
  <c r="I36" i="12"/>
  <c r="H36" i="12"/>
  <c r="G36" i="12"/>
  <c r="F36" i="12"/>
  <c r="E36" i="12"/>
  <c r="D36" i="12"/>
  <c r="C36" i="12"/>
  <c r="A36" i="12"/>
  <c r="Z36" i="12" s="1"/>
  <c r="Y35" i="12"/>
  <c r="W35" i="12"/>
  <c r="V35" i="12"/>
  <c r="U35" i="12"/>
  <c r="M35" i="12"/>
  <c r="K35" i="12"/>
  <c r="J35" i="12"/>
  <c r="I35" i="12"/>
  <c r="A35" i="12"/>
  <c r="T35" i="12" s="1"/>
  <c r="AA34" i="12"/>
  <c r="Y34" i="12"/>
  <c r="X34" i="12"/>
  <c r="W34" i="12"/>
  <c r="V34" i="12"/>
  <c r="U34" i="12"/>
  <c r="T34" i="12"/>
  <c r="S34" i="12"/>
  <c r="Q34" i="12"/>
  <c r="P34" i="12"/>
  <c r="O34" i="12"/>
  <c r="M34" i="12"/>
  <c r="L34" i="12"/>
  <c r="K34" i="12"/>
  <c r="J34" i="12"/>
  <c r="I34" i="12"/>
  <c r="H34" i="12"/>
  <c r="G34" i="12"/>
  <c r="E34" i="12"/>
  <c r="D34" i="12"/>
  <c r="C34" i="12"/>
  <c r="A34" i="12"/>
  <c r="R34" i="12" s="1"/>
  <c r="Z33" i="12"/>
  <c r="N33" i="12"/>
  <c r="C33" i="12"/>
  <c r="A33" i="12"/>
  <c r="AA33" i="12" s="1"/>
  <c r="AA32" i="12"/>
  <c r="X32" i="12"/>
  <c r="W32" i="12"/>
  <c r="U32" i="12"/>
  <c r="T32" i="12"/>
  <c r="S32" i="12"/>
  <c r="Q32" i="12"/>
  <c r="P32" i="12"/>
  <c r="O32" i="12"/>
  <c r="L32" i="12"/>
  <c r="K32" i="12"/>
  <c r="I32" i="12"/>
  <c r="H32" i="12"/>
  <c r="G32" i="12"/>
  <c r="E32" i="12"/>
  <c r="D32" i="12"/>
  <c r="C32" i="12"/>
  <c r="A32" i="12"/>
  <c r="Z32" i="12" s="1"/>
  <c r="W31" i="12"/>
  <c r="V31" i="12"/>
  <c r="U31" i="12"/>
  <c r="S31" i="12"/>
  <c r="R31" i="12"/>
  <c r="Q31" i="12"/>
  <c r="M31" i="12"/>
  <c r="K31" i="12"/>
  <c r="J31" i="12"/>
  <c r="I31" i="12"/>
  <c r="G31" i="12"/>
  <c r="F31" i="12"/>
  <c r="E31" i="12"/>
  <c r="A31" i="12"/>
  <c r="P31" i="12" s="1"/>
  <c r="AA30" i="12"/>
  <c r="Y30" i="12"/>
  <c r="X30" i="12"/>
  <c r="W30" i="12"/>
  <c r="V30" i="12"/>
  <c r="U30" i="12"/>
  <c r="T30" i="12"/>
  <c r="S30" i="12"/>
  <c r="R30" i="12"/>
  <c r="Q30" i="12"/>
  <c r="P30" i="12"/>
  <c r="O30" i="12"/>
  <c r="M30" i="12"/>
  <c r="L30" i="12"/>
  <c r="K30" i="12"/>
  <c r="J30" i="12"/>
  <c r="I30" i="12"/>
  <c r="H30" i="12"/>
  <c r="G30" i="12"/>
  <c r="F30" i="12"/>
  <c r="E30" i="12"/>
  <c r="D30" i="12"/>
  <c r="C30" i="12"/>
  <c r="A30" i="12"/>
  <c r="Z30" i="12" s="1"/>
  <c r="Y29" i="12"/>
  <c r="W29" i="12"/>
  <c r="V29" i="12"/>
  <c r="U29" i="12"/>
  <c r="M29" i="12"/>
  <c r="K29" i="12"/>
  <c r="J29" i="12"/>
  <c r="I29" i="12"/>
  <c r="A29" i="12"/>
  <c r="T29" i="12" s="1"/>
  <c r="AA28" i="12"/>
  <c r="Y28" i="12"/>
  <c r="X28" i="12"/>
  <c r="W28" i="12"/>
  <c r="V28" i="12"/>
  <c r="U28" i="12"/>
  <c r="T28" i="12"/>
  <c r="S28" i="12"/>
  <c r="Q28" i="12"/>
  <c r="P28" i="12"/>
  <c r="O28" i="12"/>
  <c r="M28" i="12"/>
  <c r="L28" i="12"/>
  <c r="K28" i="12"/>
  <c r="J28" i="12"/>
  <c r="I28" i="12"/>
  <c r="H28" i="12"/>
  <c r="G28" i="12"/>
  <c r="E28" i="12"/>
  <c r="D28" i="12"/>
  <c r="C28" i="12"/>
  <c r="A28" i="12"/>
  <c r="R28" i="12" s="1"/>
  <c r="AA27" i="12"/>
  <c r="Y27" i="12"/>
  <c r="O27" i="12"/>
  <c r="M27" i="12"/>
  <c r="E27" i="12"/>
  <c r="A27" i="12"/>
  <c r="Z27" i="12" s="1"/>
  <c r="AA26" i="12"/>
  <c r="X26" i="12"/>
  <c r="W26" i="12"/>
  <c r="U26" i="12"/>
  <c r="T26" i="12"/>
  <c r="S26" i="12"/>
  <c r="Q26" i="12"/>
  <c r="P26" i="12"/>
  <c r="O26" i="12"/>
  <c r="L26" i="12"/>
  <c r="K26" i="12"/>
  <c r="I26" i="12"/>
  <c r="H26" i="12"/>
  <c r="G26" i="12"/>
  <c r="E26" i="12"/>
  <c r="D26" i="12"/>
  <c r="C26" i="12"/>
  <c r="A26" i="12"/>
  <c r="Z26" i="12" s="1"/>
  <c r="Y25" i="12"/>
  <c r="W25" i="12"/>
  <c r="V25" i="12"/>
  <c r="U25" i="12"/>
  <c r="S25" i="12"/>
  <c r="R25" i="12"/>
  <c r="Q25" i="12"/>
  <c r="M25" i="12"/>
  <c r="K25" i="12"/>
  <c r="J25" i="12"/>
  <c r="I25" i="12"/>
  <c r="G25" i="12"/>
  <c r="F25" i="12"/>
  <c r="E25" i="12"/>
  <c r="A25" i="12"/>
  <c r="P25" i="12" s="1"/>
  <c r="AA24" i="12"/>
  <c r="Y24" i="12"/>
  <c r="X24" i="12"/>
  <c r="W24" i="12"/>
  <c r="V24" i="12"/>
  <c r="U24" i="12"/>
  <c r="T24" i="12"/>
  <c r="S24" i="12"/>
  <c r="R24" i="12"/>
  <c r="Q24" i="12"/>
  <c r="P24" i="12"/>
  <c r="O24" i="12"/>
  <c r="M24" i="12"/>
  <c r="L24" i="12"/>
  <c r="K24" i="12"/>
  <c r="J24" i="12"/>
  <c r="I24" i="12"/>
  <c r="H24" i="12"/>
  <c r="G24" i="12"/>
  <c r="F24" i="12"/>
  <c r="E24" i="12"/>
  <c r="D24" i="12"/>
  <c r="C24" i="12"/>
  <c r="A24" i="12"/>
  <c r="Z24" i="12" s="1"/>
  <c r="Z23" i="12"/>
  <c r="A23" i="12"/>
  <c r="AA22" i="12"/>
  <c r="Y22" i="12"/>
  <c r="X22" i="12"/>
  <c r="W22" i="12"/>
  <c r="V22" i="12"/>
  <c r="U22" i="12"/>
  <c r="T22" i="12"/>
  <c r="S22" i="12"/>
  <c r="Q22" i="12"/>
  <c r="P22" i="12"/>
  <c r="O22" i="12"/>
  <c r="M22" i="12"/>
  <c r="L22" i="12"/>
  <c r="K22" i="12"/>
  <c r="J22" i="12"/>
  <c r="I22" i="12"/>
  <c r="H22" i="12"/>
  <c r="G22" i="12"/>
  <c r="E22" i="12"/>
  <c r="D22" i="12"/>
  <c r="C22" i="12"/>
  <c r="A22" i="12"/>
  <c r="R22" i="12" s="1"/>
  <c r="AA21" i="12"/>
  <c r="Z21" i="12"/>
  <c r="R21" i="12"/>
  <c r="F21" i="12"/>
  <c r="E21" i="12"/>
  <c r="A21" i="12"/>
  <c r="S21" i="12" s="1"/>
  <c r="AA20" i="12"/>
  <c r="X20" i="12"/>
  <c r="W20" i="12"/>
  <c r="U20" i="12"/>
  <c r="T20" i="12"/>
  <c r="S20" i="12"/>
  <c r="Q20" i="12"/>
  <c r="P20" i="12"/>
  <c r="O20" i="12"/>
  <c r="L20" i="12"/>
  <c r="K20" i="12"/>
  <c r="I20" i="12"/>
  <c r="H20" i="12"/>
  <c r="G20" i="12"/>
  <c r="E20" i="12"/>
  <c r="D20" i="12"/>
  <c r="C20" i="12"/>
  <c r="A20" i="12"/>
  <c r="Z20" i="12" s="1"/>
  <c r="AA99" i="11"/>
  <c r="Z99" i="11"/>
  <c r="Y99" i="11"/>
  <c r="X99" i="11"/>
  <c r="W99" i="11"/>
  <c r="V99" i="11"/>
  <c r="U99" i="11"/>
  <c r="T99" i="11"/>
  <c r="S99" i="11"/>
  <c r="R99" i="11"/>
  <c r="O99" i="11"/>
  <c r="N99" i="11"/>
  <c r="M99" i="11"/>
  <c r="L99" i="11"/>
  <c r="J99" i="11"/>
  <c r="I99" i="11"/>
  <c r="E99" i="11"/>
  <c r="D99" i="11"/>
  <c r="A99" i="11"/>
  <c r="Q99" i="11" s="1"/>
  <c r="AA98" i="11"/>
  <c r="Y98" i="11"/>
  <c r="X98" i="11"/>
  <c r="W98" i="11"/>
  <c r="V98" i="11"/>
  <c r="U98" i="11"/>
  <c r="T98" i="11"/>
  <c r="R98" i="11"/>
  <c r="P98" i="11"/>
  <c r="O98" i="11"/>
  <c r="M98" i="11"/>
  <c r="L98" i="11"/>
  <c r="K98" i="11"/>
  <c r="J98" i="11"/>
  <c r="I98" i="11"/>
  <c r="G98" i="11"/>
  <c r="F98" i="11"/>
  <c r="E98" i="11"/>
  <c r="C98" i="11"/>
  <c r="A98" i="11"/>
  <c r="N98" i="11" s="1"/>
  <c r="AA97" i="11"/>
  <c r="Y97" i="11"/>
  <c r="X97" i="11"/>
  <c r="W97" i="11"/>
  <c r="U97" i="11"/>
  <c r="T97" i="11"/>
  <c r="R97" i="11"/>
  <c r="O97" i="11"/>
  <c r="N97" i="11"/>
  <c r="M97" i="11"/>
  <c r="L97" i="11"/>
  <c r="J97" i="11"/>
  <c r="I97" i="11"/>
  <c r="F97" i="11"/>
  <c r="E97" i="11"/>
  <c r="D97" i="11"/>
  <c r="A97" i="11"/>
  <c r="P97" i="11" s="1"/>
  <c r="AA96" i="11"/>
  <c r="Z96" i="11"/>
  <c r="Y96" i="11"/>
  <c r="W96" i="11"/>
  <c r="U96" i="11"/>
  <c r="T96" i="11"/>
  <c r="R96" i="11"/>
  <c r="P96" i="11"/>
  <c r="O96" i="11"/>
  <c r="M96" i="11"/>
  <c r="L96" i="11"/>
  <c r="K96" i="11"/>
  <c r="J96" i="11"/>
  <c r="I96" i="11"/>
  <c r="H96" i="11"/>
  <c r="G96" i="11"/>
  <c r="E96" i="11"/>
  <c r="D96" i="11"/>
  <c r="C96" i="11"/>
  <c r="A96" i="11"/>
  <c r="V96" i="11" s="1"/>
  <c r="AA95" i="11"/>
  <c r="Y95" i="11"/>
  <c r="X95" i="11"/>
  <c r="W95" i="11"/>
  <c r="V95" i="11"/>
  <c r="U95" i="11"/>
  <c r="T95" i="11"/>
  <c r="R95" i="11"/>
  <c r="Q95" i="11"/>
  <c r="P95" i="11"/>
  <c r="O95" i="11"/>
  <c r="M95" i="11"/>
  <c r="L95" i="11"/>
  <c r="J95" i="11"/>
  <c r="I95" i="11"/>
  <c r="H95" i="11"/>
  <c r="F95" i="11"/>
  <c r="E95" i="11"/>
  <c r="D95" i="11"/>
  <c r="C95" i="11"/>
  <c r="A95" i="11"/>
  <c r="Z95" i="11" s="1"/>
  <c r="AA94" i="11"/>
  <c r="Z94" i="11"/>
  <c r="Y94" i="11"/>
  <c r="W94" i="11"/>
  <c r="V94" i="11"/>
  <c r="U94" i="11"/>
  <c r="T94" i="11"/>
  <c r="S94" i="11"/>
  <c r="R94" i="11"/>
  <c r="O94" i="11"/>
  <c r="N94" i="11"/>
  <c r="M94" i="11"/>
  <c r="L94" i="11"/>
  <c r="J94" i="11"/>
  <c r="I94" i="11"/>
  <c r="H94" i="11"/>
  <c r="G94" i="11"/>
  <c r="E94" i="11"/>
  <c r="C94" i="11"/>
  <c r="A94" i="11"/>
  <c r="K94" i="11" s="1"/>
  <c r="AA93" i="11"/>
  <c r="Y93" i="11"/>
  <c r="W93" i="11"/>
  <c r="U93" i="11"/>
  <c r="T93" i="11"/>
  <c r="R93" i="11"/>
  <c r="Q93" i="11"/>
  <c r="O93" i="11"/>
  <c r="M93" i="11"/>
  <c r="L93" i="11"/>
  <c r="J93" i="11"/>
  <c r="I93" i="11"/>
  <c r="E93" i="11"/>
  <c r="A93" i="11"/>
  <c r="AA92" i="11"/>
  <c r="Y92" i="11"/>
  <c r="W92" i="11"/>
  <c r="U92" i="11"/>
  <c r="T92" i="11"/>
  <c r="R92" i="11"/>
  <c r="O92" i="11"/>
  <c r="M92" i="11"/>
  <c r="L92" i="11"/>
  <c r="J92" i="11"/>
  <c r="I92" i="11"/>
  <c r="E92" i="11"/>
  <c r="A92" i="11"/>
  <c r="AA91" i="11"/>
  <c r="Z91" i="11"/>
  <c r="Y91" i="11"/>
  <c r="X91" i="11"/>
  <c r="W91" i="11"/>
  <c r="U91" i="11"/>
  <c r="T91" i="11"/>
  <c r="R91" i="11"/>
  <c r="Q91" i="11"/>
  <c r="O91" i="11"/>
  <c r="N91" i="11"/>
  <c r="M91" i="11"/>
  <c r="L91" i="11"/>
  <c r="K91" i="11"/>
  <c r="J91" i="11"/>
  <c r="I91" i="11"/>
  <c r="F91" i="11"/>
  <c r="E91" i="11"/>
  <c r="D91" i="11"/>
  <c r="A91" i="11"/>
  <c r="AA90" i="11"/>
  <c r="Z90" i="11"/>
  <c r="Y90" i="11"/>
  <c r="W90" i="11"/>
  <c r="V90" i="11"/>
  <c r="U90" i="11"/>
  <c r="T90" i="11"/>
  <c r="R90" i="11"/>
  <c r="P90" i="11"/>
  <c r="O90" i="11"/>
  <c r="M90" i="11"/>
  <c r="L90" i="11"/>
  <c r="K90" i="11"/>
  <c r="J90" i="11"/>
  <c r="I90" i="11"/>
  <c r="H90" i="11"/>
  <c r="G90" i="11"/>
  <c r="E90" i="11"/>
  <c r="D90" i="11"/>
  <c r="C90" i="11"/>
  <c r="A90" i="11"/>
  <c r="AA89" i="11"/>
  <c r="Y89" i="11"/>
  <c r="X89" i="11"/>
  <c r="W89" i="11"/>
  <c r="V89" i="11"/>
  <c r="U89" i="11"/>
  <c r="T89" i="11"/>
  <c r="R89" i="11"/>
  <c r="Q89" i="11"/>
  <c r="P89" i="11"/>
  <c r="O89" i="11"/>
  <c r="M89" i="11"/>
  <c r="L89" i="11"/>
  <c r="J89" i="11"/>
  <c r="I89" i="11"/>
  <c r="H89" i="11"/>
  <c r="F89" i="11"/>
  <c r="E89" i="11"/>
  <c r="D89" i="11"/>
  <c r="C89" i="11"/>
  <c r="A89" i="11"/>
  <c r="Z89" i="11" s="1"/>
  <c r="AA88" i="11"/>
  <c r="Y88" i="11"/>
  <c r="X88" i="11"/>
  <c r="W88" i="11"/>
  <c r="U88" i="11"/>
  <c r="T88" i="11"/>
  <c r="S88" i="11"/>
  <c r="R88" i="11"/>
  <c r="O88" i="11"/>
  <c r="N88" i="11"/>
  <c r="M88" i="11"/>
  <c r="L88" i="11"/>
  <c r="K88" i="11"/>
  <c r="J88" i="11"/>
  <c r="I88" i="11"/>
  <c r="H88" i="11"/>
  <c r="G88" i="11"/>
  <c r="F88" i="11"/>
  <c r="E88" i="11"/>
  <c r="A88" i="11"/>
  <c r="Z88" i="11" s="1"/>
  <c r="AA87" i="11"/>
  <c r="Z87" i="11"/>
  <c r="Y87" i="11"/>
  <c r="X87" i="11"/>
  <c r="W87" i="11"/>
  <c r="V87" i="11"/>
  <c r="U87" i="11"/>
  <c r="T87" i="11"/>
  <c r="S87" i="11"/>
  <c r="R87" i="11"/>
  <c r="P87" i="11"/>
  <c r="O87" i="11"/>
  <c r="N87" i="11"/>
  <c r="M87" i="11"/>
  <c r="L87" i="11"/>
  <c r="J87" i="11"/>
  <c r="I87" i="11"/>
  <c r="H87" i="11"/>
  <c r="G87" i="11"/>
  <c r="E87" i="11"/>
  <c r="D87" i="11"/>
  <c r="A87" i="11"/>
  <c r="AA86" i="11"/>
  <c r="Z86" i="11"/>
  <c r="Y86" i="11"/>
  <c r="X86" i="11"/>
  <c r="W86" i="11"/>
  <c r="V86" i="11"/>
  <c r="U86" i="11"/>
  <c r="T86" i="11"/>
  <c r="S86" i="11"/>
  <c r="R86" i="11"/>
  <c r="P86" i="11"/>
  <c r="O86" i="11"/>
  <c r="N86" i="11"/>
  <c r="M86" i="11"/>
  <c r="L86" i="11"/>
  <c r="K86" i="11"/>
  <c r="J86" i="11"/>
  <c r="I86" i="11"/>
  <c r="G86" i="11"/>
  <c r="F86" i="11"/>
  <c r="E86" i="11"/>
  <c r="D86" i="11"/>
  <c r="C86" i="11"/>
  <c r="A86" i="11"/>
  <c r="AA85" i="11"/>
  <c r="Y85" i="11"/>
  <c r="W85" i="11"/>
  <c r="U85" i="11"/>
  <c r="T85" i="11"/>
  <c r="R85" i="11"/>
  <c r="O85" i="11"/>
  <c r="M85" i="11"/>
  <c r="L85" i="11"/>
  <c r="J85" i="11"/>
  <c r="I85" i="11"/>
  <c r="H85" i="11"/>
  <c r="E85" i="11"/>
  <c r="A85" i="11"/>
  <c r="N85" i="11" s="1"/>
  <c r="AA84" i="11"/>
  <c r="Y84" i="11"/>
  <c r="X84" i="11"/>
  <c r="W84" i="11"/>
  <c r="U84" i="11"/>
  <c r="T84" i="11"/>
  <c r="S84" i="11"/>
  <c r="R84" i="11"/>
  <c r="P84" i="11"/>
  <c r="O84" i="11"/>
  <c r="M84" i="11"/>
  <c r="L84" i="11"/>
  <c r="K84" i="11"/>
  <c r="J84" i="11"/>
  <c r="I84" i="11"/>
  <c r="H84" i="11"/>
  <c r="G84" i="11"/>
  <c r="F84" i="11"/>
  <c r="E84" i="11"/>
  <c r="D84" i="11"/>
  <c r="C84" i="11"/>
  <c r="A84" i="11"/>
  <c r="Q84" i="11" s="1"/>
  <c r="AA83" i="11"/>
  <c r="Y83" i="11"/>
  <c r="W83" i="11"/>
  <c r="U83" i="11"/>
  <c r="T83" i="11"/>
  <c r="R83" i="11"/>
  <c r="O83" i="11"/>
  <c r="M83" i="11"/>
  <c r="L83" i="11"/>
  <c r="J83" i="11"/>
  <c r="I83" i="11"/>
  <c r="F83" i="11"/>
  <c r="E83" i="11"/>
  <c r="A83" i="11"/>
  <c r="N83" i="11" s="1"/>
  <c r="AA82" i="11"/>
  <c r="Y82" i="11"/>
  <c r="X82" i="11"/>
  <c r="W82" i="11"/>
  <c r="V82" i="11"/>
  <c r="U82" i="11"/>
  <c r="T82" i="11"/>
  <c r="S82" i="11"/>
  <c r="R82" i="11"/>
  <c r="Q82" i="11"/>
  <c r="P82" i="11"/>
  <c r="O82" i="11"/>
  <c r="M82" i="11"/>
  <c r="L82" i="11"/>
  <c r="K82" i="11"/>
  <c r="J82" i="11"/>
  <c r="I82" i="11"/>
  <c r="H82" i="11"/>
  <c r="G82" i="11"/>
  <c r="F82" i="11"/>
  <c r="E82" i="11"/>
  <c r="D82" i="11"/>
  <c r="C82" i="11"/>
  <c r="A82" i="11"/>
  <c r="Z82" i="11" s="1"/>
  <c r="AA81" i="11"/>
  <c r="Z81" i="11"/>
  <c r="Y81" i="11"/>
  <c r="X81" i="11"/>
  <c r="W81" i="11"/>
  <c r="V81" i="11"/>
  <c r="U81" i="11"/>
  <c r="T81" i="11"/>
  <c r="S81" i="11"/>
  <c r="R81" i="11"/>
  <c r="Q81" i="11"/>
  <c r="O81" i="11"/>
  <c r="N81" i="11"/>
  <c r="M81" i="11"/>
  <c r="L81" i="11"/>
  <c r="J81" i="11"/>
  <c r="I81" i="11"/>
  <c r="H81" i="11"/>
  <c r="G81" i="11"/>
  <c r="F81" i="11"/>
  <c r="E81" i="11"/>
  <c r="D81" i="11"/>
  <c r="A81" i="11"/>
  <c r="AA80" i="11"/>
  <c r="Z80" i="11"/>
  <c r="Y80" i="11"/>
  <c r="W80" i="11"/>
  <c r="V80" i="11"/>
  <c r="U80" i="11"/>
  <c r="T80" i="11"/>
  <c r="S80" i="11"/>
  <c r="R80" i="11"/>
  <c r="O80" i="11"/>
  <c r="M80" i="11"/>
  <c r="L80" i="11"/>
  <c r="J80" i="11"/>
  <c r="I80" i="11"/>
  <c r="H80" i="11"/>
  <c r="G80" i="11"/>
  <c r="F80" i="11"/>
  <c r="E80" i="11"/>
  <c r="A80" i="11"/>
  <c r="Q80" i="11" s="1"/>
  <c r="AA79" i="11"/>
  <c r="Z79" i="11"/>
  <c r="Y79" i="11"/>
  <c r="X79" i="11"/>
  <c r="W79" i="11"/>
  <c r="V79" i="11"/>
  <c r="U79" i="11"/>
  <c r="T79" i="11"/>
  <c r="R79" i="11"/>
  <c r="Q79" i="11"/>
  <c r="O79" i="11"/>
  <c r="N79" i="11"/>
  <c r="M79" i="11"/>
  <c r="L79" i="11"/>
  <c r="K79" i="11"/>
  <c r="J79" i="11"/>
  <c r="I79" i="11"/>
  <c r="H79" i="11"/>
  <c r="F79" i="11"/>
  <c r="E79" i="11"/>
  <c r="D79" i="11"/>
  <c r="A79" i="11"/>
  <c r="AA78" i="11"/>
  <c r="Y78" i="11"/>
  <c r="W78" i="11"/>
  <c r="V78" i="11"/>
  <c r="U78" i="11"/>
  <c r="T78" i="11"/>
  <c r="S78" i="11"/>
  <c r="R78" i="11"/>
  <c r="O78" i="11"/>
  <c r="M78" i="11"/>
  <c r="L78" i="11"/>
  <c r="K78" i="11"/>
  <c r="J78" i="11"/>
  <c r="I78" i="11"/>
  <c r="G78" i="11"/>
  <c r="F78" i="11"/>
  <c r="E78" i="11"/>
  <c r="A78" i="11"/>
  <c r="H78" i="11" s="1"/>
  <c r="AA77" i="11"/>
  <c r="Y77" i="11"/>
  <c r="X77" i="11"/>
  <c r="W77" i="11"/>
  <c r="V77" i="11"/>
  <c r="U77" i="11"/>
  <c r="T77" i="11"/>
  <c r="S77" i="11"/>
  <c r="R77" i="11"/>
  <c r="Q77" i="11"/>
  <c r="P77" i="11"/>
  <c r="O77" i="11"/>
  <c r="M77" i="11"/>
  <c r="L77" i="11"/>
  <c r="J77" i="11"/>
  <c r="I77" i="11"/>
  <c r="H77" i="11"/>
  <c r="G77" i="11"/>
  <c r="F77" i="11"/>
  <c r="E77" i="11"/>
  <c r="D77" i="11"/>
  <c r="C77" i="11"/>
  <c r="A77" i="11"/>
  <c r="K77" i="11" s="1"/>
  <c r="AA76" i="11"/>
  <c r="Y76" i="11"/>
  <c r="W76" i="11"/>
  <c r="U76" i="11"/>
  <c r="T76" i="11"/>
  <c r="R76" i="11"/>
  <c r="O76" i="11"/>
  <c r="M76" i="11"/>
  <c r="L76" i="11"/>
  <c r="J76" i="11"/>
  <c r="I76" i="11"/>
  <c r="E76" i="11"/>
  <c r="A76" i="11"/>
  <c r="X76" i="11" s="1"/>
  <c r="AA75" i="11"/>
  <c r="Y75" i="11"/>
  <c r="W75" i="11"/>
  <c r="U75" i="11"/>
  <c r="T75" i="11"/>
  <c r="R75" i="11"/>
  <c r="O75" i="11"/>
  <c r="M75" i="11"/>
  <c r="L75" i="11"/>
  <c r="J75" i="11"/>
  <c r="I75" i="11"/>
  <c r="E75" i="11"/>
  <c r="A75" i="11"/>
  <c r="AA74" i="11"/>
  <c r="Z74" i="11"/>
  <c r="Y74" i="11"/>
  <c r="X74" i="11"/>
  <c r="W74" i="11"/>
  <c r="U74" i="11"/>
  <c r="T74" i="11"/>
  <c r="R74" i="11"/>
  <c r="P74" i="11"/>
  <c r="O74" i="11"/>
  <c r="M74" i="11"/>
  <c r="L74" i="11"/>
  <c r="K74" i="11"/>
  <c r="J74" i="11"/>
  <c r="I74" i="11"/>
  <c r="G74" i="11"/>
  <c r="E74" i="11"/>
  <c r="D74" i="11"/>
  <c r="C74" i="11"/>
  <c r="A74" i="11"/>
  <c r="Q74" i="11" s="1"/>
  <c r="AA73" i="11"/>
  <c r="Z73" i="11"/>
  <c r="Y73" i="11"/>
  <c r="W73" i="11"/>
  <c r="U73" i="11"/>
  <c r="T73" i="11"/>
  <c r="R73" i="11"/>
  <c r="Q73" i="11"/>
  <c r="P73" i="11"/>
  <c r="O73" i="11"/>
  <c r="N73" i="11"/>
  <c r="M73" i="11"/>
  <c r="L73" i="11"/>
  <c r="J73" i="11"/>
  <c r="I73" i="11"/>
  <c r="H73" i="11"/>
  <c r="E73" i="11"/>
  <c r="D73" i="11"/>
  <c r="C73" i="11"/>
  <c r="A73" i="11"/>
  <c r="X73" i="11" s="1"/>
  <c r="AA72" i="11"/>
  <c r="Y72" i="11"/>
  <c r="W72" i="11"/>
  <c r="U72" i="11"/>
  <c r="T72" i="11"/>
  <c r="R72" i="11"/>
  <c r="Q72" i="11"/>
  <c r="O72" i="11"/>
  <c r="M72" i="11"/>
  <c r="L72" i="11"/>
  <c r="J72" i="11"/>
  <c r="I72" i="11"/>
  <c r="F72" i="11"/>
  <c r="E72" i="11"/>
  <c r="A72" i="11"/>
  <c r="P72" i="11" s="1"/>
  <c r="AA71" i="11"/>
  <c r="Y71" i="11"/>
  <c r="W71" i="11"/>
  <c r="U71" i="11"/>
  <c r="T71" i="11"/>
  <c r="S71" i="11"/>
  <c r="R71" i="11"/>
  <c r="Q71" i="11"/>
  <c r="P71" i="11"/>
  <c r="O71" i="11"/>
  <c r="M71" i="11"/>
  <c r="L71" i="11"/>
  <c r="K71" i="11"/>
  <c r="J71" i="11"/>
  <c r="I71" i="11"/>
  <c r="H71" i="11"/>
  <c r="G71" i="11"/>
  <c r="F71" i="11"/>
  <c r="E71" i="11"/>
  <c r="D71" i="11"/>
  <c r="C71" i="11"/>
  <c r="A71" i="11"/>
  <c r="Z71" i="11" s="1"/>
  <c r="AA70" i="11"/>
  <c r="Y70" i="11"/>
  <c r="W70" i="11"/>
  <c r="V70" i="11"/>
  <c r="U70" i="11"/>
  <c r="T70" i="11"/>
  <c r="S70" i="11"/>
  <c r="R70" i="11"/>
  <c r="Q70" i="11"/>
  <c r="O70" i="11"/>
  <c r="M70" i="11"/>
  <c r="L70" i="11"/>
  <c r="J70" i="11"/>
  <c r="I70" i="11"/>
  <c r="H70" i="11"/>
  <c r="G70" i="11"/>
  <c r="F70" i="11"/>
  <c r="E70" i="11"/>
  <c r="A70" i="11"/>
  <c r="P70" i="11" s="1"/>
  <c r="AA69" i="11"/>
  <c r="Y69" i="11"/>
  <c r="X69" i="11"/>
  <c r="W69" i="11"/>
  <c r="V69" i="11"/>
  <c r="U69" i="11"/>
  <c r="T69" i="11"/>
  <c r="S69" i="11"/>
  <c r="R69" i="11"/>
  <c r="P69" i="11"/>
  <c r="O69" i="11"/>
  <c r="M69" i="11"/>
  <c r="L69" i="11"/>
  <c r="K69" i="11"/>
  <c r="J69" i="11"/>
  <c r="I69" i="11"/>
  <c r="H69" i="11"/>
  <c r="G69" i="11"/>
  <c r="F69" i="11"/>
  <c r="E69" i="11"/>
  <c r="D69" i="11"/>
  <c r="C69" i="11"/>
  <c r="A69" i="11"/>
  <c r="Q69" i="11" s="1"/>
  <c r="AA68" i="11"/>
  <c r="Y68" i="11"/>
  <c r="W68" i="11"/>
  <c r="U68" i="11"/>
  <c r="T68" i="11"/>
  <c r="R68" i="11"/>
  <c r="O68" i="11"/>
  <c r="M68" i="11"/>
  <c r="L68" i="11"/>
  <c r="J68" i="11"/>
  <c r="I68" i="11"/>
  <c r="E68" i="11"/>
  <c r="A68" i="11"/>
  <c r="X68" i="11" s="1"/>
  <c r="AA67" i="11"/>
  <c r="Y67" i="11"/>
  <c r="X67" i="11"/>
  <c r="W67" i="11"/>
  <c r="U67" i="11"/>
  <c r="T67" i="11"/>
  <c r="S67" i="11"/>
  <c r="R67" i="11"/>
  <c r="P67" i="11"/>
  <c r="O67" i="11"/>
  <c r="M67" i="11"/>
  <c r="L67" i="11"/>
  <c r="K67" i="11"/>
  <c r="J67" i="11"/>
  <c r="I67" i="11"/>
  <c r="G67" i="11"/>
  <c r="E67" i="11"/>
  <c r="D67" i="11"/>
  <c r="C67" i="11"/>
  <c r="A67" i="11"/>
  <c r="Z67" i="11" s="1"/>
  <c r="AA66" i="11"/>
  <c r="Y66" i="11"/>
  <c r="W66" i="11"/>
  <c r="U66" i="11"/>
  <c r="T66" i="11"/>
  <c r="R66" i="11"/>
  <c r="Q66" i="11"/>
  <c r="O66" i="11"/>
  <c r="M66" i="11"/>
  <c r="L66" i="11"/>
  <c r="J66" i="11"/>
  <c r="I66" i="11"/>
  <c r="F66" i="11"/>
  <c r="E66" i="11"/>
  <c r="A66" i="11"/>
  <c r="P66" i="11" s="1"/>
  <c r="AA65" i="11"/>
  <c r="Y65" i="11"/>
  <c r="X65" i="11"/>
  <c r="W65" i="11"/>
  <c r="U65" i="11"/>
  <c r="T65" i="11"/>
  <c r="S65" i="11"/>
  <c r="R65" i="11"/>
  <c r="Q65" i="11"/>
  <c r="P65" i="11"/>
  <c r="O65" i="11"/>
  <c r="M65" i="11"/>
  <c r="L65" i="11"/>
  <c r="K65" i="11"/>
  <c r="J65" i="11"/>
  <c r="I65" i="11"/>
  <c r="H65" i="11"/>
  <c r="G65" i="11"/>
  <c r="F65" i="11"/>
  <c r="E65" i="11"/>
  <c r="D65" i="11"/>
  <c r="C65" i="11"/>
  <c r="A65" i="11"/>
  <c r="Z65" i="11" s="1"/>
  <c r="AA64" i="11"/>
  <c r="Y64" i="11"/>
  <c r="W64" i="11"/>
  <c r="V64" i="11"/>
  <c r="U64" i="11"/>
  <c r="T64" i="11"/>
  <c r="S64" i="11"/>
  <c r="R64" i="11"/>
  <c r="Q64" i="11"/>
  <c r="O64" i="11"/>
  <c r="M64" i="11"/>
  <c r="L64" i="11"/>
  <c r="J64" i="11"/>
  <c r="I64" i="11"/>
  <c r="H64" i="11"/>
  <c r="G64" i="11"/>
  <c r="F64" i="11"/>
  <c r="E64" i="11"/>
  <c r="A64" i="11"/>
  <c r="P64" i="11" s="1"/>
  <c r="AA63" i="11"/>
  <c r="Y63" i="11"/>
  <c r="X63" i="11"/>
  <c r="W63" i="11"/>
  <c r="V63" i="11"/>
  <c r="U63" i="11"/>
  <c r="T63" i="11"/>
  <c r="S63" i="11"/>
  <c r="R63" i="11"/>
  <c r="P63" i="11"/>
  <c r="O63" i="11"/>
  <c r="M63" i="11"/>
  <c r="L63" i="11"/>
  <c r="K63" i="11"/>
  <c r="J63" i="11"/>
  <c r="I63" i="11"/>
  <c r="H63" i="11"/>
  <c r="G63" i="11"/>
  <c r="F63" i="11"/>
  <c r="E63" i="11"/>
  <c r="D63" i="11"/>
  <c r="C63" i="11"/>
  <c r="A63" i="11"/>
  <c r="Q63" i="11" s="1"/>
  <c r="AA62" i="11"/>
  <c r="Y62" i="11"/>
  <c r="W62" i="11"/>
  <c r="U62" i="11"/>
  <c r="T62" i="11"/>
  <c r="R62" i="11"/>
  <c r="O62" i="11"/>
  <c r="M62" i="11"/>
  <c r="L62" i="11"/>
  <c r="J62" i="11"/>
  <c r="I62" i="11"/>
  <c r="E62" i="11"/>
  <c r="A62" i="11"/>
  <c r="X62" i="11" s="1"/>
  <c r="AA61" i="11"/>
  <c r="Y61" i="11"/>
  <c r="X61" i="11"/>
  <c r="W61" i="11"/>
  <c r="U61" i="11"/>
  <c r="T61" i="11"/>
  <c r="S61" i="11"/>
  <c r="R61" i="11"/>
  <c r="P61" i="11"/>
  <c r="O61" i="11"/>
  <c r="M61" i="11"/>
  <c r="L61" i="11"/>
  <c r="K61" i="11"/>
  <c r="J61" i="11"/>
  <c r="I61" i="11"/>
  <c r="G61" i="11"/>
  <c r="E61" i="11"/>
  <c r="D61" i="11"/>
  <c r="C61" i="11"/>
  <c r="A61" i="11"/>
  <c r="Z61" i="11" s="1"/>
  <c r="AA60" i="11"/>
  <c r="Y60" i="11"/>
  <c r="W60" i="11"/>
  <c r="U60" i="11"/>
  <c r="T60" i="11"/>
  <c r="R60" i="11"/>
  <c r="Q60" i="11"/>
  <c r="O60" i="11"/>
  <c r="M60" i="11"/>
  <c r="L60" i="11"/>
  <c r="J60" i="11"/>
  <c r="I60" i="11"/>
  <c r="F60" i="11"/>
  <c r="E60" i="11"/>
  <c r="A60" i="11"/>
  <c r="P60" i="11" s="1"/>
  <c r="AA59" i="11"/>
  <c r="Y59" i="11"/>
  <c r="X59" i="11"/>
  <c r="W59" i="11"/>
  <c r="U59" i="11"/>
  <c r="T59" i="11"/>
  <c r="S59" i="11"/>
  <c r="R59" i="11"/>
  <c r="Q59" i="11"/>
  <c r="P59" i="11"/>
  <c r="O59" i="11"/>
  <c r="M59" i="11"/>
  <c r="L59" i="11"/>
  <c r="K59" i="11"/>
  <c r="J59" i="11"/>
  <c r="I59" i="11"/>
  <c r="H59" i="11"/>
  <c r="G59" i="11"/>
  <c r="F59" i="11"/>
  <c r="E59" i="11"/>
  <c r="D59" i="11"/>
  <c r="C59" i="11"/>
  <c r="A59" i="11"/>
  <c r="Z59" i="11" s="1"/>
  <c r="AA58" i="11"/>
  <c r="Y58" i="11"/>
  <c r="W58" i="11"/>
  <c r="V58" i="11"/>
  <c r="U58" i="11"/>
  <c r="T58" i="11"/>
  <c r="S58" i="11"/>
  <c r="R58" i="11"/>
  <c r="Q58" i="11"/>
  <c r="O58" i="11"/>
  <c r="M58" i="11"/>
  <c r="L58" i="11"/>
  <c r="J58" i="11"/>
  <c r="I58" i="11"/>
  <c r="H58" i="11"/>
  <c r="G58" i="11"/>
  <c r="F58" i="11"/>
  <c r="E58" i="11"/>
  <c r="A58" i="11"/>
  <c r="P58" i="11" s="1"/>
  <c r="AA57" i="11"/>
  <c r="Y57" i="11"/>
  <c r="X57" i="11"/>
  <c r="W57" i="11"/>
  <c r="V57" i="11"/>
  <c r="U57" i="11"/>
  <c r="T57" i="11"/>
  <c r="S57" i="11"/>
  <c r="R57" i="11"/>
  <c r="P57" i="11"/>
  <c r="O57" i="11"/>
  <c r="M57" i="11"/>
  <c r="L57" i="11"/>
  <c r="K57" i="11"/>
  <c r="J57" i="11"/>
  <c r="I57" i="11"/>
  <c r="H57" i="11"/>
  <c r="G57" i="11"/>
  <c r="F57" i="11"/>
  <c r="E57" i="11"/>
  <c r="D57" i="11"/>
  <c r="C57" i="11"/>
  <c r="A57" i="11"/>
  <c r="Q57" i="11" s="1"/>
  <c r="AA56" i="11"/>
  <c r="Y56" i="11"/>
  <c r="W56" i="11"/>
  <c r="U56" i="11"/>
  <c r="T56" i="11"/>
  <c r="R56" i="11"/>
  <c r="O56" i="11"/>
  <c r="M56" i="11"/>
  <c r="L56" i="11"/>
  <c r="J56" i="11"/>
  <c r="I56" i="11"/>
  <c r="E56" i="11"/>
  <c r="A56" i="11"/>
  <c r="X56" i="11" s="1"/>
  <c r="AA55" i="11"/>
  <c r="Y55" i="11"/>
  <c r="X55" i="11"/>
  <c r="W55" i="11"/>
  <c r="U55" i="11"/>
  <c r="T55" i="11"/>
  <c r="S55" i="11"/>
  <c r="R55" i="11"/>
  <c r="P55" i="11"/>
  <c r="O55" i="11"/>
  <c r="M55" i="11"/>
  <c r="L55" i="11"/>
  <c r="K55" i="11"/>
  <c r="J55" i="11"/>
  <c r="I55" i="11"/>
  <c r="G55" i="11"/>
  <c r="E55" i="11"/>
  <c r="D55" i="11"/>
  <c r="C55" i="11"/>
  <c r="A55" i="11"/>
  <c r="Z55" i="11" s="1"/>
  <c r="AA54" i="11"/>
  <c r="Y54" i="11"/>
  <c r="W54" i="11"/>
  <c r="U54" i="11"/>
  <c r="T54" i="11"/>
  <c r="R54" i="11"/>
  <c r="Q54" i="11"/>
  <c r="O54" i="11"/>
  <c r="M54" i="11"/>
  <c r="L54" i="11"/>
  <c r="J54" i="11"/>
  <c r="I54" i="11"/>
  <c r="F54" i="11"/>
  <c r="E54" i="11"/>
  <c r="A54" i="11"/>
  <c r="P54" i="11" s="1"/>
  <c r="AA53" i="11"/>
  <c r="Y53" i="11"/>
  <c r="X53" i="11"/>
  <c r="W53" i="11"/>
  <c r="U53" i="11"/>
  <c r="T53" i="11"/>
  <c r="S53" i="11"/>
  <c r="R53" i="11"/>
  <c r="Q53" i="11"/>
  <c r="P53" i="11"/>
  <c r="O53" i="11"/>
  <c r="M53" i="11"/>
  <c r="L53" i="11"/>
  <c r="K53" i="11"/>
  <c r="J53" i="11"/>
  <c r="I53" i="11"/>
  <c r="H53" i="11"/>
  <c r="G53" i="11"/>
  <c r="F53" i="11"/>
  <c r="E53" i="11"/>
  <c r="D53" i="11"/>
  <c r="C53" i="11"/>
  <c r="A53" i="11"/>
  <c r="Z53" i="11" s="1"/>
  <c r="Y52" i="11"/>
  <c r="V52" i="11"/>
  <c r="U52" i="11"/>
  <c r="T52" i="11"/>
  <c r="S52" i="11"/>
  <c r="R52" i="11"/>
  <c r="Q52" i="11"/>
  <c r="M52" i="11"/>
  <c r="J52" i="11"/>
  <c r="I52" i="11"/>
  <c r="H52" i="11"/>
  <c r="G52" i="11"/>
  <c r="F52" i="11"/>
  <c r="E52" i="11"/>
  <c r="A52" i="11"/>
  <c r="P52" i="11" s="1"/>
  <c r="AA51" i="11"/>
  <c r="X51" i="11"/>
  <c r="W51" i="11"/>
  <c r="V51" i="11"/>
  <c r="U51" i="11"/>
  <c r="T51" i="11"/>
  <c r="S51" i="11"/>
  <c r="R51" i="11"/>
  <c r="P51" i="11"/>
  <c r="O51" i="11"/>
  <c r="L51" i="11"/>
  <c r="K51" i="11"/>
  <c r="J51" i="11"/>
  <c r="I51" i="11"/>
  <c r="H51" i="11"/>
  <c r="G51" i="11"/>
  <c r="F51" i="11"/>
  <c r="D51" i="11"/>
  <c r="C51" i="11"/>
  <c r="A51" i="11"/>
  <c r="Q51" i="11" s="1"/>
  <c r="Y50" i="11"/>
  <c r="U50" i="11"/>
  <c r="N50" i="11"/>
  <c r="M50" i="11"/>
  <c r="I50" i="11"/>
  <c r="A50" i="11"/>
  <c r="Z50" i="11" s="1"/>
  <c r="AA49" i="11"/>
  <c r="X49" i="11"/>
  <c r="W49" i="11"/>
  <c r="S49" i="11"/>
  <c r="P49" i="11"/>
  <c r="O49" i="11"/>
  <c r="L49" i="11"/>
  <c r="K49" i="11"/>
  <c r="G49" i="11"/>
  <c r="D49" i="11"/>
  <c r="C49" i="11"/>
  <c r="A49" i="11"/>
  <c r="Z49" i="11" s="1"/>
  <c r="Y48" i="11"/>
  <c r="R48" i="11"/>
  <c r="Q48" i="11"/>
  <c r="M48" i="11"/>
  <c r="F48" i="11"/>
  <c r="E48" i="11"/>
  <c r="A48" i="11"/>
  <c r="P48" i="11" s="1"/>
  <c r="AA47" i="11"/>
  <c r="X47" i="11"/>
  <c r="W47" i="11"/>
  <c r="T47" i="11"/>
  <c r="S47" i="11"/>
  <c r="R47" i="11"/>
  <c r="Q47" i="11"/>
  <c r="P47" i="11"/>
  <c r="O47" i="11"/>
  <c r="L47" i="11"/>
  <c r="K47" i="11"/>
  <c r="H47" i="11"/>
  <c r="G47" i="11"/>
  <c r="F47" i="11"/>
  <c r="E47" i="11"/>
  <c r="D47" i="11"/>
  <c r="C47" i="11"/>
  <c r="A47" i="11"/>
  <c r="Z47" i="11" s="1"/>
  <c r="Y46" i="11"/>
  <c r="V46" i="11"/>
  <c r="U46" i="11"/>
  <c r="T46" i="11"/>
  <c r="S46" i="11"/>
  <c r="R46" i="11"/>
  <c r="Q46" i="11"/>
  <c r="M46" i="11"/>
  <c r="J46" i="11"/>
  <c r="I46" i="11"/>
  <c r="H46" i="11"/>
  <c r="G46" i="11"/>
  <c r="F46" i="11"/>
  <c r="E46" i="11"/>
  <c r="A46" i="11"/>
  <c r="P46" i="11" s="1"/>
  <c r="AA45" i="11"/>
  <c r="X45" i="11"/>
  <c r="W45" i="11"/>
  <c r="V45" i="11"/>
  <c r="U45" i="11"/>
  <c r="T45" i="11"/>
  <c r="S45" i="11"/>
  <c r="R45" i="11"/>
  <c r="P45" i="11"/>
  <c r="O45" i="11"/>
  <c r="L45" i="11"/>
  <c r="K45" i="11"/>
  <c r="J45" i="11"/>
  <c r="I45" i="11"/>
  <c r="H45" i="11"/>
  <c r="G45" i="11"/>
  <c r="F45" i="11"/>
  <c r="D45" i="11"/>
  <c r="C45" i="11"/>
  <c r="A45" i="11"/>
  <c r="Q45" i="11" s="1"/>
  <c r="X44" i="11"/>
  <c r="V44" i="11"/>
  <c r="U44" i="11"/>
  <c r="N44" i="11"/>
  <c r="M44" i="11"/>
  <c r="L44" i="11"/>
  <c r="J44" i="11"/>
  <c r="I44" i="11"/>
  <c r="A44" i="11"/>
  <c r="Y44" i="11" s="1"/>
  <c r="S43" i="11"/>
  <c r="P43" i="11"/>
  <c r="O43" i="11"/>
  <c r="N43" i="11"/>
  <c r="M43" i="11"/>
  <c r="A43" i="11"/>
  <c r="W43" i="11" s="1"/>
  <c r="Z42" i="11"/>
  <c r="Y42" i="11"/>
  <c r="R42" i="11"/>
  <c r="D42" i="11"/>
  <c r="C42" i="11"/>
  <c r="A42" i="11"/>
  <c r="AA41" i="11"/>
  <c r="X41" i="11"/>
  <c r="W41" i="11"/>
  <c r="T41" i="11"/>
  <c r="S41" i="11"/>
  <c r="R41" i="11"/>
  <c r="Q41" i="11"/>
  <c r="P41" i="11"/>
  <c r="O41" i="11"/>
  <c r="L41" i="11"/>
  <c r="K41" i="11"/>
  <c r="H41" i="11"/>
  <c r="G41" i="11"/>
  <c r="F41" i="11"/>
  <c r="E41" i="11"/>
  <c r="D41" i="11"/>
  <c r="C41" i="11"/>
  <c r="A41" i="11"/>
  <c r="Z41" i="11" s="1"/>
  <c r="Y40" i="11"/>
  <c r="V40" i="11"/>
  <c r="U40" i="11"/>
  <c r="T40" i="11"/>
  <c r="S40" i="11"/>
  <c r="R40" i="11"/>
  <c r="Q40" i="11"/>
  <c r="M40" i="11"/>
  <c r="J40" i="11"/>
  <c r="I40" i="11"/>
  <c r="H40" i="11"/>
  <c r="G40" i="11"/>
  <c r="F40" i="11"/>
  <c r="E40" i="11"/>
  <c r="A40" i="11"/>
  <c r="P40" i="11" s="1"/>
  <c r="AA39" i="11"/>
  <c r="X39" i="11"/>
  <c r="W39" i="11"/>
  <c r="V39" i="11"/>
  <c r="U39" i="11"/>
  <c r="T39" i="11"/>
  <c r="S39" i="11"/>
  <c r="R39" i="11"/>
  <c r="P39" i="11"/>
  <c r="O39" i="11"/>
  <c r="L39" i="11"/>
  <c r="K39" i="11"/>
  <c r="J39" i="11"/>
  <c r="I39" i="11"/>
  <c r="H39" i="11"/>
  <c r="G39" i="11"/>
  <c r="F39" i="11"/>
  <c r="D39" i="11"/>
  <c r="C39" i="11"/>
  <c r="A39" i="11"/>
  <c r="Q39" i="11" s="1"/>
  <c r="V38" i="11"/>
  <c r="U38" i="11"/>
  <c r="Q38" i="11"/>
  <c r="N38" i="11"/>
  <c r="A38" i="11"/>
  <c r="W38" i="11" s="1"/>
  <c r="Z37" i="11"/>
  <c r="Y37" i="11"/>
  <c r="W37" i="11"/>
  <c r="D37" i="11"/>
  <c r="C37" i="11"/>
  <c r="A37" i="11"/>
  <c r="AA36" i="11"/>
  <c r="Z36" i="11"/>
  <c r="P36" i="11"/>
  <c r="O36" i="11"/>
  <c r="M36" i="11"/>
  <c r="I36" i="11"/>
  <c r="F36" i="11"/>
  <c r="E36" i="11"/>
  <c r="D36" i="11"/>
  <c r="A36" i="11"/>
  <c r="R36" i="11" s="1"/>
  <c r="AA35" i="11"/>
  <c r="X35" i="11"/>
  <c r="W35" i="11"/>
  <c r="T35" i="11"/>
  <c r="S35" i="11"/>
  <c r="R35" i="11"/>
  <c r="Q35" i="11"/>
  <c r="P35" i="11"/>
  <c r="O35" i="11"/>
  <c r="L35" i="11"/>
  <c r="K35" i="11"/>
  <c r="H35" i="11"/>
  <c r="G35" i="11"/>
  <c r="F35" i="11"/>
  <c r="E35" i="11"/>
  <c r="D35" i="11"/>
  <c r="C35" i="11"/>
  <c r="A35" i="11"/>
  <c r="Z35" i="11" s="1"/>
  <c r="Z34" i="11"/>
  <c r="Y34" i="11"/>
  <c r="V34" i="11"/>
  <c r="U34" i="11"/>
  <c r="M34" i="11"/>
  <c r="I34" i="11"/>
  <c r="H34" i="11"/>
  <c r="G34" i="11"/>
  <c r="F34" i="11"/>
  <c r="E34" i="11"/>
  <c r="A34" i="11"/>
  <c r="S34" i="11" s="1"/>
  <c r="AA33" i="11"/>
  <c r="X33" i="11"/>
  <c r="W33" i="11"/>
  <c r="V33" i="11"/>
  <c r="U33" i="11"/>
  <c r="T33" i="11"/>
  <c r="S33" i="11"/>
  <c r="R33" i="11"/>
  <c r="P33" i="11"/>
  <c r="O33" i="11"/>
  <c r="L33" i="11"/>
  <c r="K33" i="11"/>
  <c r="J33" i="11"/>
  <c r="I33" i="11"/>
  <c r="H33" i="11"/>
  <c r="G33" i="11"/>
  <c r="F33" i="11"/>
  <c r="D33" i="11"/>
  <c r="C33" i="11"/>
  <c r="A33" i="11"/>
  <c r="Q33" i="11" s="1"/>
  <c r="Z32" i="11"/>
  <c r="Y32" i="11"/>
  <c r="X32" i="11"/>
  <c r="W32" i="11"/>
  <c r="Q32" i="11"/>
  <c r="N32" i="11"/>
  <c r="L32" i="11"/>
  <c r="K32" i="11"/>
  <c r="J32" i="11"/>
  <c r="I32" i="11"/>
  <c r="F32" i="11"/>
  <c r="E32" i="11"/>
  <c r="A32" i="11"/>
  <c r="U32" i="11" s="1"/>
  <c r="T31" i="11"/>
  <c r="S31" i="11"/>
  <c r="O31" i="11"/>
  <c r="A31" i="11"/>
  <c r="AA30" i="11"/>
  <c r="Z30" i="11"/>
  <c r="Y30" i="11"/>
  <c r="V30" i="11"/>
  <c r="U30" i="11"/>
  <c r="O30" i="11"/>
  <c r="N30" i="11"/>
  <c r="J30" i="11"/>
  <c r="I30" i="11"/>
  <c r="F30" i="11"/>
  <c r="E30" i="11"/>
  <c r="D30" i="11"/>
  <c r="C30" i="11"/>
  <c r="A30" i="11"/>
  <c r="Q30" i="11" s="1"/>
  <c r="S29" i="11"/>
  <c r="R29" i="11"/>
  <c r="P29" i="11"/>
  <c r="D29" i="11"/>
  <c r="C29" i="11"/>
  <c r="A29" i="11"/>
  <c r="Z28" i="11"/>
  <c r="Y28" i="11"/>
  <c r="V28" i="11"/>
  <c r="Q28" i="11"/>
  <c r="N28" i="11"/>
  <c r="M28" i="11"/>
  <c r="J28" i="11"/>
  <c r="I28" i="11"/>
  <c r="H28" i="11"/>
  <c r="G28" i="11"/>
  <c r="A28" i="11"/>
  <c r="P28" i="11" s="1"/>
  <c r="AA27" i="11"/>
  <c r="X27" i="11"/>
  <c r="W27" i="11"/>
  <c r="V27" i="11"/>
  <c r="U27" i="11"/>
  <c r="T27" i="11"/>
  <c r="S27" i="11"/>
  <c r="R27" i="11"/>
  <c r="P27" i="11"/>
  <c r="O27" i="11"/>
  <c r="L27" i="11"/>
  <c r="K27" i="11"/>
  <c r="J27" i="11"/>
  <c r="I27" i="11"/>
  <c r="H27" i="11"/>
  <c r="G27" i="11"/>
  <c r="F27" i="11"/>
  <c r="D27" i="11"/>
  <c r="C27" i="11"/>
  <c r="A27" i="11"/>
  <c r="Q27" i="11" s="1"/>
  <c r="A26" i="11"/>
  <c r="AA25" i="11"/>
  <c r="Z25" i="11"/>
  <c r="Y25" i="11"/>
  <c r="X25" i="11"/>
  <c r="W25" i="11"/>
  <c r="V25" i="11"/>
  <c r="P25" i="11"/>
  <c r="O25" i="11"/>
  <c r="M25" i="11"/>
  <c r="L25" i="11"/>
  <c r="K25" i="11"/>
  <c r="J25" i="11"/>
  <c r="H25" i="11"/>
  <c r="G25" i="11"/>
  <c r="D25" i="11"/>
  <c r="A25" i="11"/>
  <c r="N25" i="11" s="1"/>
  <c r="X24" i="11"/>
  <c r="V24" i="11"/>
  <c r="U24" i="11"/>
  <c r="R24" i="11"/>
  <c r="F24" i="11"/>
  <c r="E24" i="11"/>
  <c r="D24" i="11"/>
  <c r="C24" i="11"/>
  <c r="A24" i="11"/>
  <c r="P24" i="11" s="1"/>
  <c r="A23" i="11"/>
  <c r="R23" i="11" s="1"/>
  <c r="Z22" i="11"/>
  <c r="Y22" i="11"/>
  <c r="X22" i="11"/>
  <c r="V22" i="11"/>
  <c r="U22" i="11"/>
  <c r="T22" i="11"/>
  <c r="S22" i="11"/>
  <c r="R22" i="11"/>
  <c r="P22" i="11"/>
  <c r="N22" i="11"/>
  <c r="M22" i="11"/>
  <c r="L22" i="11"/>
  <c r="J22" i="11"/>
  <c r="I22" i="11"/>
  <c r="H22" i="11"/>
  <c r="G22" i="11"/>
  <c r="F22" i="11"/>
  <c r="E22" i="11"/>
  <c r="D22" i="11"/>
  <c r="A22" i="11"/>
  <c r="AA21" i="11"/>
  <c r="Z21" i="11"/>
  <c r="X21" i="11"/>
  <c r="W21" i="11"/>
  <c r="V21" i="11"/>
  <c r="U21" i="11"/>
  <c r="O21" i="11"/>
  <c r="L21" i="11"/>
  <c r="K21" i="11"/>
  <c r="J21" i="11"/>
  <c r="I21" i="11"/>
  <c r="H21" i="11"/>
  <c r="G21" i="11"/>
  <c r="A21" i="11"/>
  <c r="N21" i="11" s="1"/>
  <c r="Z20" i="11"/>
  <c r="X20" i="11"/>
  <c r="W20" i="11"/>
  <c r="V20" i="11"/>
  <c r="U20" i="11"/>
  <c r="T20" i="11"/>
  <c r="R20" i="11"/>
  <c r="M20" i="11"/>
  <c r="L20" i="11"/>
  <c r="J20" i="11"/>
  <c r="I20" i="11"/>
  <c r="H20" i="11"/>
  <c r="F20" i="11"/>
  <c r="E20" i="11"/>
  <c r="D20" i="11"/>
  <c r="A20" i="11"/>
  <c r="P20" i="11" s="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H30" i="10"/>
  <c r="G30" i="10"/>
  <c r="F30" i="10"/>
  <c r="E30" i="10"/>
  <c r="I29" i="10"/>
  <c r="G29" i="10"/>
  <c r="F29" i="10"/>
  <c r="E29" i="10"/>
  <c r="I28" i="10"/>
  <c r="G28" i="10"/>
  <c r="H28" i="10" s="1"/>
  <c r="F28" i="10"/>
  <c r="E28" i="10"/>
  <c r="I27" i="10"/>
  <c r="G27" i="10"/>
  <c r="H27" i="10" s="1"/>
  <c r="F27" i="10"/>
  <c r="E27" i="10"/>
  <c r="I26" i="10"/>
  <c r="G26" i="10"/>
  <c r="F26" i="10"/>
  <c r="E26" i="10"/>
  <c r="H26" i="10" s="1"/>
  <c r="I25" i="10"/>
  <c r="G25" i="10"/>
  <c r="F25" i="10"/>
  <c r="E25" i="10"/>
  <c r="I24" i="10"/>
  <c r="H24" i="10"/>
  <c r="G24" i="10"/>
  <c r="F24" i="10"/>
  <c r="E24" i="10"/>
  <c r="I23" i="10"/>
  <c r="G23" i="10"/>
  <c r="F23" i="10"/>
  <c r="E23" i="10"/>
  <c r="I22" i="10"/>
  <c r="H22" i="10"/>
  <c r="G22" i="10"/>
  <c r="F22" i="10"/>
  <c r="E22" i="10"/>
  <c r="I21" i="10"/>
  <c r="G21" i="10"/>
  <c r="F21" i="10"/>
  <c r="E21" i="10"/>
  <c r="H21" i="10" s="1"/>
  <c r="I20" i="10"/>
  <c r="H20" i="10"/>
  <c r="G20" i="10"/>
  <c r="F20" i="10"/>
  <c r="E20" i="10"/>
  <c r="I19" i="10"/>
  <c r="H19" i="10"/>
  <c r="G19" i="10"/>
  <c r="F19" i="10"/>
  <c r="E19" i="10"/>
  <c r="I18" i="10"/>
  <c r="H18" i="10"/>
  <c r="G18" i="10"/>
  <c r="F18" i="10"/>
  <c r="E18" i="10"/>
  <c r="I17" i="10"/>
  <c r="G17" i="10"/>
  <c r="H17" i="10" s="1"/>
  <c r="F17" i="10"/>
  <c r="E17" i="10"/>
  <c r="I16" i="10"/>
  <c r="G16" i="10"/>
  <c r="H16" i="10" s="1"/>
  <c r="F16" i="10"/>
  <c r="E16" i="10"/>
  <c r="I15" i="10"/>
  <c r="H15" i="10"/>
  <c r="G15" i="10"/>
  <c r="F15" i="10"/>
  <c r="E15" i="10"/>
  <c r="I14" i="10"/>
  <c r="G14" i="10"/>
  <c r="F14" i="10"/>
  <c r="E14" i="10"/>
  <c r="H14" i="10" s="1"/>
  <c r="I13" i="10"/>
  <c r="G13" i="10"/>
  <c r="F13" i="10"/>
  <c r="E13" i="10"/>
  <c r="H13" i="10" s="1"/>
  <c r="I12" i="10"/>
  <c r="G12" i="10"/>
  <c r="H12" i="10" s="1"/>
  <c r="F12" i="10"/>
  <c r="E12" i="10"/>
  <c r="I11" i="10"/>
  <c r="G11" i="10"/>
  <c r="H11" i="10" s="1"/>
  <c r="F11" i="10"/>
  <c r="E11" i="10"/>
  <c r="I10" i="10"/>
  <c r="G10" i="10"/>
  <c r="H10" i="10" s="1"/>
  <c r="F10" i="10"/>
  <c r="E10" i="10"/>
  <c r="I9" i="10"/>
  <c r="H9" i="10"/>
  <c r="G9" i="10"/>
  <c r="F9" i="10"/>
  <c r="E9" i="10"/>
  <c r="I8" i="10"/>
  <c r="G8" i="10"/>
  <c r="F8" i="10"/>
  <c r="E8" i="10"/>
  <c r="H8" i="10" s="1"/>
  <c r="B773" i="9"/>
  <c r="C773" i="9" s="1"/>
  <c r="D773" i="9" s="1"/>
  <c r="B772" i="9"/>
  <c r="B771" i="9"/>
  <c r="C772" i="9" s="1"/>
  <c r="D772" i="9" s="1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C733" i="9" s="1"/>
  <c r="D733" i="9" s="1"/>
  <c r="B731" i="9"/>
  <c r="B730" i="9"/>
  <c r="B729" i="9"/>
  <c r="B728" i="9"/>
  <c r="B727" i="9"/>
  <c r="B726" i="9"/>
  <c r="B725" i="9"/>
  <c r="B724" i="9"/>
  <c r="C725" i="9" s="1"/>
  <c r="D725" i="9" s="1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C704" i="9" s="1"/>
  <c r="D704" i="9" s="1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C670" i="9" s="1"/>
  <c r="D670" i="9" s="1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C622" i="9" s="1"/>
  <c r="D622" i="9" s="1"/>
  <c r="B620" i="9"/>
  <c r="B619" i="9"/>
  <c r="B618" i="9"/>
  <c r="B617" i="9"/>
  <c r="B616" i="9"/>
  <c r="B615" i="9"/>
  <c r="B614" i="9"/>
  <c r="B613" i="9"/>
  <c r="B612" i="9"/>
  <c r="B611" i="9"/>
  <c r="B610" i="9"/>
  <c r="B609" i="9"/>
  <c r="C610" i="9" s="1"/>
  <c r="D610" i="9" s="1"/>
  <c r="B608" i="9"/>
  <c r="B607" i="9"/>
  <c r="B606" i="9"/>
  <c r="B605" i="9"/>
  <c r="B604" i="9"/>
  <c r="B603" i="9"/>
  <c r="B602" i="9"/>
  <c r="B601" i="9"/>
  <c r="B600" i="9"/>
  <c r="B599" i="9"/>
  <c r="C599" i="9" s="1"/>
  <c r="D599" i="9" s="1"/>
  <c r="B598" i="9"/>
  <c r="B597" i="9"/>
  <c r="B596" i="9"/>
  <c r="B595" i="9"/>
  <c r="B594" i="9"/>
  <c r="B593" i="9"/>
  <c r="B592" i="9"/>
  <c r="C593" i="9" s="1"/>
  <c r="D593" i="9" s="1"/>
  <c r="B591" i="9"/>
  <c r="B590" i="9"/>
  <c r="B589" i="9"/>
  <c r="B588" i="9"/>
  <c r="B587" i="9"/>
  <c r="B586" i="9"/>
  <c r="B585" i="9"/>
  <c r="B584" i="9"/>
  <c r="B583" i="9"/>
  <c r="B582" i="9"/>
  <c r="C583" i="9" s="1"/>
  <c r="D583" i="9" s="1"/>
  <c r="B581" i="9"/>
  <c r="B580" i="9"/>
  <c r="B579" i="9"/>
  <c r="B578" i="9"/>
  <c r="B577" i="9"/>
  <c r="B576" i="9"/>
  <c r="B575" i="9"/>
  <c r="B574" i="9"/>
  <c r="B573" i="9"/>
  <c r="B572" i="9"/>
  <c r="C572" i="9" s="1"/>
  <c r="D572" i="9" s="1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C546" i="9" s="1"/>
  <c r="D546" i="9" s="1"/>
  <c r="B545" i="9"/>
  <c r="B544" i="9"/>
  <c r="B543" i="9"/>
  <c r="B542" i="9"/>
  <c r="B541" i="9"/>
  <c r="B540" i="9"/>
  <c r="B539" i="9"/>
  <c r="C539" i="9" s="1"/>
  <c r="D539" i="9" s="1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C524" i="9" s="1"/>
  <c r="D524" i="9" s="1"/>
  <c r="B523" i="9"/>
  <c r="B522" i="9"/>
  <c r="B521" i="9"/>
  <c r="B520" i="9"/>
  <c r="C521" i="9" s="1"/>
  <c r="D521" i="9" s="1"/>
  <c r="B519" i="9"/>
  <c r="B518" i="9"/>
  <c r="B517" i="9"/>
  <c r="B516" i="9"/>
  <c r="B515" i="9"/>
  <c r="B514" i="9"/>
  <c r="B513" i="9"/>
  <c r="B512" i="9"/>
  <c r="B511" i="9"/>
  <c r="B510" i="9"/>
  <c r="B509" i="9"/>
  <c r="B508" i="9"/>
  <c r="C509" i="9" s="1"/>
  <c r="D509" i="9" s="1"/>
  <c r="B507" i="9"/>
  <c r="C507" i="9" s="1"/>
  <c r="D507" i="9" s="1"/>
  <c r="B506" i="9"/>
  <c r="B505" i="9"/>
  <c r="B504" i="9"/>
  <c r="B503" i="9"/>
  <c r="B502" i="9"/>
  <c r="B501" i="9"/>
  <c r="B500" i="9"/>
  <c r="B499" i="9"/>
  <c r="B498" i="9"/>
  <c r="C498" i="9" s="1"/>
  <c r="D498" i="9" s="1"/>
  <c r="B497" i="9"/>
  <c r="B496" i="9"/>
  <c r="B495" i="9"/>
  <c r="B494" i="9"/>
  <c r="B493" i="9"/>
  <c r="B492" i="9"/>
  <c r="B491" i="9"/>
  <c r="B490" i="9"/>
  <c r="B489" i="9"/>
  <c r="B488" i="9"/>
  <c r="B487" i="9"/>
  <c r="B486" i="9"/>
  <c r="C487" i="9" s="1"/>
  <c r="D487" i="9" s="1"/>
  <c r="B485" i="9"/>
  <c r="B484" i="9"/>
  <c r="B483" i="9"/>
  <c r="C483" i="9" s="1"/>
  <c r="D483" i="9" s="1"/>
  <c r="B482" i="9"/>
  <c r="B481" i="9"/>
  <c r="B480" i="9"/>
  <c r="B479" i="9"/>
  <c r="B478" i="9"/>
  <c r="B477" i="9"/>
  <c r="B476" i="9"/>
  <c r="B475" i="9"/>
  <c r="B474" i="9"/>
  <c r="C475" i="9" s="1"/>
  <c r="D475" i="9" s="1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C453" i="9" s="1"/>
  <c r="D453" i="9" s="1"/>
  <c r="B451" i="9"/>
  <c r="B450" i="9"/>
  <c r="B449" i="9"/>
  <c r="B448" i="9"/>
  <c r="C449" i="9" s="1"/>
  <c r="D449" i="9" s="1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C425" i="9" s="1"/>
  <c r="D425" i="9" s="1"/>
  <c r="B423" i="9"/>
  <c r="C423" i="9" s="1"/>
  <c r="D423" i="9" s="1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C408" i="9" s="1"/>
  <c r="D408" i="9" s="1"/>
  <c r="B407" i="9"/>
  <c r="B406" i="9"/>
  <c r="B405" i="9"/>
  <c r="B404" i="9"/>
  <c r="B403" i="9"/>
  <c r="B402" i="9"/>
  <c r="C402" i="9" s="1"/>
  <c r="D402" i="9" s="1"/>
  <c r="B401" i="9"/>
  <c r="B400" i="9"/>
  <c r="B399" i="9"/>
  <c r="C399" i="9" s="1"/>
  <c r="D399" i="9" s="1"/>
  <c r="B398" i="9"/>
  <c r="B397" i="9"/>
  <c r="B396" i="9"/>
  <c r="B395" i="9"/>
  <c r="B394" i="9"/>
  <c r="B393" i="9"/>
  <c r="B392" i="9"/>
  <c r="B391" i="9"/>
  <c r="B390" i="9"/>
  <c r="C391" i="9" s="1"/>
  <c r="D391" i="9" s="1"/>
  <c r="B389" i="9"/>
  <c r="B388" i="9"/>
  <c r="B387" i="9"/>
  <c r="B386" i="9"/>
  <c r="B385" i="9"/>
  <c r="B384" i="9"/>
  <c r="B383" i="9"/>
  <c r="B382" i="9"/>
  <c r="B381" i="9"/>
  <c r="C382" i="9" s="1"/>
  <c r="D382" i="9" s="1"/>
  <c r="B380" i="9"/>
  <c r="C380" i="9" s="1"/>
  <c r="D380" i="9" s="1"/>
  <c r="B379" i="9"/>
  <c r="B378" i="9"/>
  <c r="B377" i="9"/>
  <c r="B376" i="9"/>
  <c r="C376" i="9" s="1"/>
  <c r="D376" i="9" s="1"/>
  <c r="B375" i="9"/>
  <c r="B374" i="9"/>
  <c r="B373" i="9"/>
  <c r="B372" i="9"/>
  <c r="B371" i="9"/>
  <c r="B370" i="9"/>
  <c r="C371" i="9" s="1"/>
  <c r="D371" i="9" s="1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C353" i="9" s="1"/>
  <c r="D353" i="9" s="1"/>
  <c r="B351" i="9"/>
  <c r="B350" i="9"/>
  <c r="B349" i="9"/>
  <c r="B348" i="9"/>
  <c r="B347" i="9"/>
  <c r="B346" i="9"/>
  <c r="B345" i="9"/>
  <c r="B344" i="9"/>
  <c r="B343" i="9"/>
  <c r="B342" i="9"/>
  <c r="C343" i="9" s="1"/>
  <c r="D343" i="9" s="1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C317" i="9" s="1"/>
  <c r="D317" i="9" s="1"/>
  <c r="B315" i="9"/>
  <c r="B314" i="9"/>
  <c r="B313" i="9"/>
  <c r="B312" i="9"/>
  <c r="B311" i="9"/>
  <c r="B310" i="9"/>
  <c r="B309" i="9"/>
  <c r="B308" i="9"/>
  <c r="C309" i="9" s="1"/>
  <c r="D309" i="9" s="1"/>
  <c r="B307" i="9"/>
  <c r="B306" i="9"/>
  <c r="B305" i="9"/>
  <c r="B304" i="9"/>
  <c r="B303" i="9"/>
  <c r="B302" i="9"/>
  <c r="B301" i="9"/>
  <c r="B300" i="9"/>
  <c r="B299" i="9"/>
  <c r="B298" i="9"/>
  <c r="C298" i="9" s="1"/>
  <c r="D298" i="9" s="1"/>
  <c r="B297" i="9"/>
  <c r="B296" i="9"/>
  <c r="B295" i="9"/>
  <c r="B294" i="9"/>
  <c r="B293" i="9"/>
  <c r="B292" i="9"/>
  <c r="B291" i="9"/>
  <c r="C291" i="9" s="1"/>
  <c r="D291" i="9" s="1"/>
  <c r="B290" i="9"/>
  <c r="B289" i="9"/>
  <c r="C290" i="9" s="1"/>
  <c r="D290" i="9" s="1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C276" i="9" s="1"/>
  <c r="D276" i="9" s="1"/>
  <c r="B275" i="9"/>
  <c r="B274" i="9"/>
  <c r="B273" i="9"/>
  <c r="B272" i="9"/>
  <c r="B271" i="9"/>
  <c r="B270" i="9"/>
  <c r="B269" i="9"/>
  <c r="B268" i="9"/>
  <c r="B267" i="9"/>
  <c r="C267" i="9" s="1"/>
  <c r="D267" i="9" s="1"/>
  <c r="B266" i="9"/>
  <c r="B265" i="9"/>
  <c r="B264" i="9"/>
  <c r="B263" i="9"/>
  <c r="B262" i="9"/>
  <c r="B261" i="9"/>
  <c r="B260" i="9"/>
  <c r="C261" i="9" s="1"/>
  <c r="D261" i="9" s="1"/>
  <c r="B259" i="9"/>
  <c r="B258" i="9"/>
  <c r="C258" i="9" s="1"/>
  <c r="D258" i="9" s="1"/>
  <c r="B257" i="9"/>
  <c r="B256" i="9"/>
  <c r="B255" i="9"/>
  <c r="B254" i="9"/>
  <c r="B253" i="9"/>
  <c r="B252" i="9"/>
  <c r="C252" i="9" s="1"/>
  <c r="D252" i="9" s="1"/>
  <c r="B251" i="9"/>
  <c r="B250" i="9"/>
  <c r="B249" i="9"/>
  <c r="B248" i="9"/>
  <c r="B247" i="9"/>
  <c r="B246" i="9"/>
  <c r="C247" i="9" s="1"/>
  <c r="D247" i="9" s="1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C210" i="9" s="1"/>
  <c r="D210" i="9" s="1"/>
  <c r="B209" i="9"/>
  <c r="B208" i="9"/>
  <c r="B207" i="9"/>
  <c r="B206" i="9"/>
  <c r="B205" i="9"/>
  <c r="B204" i="9"/>
  <c r="B203" i="9"/>
  <c r="C203" i="9" s="1"/>
  <c r="D203" i="9" s="1"/>
  <c r="B202" i="9"/>
  <c r="B201" i="9"/>
  <c r="B200" i="9"/>
  <c r="B199" i="9"/>
  <c r="B198" i="9"/>
  <c r="B197" i="9"/>
  <c r="B196" i="9"/>
  <c r="B195" i="9"/>
  <c r="B194" i="9"/>
  <c r="B193" i="9"/>
  <c r="B192" i="9"/>
  <c r="B191" i="9"/>
  <c r="C191" i="9" s="1"/>
  <c r="D191" i="9" s="1"/>
  <c r="B190" i="9"/>
  <c r="B189" i="9"/>
  <c r="B188" i="9"/>
  <c r="C189" i="9" s="1"/>
  <c r="D189" i="9" s="1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C169" i="9" s="1"/>
  <c r="D169" i="9" s="1"/>
  <c r="B168" i="9"/>
  <c r="B167" i="9"/>
  <c r="C167" i="9" s="1"/>
  <c r="D167" i="9" s="1"/>
  <c r="B166" i="9"/>
  <c r="B165" i="9"/>
  <c r="B164" i="9"/>
  <c r="B163" i="9"/>
  <c r="B162" i="9"/>
  <c r="B161" i="9"/>
  <c r="B160" i="9"/>
  <c r="C160" i="9" s="1"/>
  <c r="D160" i="9" s="1"/>
  <c r="B159" i="9"/>
  <c r="B158" i="9"/>
  <c r="B157" i="9"/>
  <c r="B156" i="9"/>
  <c r="B155" i="9"/>
  <c r="B154" i="9"/>
  <c r="C154" i="9" s="1"/>
  <c r="D154" i="9" s="1"/>
  <c r="B153" i="9"/>
  <c r="B152" i="9"/>
  <c r="B151" i="9"/>
  <c r="B150" i="9"/>
  <c r="C150" i="9" s="1"/>
  <c r="D150" i="9" s="1"/>
  <c r="B149" i="9"/>
  <c r="B148" i="9"/>
  <c r="B147" i="9"/>
  <c r="B146" i="9"/>
  <c r="B145" i="9"/>
  <c r="B144" i="9"/>
  <c r="B143" i="9"/>
  <c r="B142" i="9"/>
  <c r="B141" i="9"/>
  <c r="B140" i="9"/>
  <c r="B139" i="9"/>
  <c r="B138" i="9"/>
  <c r="C138" i="9" s="1"/>
  <c r="D138" i="9" s="1"/>
  <c r="B137" i="9"/>
  <c r="B136" i="9"/>
  <c r="C136" i="9" s="1"/>
  <c r="D136" i="9" s="1"/>
  <c r="B135" i="9"/>
  <c r="B134" i="9"/>
  <c r="B133" i="9"/>
  <c r="B132" i="9"/>
  <c r="B131" i="9"/>
  <c r="B130" i="9"/>
  <c r="B129" i="9"/>
  <c r="B128" i="9"/>
  <c r="B127" i="9"/>
  <c r="B126" i="9"/>
  <c r="B125" i="9"/>
  <c r="B124" i="9"/>
  <c r="C125" i="9" s="1"/>
  <c r="D125" i="9" s="1"/>
  <c r="B123" i="9"/>
  <c r="C123" i="9" s="1"/>
  <c r="D123" i="9" s="1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C100" i="9"/>
  <c r="D100" i="9" s="1"/>
  <c r="B100" i="9"/>
  <c r="B99" i="9"/>
  <c r="B98" i="9"/>
  <c r="C99" i="9" s="1"/>
  <c r="D99" i="9" s="1"/>
  <c r="B97" i="9"/>
  <c r="B96" i="9"/>
  <c r="B95" i="9"/>
  <c r="B94" i="9"/>
  <c r="B93" i="9"/>
  <c r="B92" i="9"/>
  <c r="B91" i="9"/>
  <c r="B90" i="9"/>
  <c r="B89" i="9"/>
  <c r="B88" i="9"/>
  <c r="B87" i="9"/>
  <c r="B86" i="9"/>
  <c r="C86" i="9" s="1"/>
  <c r="D86" i="9" s="1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C65" i="9"/>
  <c r="D65" i="9" s="1"/>
  <c r="B65" i="9"/>
  <c r="B64" i="9"/>
  <c r="B63" i="9"/>
  <c r="B62" i="9"/>
  <c r="B61" i="9"/>
  <c r="B60" i="9"/>
  <c r="B59" i="9"/>
  <c r="B58" i="9"/>
  <c r="B57" i="9"/>
  <c r="B56" i="9"/>
  <c r="B55" i="9"/>
  <c r="B54" i="9"/>
  <c r="C54" i="9" s="1"/>
  <c r="D54" i="9" s="1"/>
  <c r="B53" i="9"/>
  <c r="C53" i="9" s="1"/>
  <c r="D53" i="9" s="1"/>
  <c r="B52" i="9"/>
  <c r="B51" i="9"/>
  <c r="C51" i="9" s="1"/>
  <c r="D51" i="9" s="1"/>
  <c r="B50" i="9"/>
  <c r="C50" i="9" s="1"/>
  <c r="D50" i="9" s="1"/>
  <c r="B49" i="9"/>
  <c r="B48" i="9"/>
  <c r="C49" i="9" s="1"/>
  <c r="D49" i="9" s="1"/>
  <c r="B47" i="9"/>
  <c r="C47" i="9" s="1"/>
  <c r="D47" i="9" s="1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C31" i="9" s="1"/>
  <c r="D31" i="9" s="1"/>
  <c r="B30" i="9"/>
  <c r="B29" i="9"/>
  <c r="B28" i="9"/>
  <c r="B27" i="9"/>
  <c r="B26" i="9"/>
  <c r="B25" i="9"/>
  <c r="B24" i="9"/>
  <c r="B23" i="9"/>
  <c r="C23" i="9" s="1"/>
  <c r="D23" i="9" s="1"/>
  <c r="B22" i="9"/>
  <c r="B21" i="9"/>
  <c r="B20" i="9"/>
  <c r="B19" i="9"/>
  <c r="B18" i="9"/>
  <c r="B17" i="9"/>
  <c r="B16" i="9"/>
  <c r="B15" i="9"/>
  <c r="B14" i="9"/>
  <c r="C14" i="9" s="1"/>
  <c r="D14" i="9" s="1"/>
  <c r="B13" i="9"/>
  <c r="B12" i="9"/>
  <c r="B11" i="9"/>
  <c r="B10" i="9"/>
  <c r="B9" i="9"/>
  <c r="B8" i="9"/>
  <c r="B7" i="9"/>
  <c r="C7" i="9" s="1"/>
  <c r="D7" i="9" s="1"/>
  <c r="B6" i="9"/>
  <c r="B2410" i="8"/>
  <c r="B2409" i="8"/>
  <c r="B2408" i="8"/>
  <c r="C2409" i="8" s="1"/>
  <c r="B2407" i="8"/>
  <c r="B2406" i="8"/>
  <c r="B2405" i="8"/>
  <c r="B2404" i="8"/>
  <c r="D2407" i="8" s="1"/>
  <c r="B2403" i="8"/>
  <c r="B2402" i="8"/>
  <c r="C2402" i="8" s="1"/>
  <c r="B2401" i="8"/>
  <c r="B2400" i="8"/>
  <c r="B2399" i="8"/>
  <c r="C2400" i="8" s="1"/>
  <c r="B2398" i="8"/>
  <c r="D2401" i="8" s="1"/>
  <c r="B2397" i="8"/>
  <c r="D2400" i="8" s="1"/>
  <c r="B2396" i="8"/>
  <c r="B2395" i="8"/>
  <c r="B2394" i="8"/>
  <c r="B2393" i="8"/>
  <c r="B2392" i="8"/>
  <c r="B2391" i="8"/>
  <c r="D2391" i="8" s="1"/>
  <c r="B2390" i="8"/>
  <c r="C2390" i="8" s="1"/>
  <c r="B2389" i="8"/>
  <c r="C2389" i="8" s="1"/>
  <c r="B2388" i="8"/>
  <c r="B2387" i="8"/>
  <c r="E2389" i="8" s="1"/>
  <c r="B2386" i="8"/>
  <c r="B2385" i="8"/>
  <c r="B2384" i="8"/>
  <c r="B2383" i="8"/>
  <c r="B2382" i="8"/>
  <c r="D2382" i="8" s="1"/>
  <c r="B2381" i="8"/>
  <c r="B2380" i="8"/>
  <c r="B2379" i="8"/>
  <c r="B2378" i="8"/>
  <c r="B2377" i="8"/>
  <c r="C2377" i="8" s="1"/>
  <c r="B2376" i="8"/>
  <c r="B2375" i="8"/>
  <c r="B2374" i="8"/>
  <c r="B2373" i="8"/>
  <c r="D2373" i="8" s="1"/>
  <c r="B2372" i="8"/>
  <c r="B2371" i="8"/>
  <c r="B2370" i="8"/>
  <c r="D2370" i="8" s="1"/>
  <c r="C2369" i="8"/>
  <c r="B2369" i="8"/>
  <c r="B2368" i="8"/>
  <c r="B2367" i="8"/>
  <c r="B2366" i="8"/>
  <c r="B2365" i="8"/>
  <c r="B2364" i="8"/>
  <c r="D2364" i="8" s="1"/>
  <c r="B2363" i="8"/>
  <c r="B2362" i="8"/>
  <c r="B2361" i="8"/>
  <c r="B2360" i="8"/>
  <c r="D2360" i="8" s="1"/>
  <c r="B2359" i="8"/>
  <c r="B2358" i="8"/>
  <c r="B2357" i="8"/>
  <c r="C2358" i="8" s="1"/>
  <c r="B2356" i="8"/>
  <c r="B2355" i="8"/>
  <c r="B2354" i="8"/>
  <c r="B2353" i="8"/>
  <c r="C2354" i="8" s="1"/>
  <c r="B2352" i="8"/>
  <c r="B2351" i="8"/>
  <c r="B2350" i="8"/>
  <c r="B2349" i="8"/>
  <c r="C2349" i="8" s="1"/>
  <c r="D2348" i="8"/>
  <c r="B2348" i="8"/>
  <c r="B2347" i="8"/>
  <c r="B2346" i="8"/>
  <c r="C2346" i="8" s="1"/>
  <c r="B2345" i="8"/>
  <c r="B2344" i="8"/>
  <c r="B2343" i="8"/>
  <c r="D2343" i="8" s="1"/>
  <c r="B2342" i="8"/>
  <c r="B2341" i="8"/>
  <c r="B2340" i="8"/>
  <c r="C2340" i="8" s="1"/>
  <c r="B2339" i="8"/>
  <c r="B2338" i="8"/>
  <c r="B2337" i="8"/>
  <c r="B2336" i="8"/>
  <c r="D2339" i="8" s="1"/>
  <c r="B2335" i="8"/>
  <c r="B2334" i="8"/>
  <c r="B2333" i="8"/>
  <c r="B2332" i="8"/>
  <c r="D2332" i="8" s="1"/>
  <c r="B2331" i="8"/>
  <c r="B2330" i="8"/>
  <c r="B2329" i="8"/>
  <c r="B2328" i="8"/>
  <c r="B2327" i="8"/>
  <c r="B2326" i="8"/>
  <c r="B2325" i="8"/>
  <c r="B2324" i="8"/>
  <c r="B2323" i="8"/>
  <c r="B2322" i="8"/>
  <c r="C2322" i="8" s="1"/>
  <c r="B2321" i="8"/>
  <c r="E2321" i="8" s="1"/>
  <c r="B2320" i="8"/>
  <c r="B2319" i="8"/>
  <c r="B2318" i="8"/>
  <c r="B2317" i="8"/>
  <c r="B2316" i="8"/>
  <c r="B2315" i="8"/>
  <c r="B2314" i="8"/>
  <c r="D2313" i="8"/>
  <c r="C2313" i="8"/>
  <c r="B2313" i="8"/>
  <c r="B2312" i="8"/>
  <c r="B2311" i="8"/>
  <c r="B2310" i="8"/>
  <c r="B2309" i="8"/>
  <c r="D2309" i="8" s="1"/>
  <c r="B2308" i="8"/>
  <c r="B2307" i="8"/>
  <c r="B2306" i="8"/>
  <c r="B2305" i="8"/>
  <c r="C2305" i="8" s="1"/>
  <c r="B2304" i="8"/>
  <c r="B2303" i="8"/>
  <c r="B2302" i="8"/>
  <c r="B2301" i="8"/>
  <c r="C2301" i="8" s="1"/>
  <c r="B2300" i="8"/>
  <c r="B2299" i="8"/>
  <c r="B2298" i="8"/>
  <c r="D2298" i="8" s="1"/>
  <c r="B2297" i="8"/>
  <c r="B2296" i="8"/>
  <c r="B2295" i="8"/>
  <c r="B2294" i="8"/>
  <c r="B2293" i="8"/>
  <c r="C2294" i="8" s="1"/>
  <c r="B2292" i="8"/>
  <c r="B2291" i="8"/>
  <c r="C2291" i="8" s="1"/>
  <c r="B2290" i="8"/>
  <c r="C2290" i="8" s="1"/>
  <c r="B2289" i="8"/>
  <c r="B2288" i="8"/>
  <c r="B2287" i="8"/>
  <c r="B2286" i="8"/>
  <c r="B2285" i="8"/>
  <c r="B2284" i="8"/>
  <c r="B2283" i="8"/>
  <c r="B2282" i="8"/>
  <c r="B2281" i="8"/>
  <c r="E2284" i="8" s="1"/>
  <c r="B2280" i="8"/>
  <c r="E2283" i="8" s="1"/>
  <c r="B2279" i="8"/>
  <c r="D2278" i="8"/>
  <c r="C2278" i="8"/>
  <c r="B2278" i="8"/>
  <c r="B2277" i="8"/>
  <c r="B2276" i="8"/>
  <c r="B2275" i="8"/>
  <c r="E2276" i="8" s="1"/>
  <c r="B2274" i="8"/>
  <c r="B2273" i="8"/>
  <c r="B2272" i="8"/>
  <c r="B2271" i="8"/>
  <c r="E2272" i="8" s="1"/>
  <c r="B2270" i="8"/>
  <c r="B2269" i="8"/>
  <c r="E2268" i="8"/>
  <c r="B2268" i="8"/>
  <c r="B2267" i="8"/>
  <c r="C2266" i="8"/>
  <c r="B2266" i="8"/>
  <c r="B2265" i="8"/>
  <c r="D2268" i="8" s="1"/>
  <c r="B2264" i="8"/>
  <c r="C2265" i="8" s="1"/>
  <c r="B2263" i="8"/>
  <c r="D2266" i="8" s="1"/>
  <c r="B2262" i="8"/>
  <c r="B2261" i="8"/>
  <c r="E2260" i="8"/>
  <c r="B2260" i="8"/>
  <c r="B2259" i="8"/>
  <c r="B2258" i="8"/>
  <c r="B2257" i="8"/>
  <c r="B2256" i="8"/>
  <c r="B2255" i="8"/>
  <c r="B2254" i="8"/>
  <c r="E2257" i="8" s="1"/>
  <c r="B2253" i="8"/>
  <c r="B2252" i="8"/>
  <c r="D2255" i="8" s="1"/>
  <c r="B2251" i="8"/>
  <c r="C2250" i="8"/>
  <c r="B2250" i="8"/>
  <c r="B2249" i="8"/>
  <c r="B2248" i="8"/>
  <c r="B2247" i="8"/>
  <c r="C2247" i="8" s="1"/>
  <c r="B2246" i="8"/>
  <c r="B2245" i="8"/>
  <c r="B2244" i="8"/>
  <c r="E2247" i="8" s="1"/>
  <c r="F2247" i="8" s="1"/>
  <c r="B2243" i="8"/>
  <c r="B2242" i="8"/>
  <c r="C2242" i="8" s="1"/>
  <c r="B2241" i="8"/>
  <c r="B2240" i="8"/>
  <c r="B2239" i="8"/>
  <c r="B2238" i="8"/>
  <c r="B2237" i="8"/>
  <c r="B2236" i="8"/>
  <c r="B2235" i="8"/>
  <c r="B2234" i="8"/>
  <c r="E2237" i="8" s="1"/>
  <c r="B2233" i="8"/>
  <c r="D2236" i="8" s="1"/>
  <c r="B2232" i="8"/>
  <c r="B2231" i="8"/>
  <c r="B2230" i="8"/>
  <c r="B2229" i="8"/>
  <c r="B2228" i="8"/>
  <c r="D2228" i="8" s="1"/>
  <c r="B2227" i="8"/>
  <c r="B2226" i="8"/>
  <c r="B2225" i="8"/>
  <c r="B2224" i="8"/>
  <c r="B2223" i="8"/>
  <c r="B2222" i="8"/>
  <c r="B2221" i="8"/>
  <c r="E2221" i="8" s="1"/>
  <c r="E2220" i="8"/>
  <c r="B2220" i="8"/>
  <c r="B2219" i="8"/>
  <c r="C2219" i="8" s="1"/>
  <c r="B2218" i="8"/>
  <c r="B2217" i="8"/>
  <c r="D2220" i="8" s="1"/>
  <c r="B2216" i="8"/>
  <c r="B2215" i="8"/>
  <c r="B2214" i="8"/>
  <c r="C2214" i="8" s="1"/>
  <c r="B2213" i="8"/>
  <c r="B2212" i="8"/>
  <c r="B2211" i="8"/>
  <c r="B2210" i="8"/>
  <c r="B2209" i="8"/>
  <c r="B2208" i="8"/>
  <c r="B2207" i="8"/>
  <c r="B2206" i="8"/>
  <c r="D2206" i="8" s="1"/>
  <c r="B2205" i="8"/>
  <c r="B2204" i="8"/>
  <c r="B2203" i="8"/>
  <c r="B2202" i="8"/>
  <c r="B2201" i="8"/>
  <c r="B2200" i="8"/>
  <c r="B2199" i="8"/>
  <c r="B2198" i="8"/>
  <c r="B2197" i="8"/>
  <c r="E2196" i="8"/>
  <c r="B2196" i="8"/>
  <c r="B2195" i="8"/>
  <c r="B2194" i="8"/>
  <c r="B2193" i="8"/>
  <c r="B2192" i="8"/>
  <c r="B2191" i="8"/>
  <c r="E2194" i="8" s="1"/>
  <c r="B2190" i="8"/>
  <c r="B2189" i="8"/>
  <c r="B2188" i="8"/>
  <c r="B2187" i="8"/>
  <c r="D2187" i="8" s="1"/>
  <c r="B2186" i="8"/>
  <c r="B2185" i="8"/>
  <c r="B2184" i="8"/>
  <c r="E2187" i="8" s="1"/>
  <c r="F2187" i="8" s="1"/>
  <c r="B2183" i="8"/>
  <c r="B2182" i="8"/>
  <c r="E2185" i="8" s="1"/>
  <c r="B2181" i="8"/>
  <c r="D2184" i="8" s="1"/>
  <c r="B2180" i="8"/>
  <c r="B2179" i="8"/>
  <c r="B2178" i="8"/>
  <c r="C2178" i="8" s="1"/>
  <c r="B2177" i="8"/>
  <c r="B2176" i="8"/>
  <c r="B2175" i="8"/>
  <c r="B2174" i="8"/>
  <c r="B2173" i="8"/>
  <c r="B2172" i="8"/>
  <c r="B2171" i="8"/>
  <c r="B2170" i="8"/>
  <c r="B2169" i="8"/>
  <c r="B2168" i="8"/>
  <c r="B2167" i="8"/>
  <c r="B2166" i="8"/>
  <c r="B2165" i="8"/>
  <c r="B2164" i="8"/>
  <c r="B2163" i="8"/>
  <c r="B2162" i="8"/>
  <c r="B2161" i="8"/>
  <c r="C2161" i="8" s="1"/>
  <c r="B2160" i="8"/>
  <c r="B2159" i="8"/>
  <c r="D2159" i="8" s="1"/>
  <c r="B2158" i="8"/>
  <c r="B2157" i="8"/>
  <c r="B2156" i="8"/>
  <c r="D2156" i="8" s="1"/>
  <c r="B2155" i="8"/>
  <c r="B2154" i="8"/>
  <c r="B2153" i="8"/>
  <c r="B2152" i="8"/>
  <c r="B2151" i="8"/>
  <c r="E2154" i="8" s="1"/>
  <c r="B2150" i="8"/>
  <c r="B2149" i="8"/>
  <c r="B2148" i="8"/>
  <c r="D2148" i="8" s="1"/>
  <c r="B2147" i="8"/>
  <c r="D2147" i="8" s="1"/>
  <c r="B2146" i="8"/>
  <c r="D2145" i="8"/>
  <c r="B2145" i="8"/>
  <c r="B2144" i="8"/>
  <c r="D2144" i="8" s="1"/>
  <c r="B2143" i="8"/>
  <c r="B2142" i="8"/>
  <c r="B2141" i="8"/>
  <c r="E2144" i="8" s="1"/>
  <c r="B2140" i="8"/>
  <c r="B2139" i="8"/>
  <c r="D2139" i="8" s="1"/>
  <c r="B2138" i="8"/>
  <c r="D2141" i="8" s="1"/>
  <c r="B2137" i="8"/>
  <c r="C2137" i="8" s="1"/>
  <c r="B2136" i="8"/>
  <c r="D2136" i="8" s="1"/>
  <c r="B2135" i="8"/>
  <c r="D2135" i="8" s="1"/>
  <c r="B2134" i="8"/>
  <c r="B2133" i="8"/>
  <c r="B2132" i="8"/>
  <c r="B2131" i="8"/>
  <c r="B2130" i="8"/>
  <c r="D2133" i="8" s="1"/>
  <c r="B2129" i="8"/>
  <c r="D2129" i="8" s="1"/>
  <c r="B2128" i="8"/>
  <c r="B2127" i="8"/>
  <c r="B2126" i="8"/>
  <c r="B2125" i="8"/>
  <c r="B2124" i="8"/>
  <c r="B2123" i="8"/>
  <c r="D2126" i="8" s="1"/>
  <c r="B2122" i="8"/>
  <c r="D2122" i="8" s="1"/>
  <c r="B2121" i="8"/>
  <c r="B2120" i="8"/>
  <c r="B2119" i="8"/>
  <c r="C2120" i="8" s="1"/>
  <c r="B2118" i="8"/>
  <c r="E2121" i="8" s="1"/>
  <c r="C2117" i="8"/>
  <c r="B2117" i="8"/>
  <c r="B2116" i="8"/>
  <c r="B2115" i="8"/>
  <c r="C2115" i="8" s="1"/>
  <c r="B2114" i="8"/>
  <c r="B2113" i="8"/>
  <c r="B2112" i="8"/>
  <c r="B2111" i="8"/>
  <c r="B2110" i="8"/>
  <c r="B2109" i="8"/>
  <c r="B2108" i="8"/>
  <c r="B2107" i="8"/>
  <c r="B2106" i="8"/>
  <c r="D2109" i="8" s="1"/>
  <c r="B2105" i="8"/>
  <c r="B2104" i="8"/>
  <c r="B2103" i="8"/>
  <c r="B2102" i="8"/>
  <c r="C2103" i="8" s="1"/>
  <c r="B2101" i="8"/>
  <c r="E2101" i="8" s="1"/>
  <c r="B2100" i="8"/>
  <c r="B2099" i="8"/>
  <c r="C2099" i="8" s="1"/>
  <c r="B2098" i="8"/>
  <c r="B2097" i="8"/>
  <c r="B2096" i="8"/>
  <c r="B2095" i="8"/>
  <c r="C2095" i="8" s="1"/>
  <c r="B2094" i="8"/>
  <c r="B2093" i="8"/>
  <c r="B2092" i="8"/>
  <c r="D2092" i="8" s="1"/>
  <c r="B2091" i="8"/>
  <c r="B2090" i="8"/>
  <c r="B2089" i="8"/>
  <c r="D2089" i="8" s="1"/>
  <c r="B2088" i="8"/>
  <c r="B2087" i="8"/>
  <c r="B2086" i="8"/>
  <c r="B2085" i="8"/>
  <c r="C2086" i="8" s="1"/>
  <c r="B2084" i="8"/>
  <c r="B2083" i="8"/>
  <c r="C2083" i="8" s="1"/>
  <c r="B2082" i="8"/>
  <c r="B2081" i="8"/>
  <c r="B2080" i="8"/>
  <c r="D2083" i="8" s="1"/>
  <c r="B2079" i="8"/>
  <c r="B2078" i="8"/>
  <c r="B2077" i="8"/>
  <c r="B2076" i="8"/>
  <c r="B2075" i="8"/>
  <c r="B2074" i="8"/>
  <c r="B2073" i="8"/>
  <c r="B2072" i="8"/>
  <c r="B2071" i="8"/>
  <c r="C2071" i="8" s="1"/>
  <c r="B2070" i="8"/>
  <c r="B2069" i="8"/>
  <c r="B2068" i="8"/>
  <c r="B2067" i="8"/>
  <c r="B2066" i="8"/>
  <c r="B2065" i="8"/>
  <c r="B2064" i="8"/>
  <c r="B2063" i="8"/>
  <c r="B2062" i="8"/>
  <c r="B2061" i="8"/>
  <c r="B2060" i="8"/>
  <c r="C2060" i="8" s="1"/>
  <c r="B2059" i="8"/>
  <c r="C2059" i="8" s="1"/>
  <c r="B2058" i="8"/>
  <c r="D2058" i="8" s="1"/>
  <c r="B2057" i="8"/>
  <c r="D2057" i="8" s="1"/>
  <c r="B2056" i="8"/>
  <c r="B2055" i="8"/>
  <c r="B2054" i="8"/>
  <c r="B2053" i="8"/>
  <c r="B2052" i="8"/>
  <c r="B2051" i="8"/>
  <c r="E2051" i="8" s="1"/>
  <c r="B2050" i="8"/>
  <c r="B2049" i="8"/>
  <c r="B2048" i="8"/>
  <c r="B2047" i="8"/>
  <c r="B2046" i="8"/>
  <c r="D2049" i="8" s="1"/>
  <c r="B2045" i="8"/>
  <c r="B2044" i="8"/>
  <c r="B2043" i="8"/>
  <c r="B2042" i="8"/>
  <c r="B2041" i="8"/>
  <c r="C2040" i="8"/>
  <c r="B2040" i="8"/>
  <c r="B2039" i="8"/>
  <c r="B2038" i="8"/>
  <c r="C2039" i="8" s="1"/>
  <c r="B2037" i="8"/>
  <c r="B2036" i="8"/>
  <c r="B2035" i="8"/>
  <c r="C2035" i="8" s="1"/>
  <c r="B2034" i="8"/>
  <c r="B2033" i="8"/>
  <c r="B2032" i="8"/>
  <c r="B2031" i="8"/>
  <c r="B2030" i="8"/>
  <c r="B2029" i="8"/>
  <c r="B2028" i="8"/>
  <c r="C2028" i="8" s="1"/>
  <c r="B2027" i="8"/>
  <c r="B2026" i="8"/>
  <c r="B2025" i="8"/>
  <c r="B2024" i="8"/>
  <c r="C2024" i="8" s="1"/>
  <c r="B2023" i="8"/>
  <c r="C2023" i="8" s="1"/>
  <c r="D2023" i="8" s="1"/>
  <c r="B2022" i="8"/>
  <c r="B2021" i="8"/>
  <c r="B2020" i="8"/>
  <c r="B2019" i="8"/>
  <c r="B2018" i="8"/>
  <c r="B2017" i="8"/>
  <c r="B2016" i="8"/>
  <c r="B2015" i="8"/>
  <c r="B2014" i="8"/>
  <c r="B2013" i="8"/>
  <c r="B2012" i="8"/>
  <c r="C2012" i="8" s="1"/>
  <c r="D2012" i="8" s="1"/>
  <c r="B2011" i="8"/>
  <c r="C2011" i="8" s="1"/>
  <c r="D2011" i="8" s="1"/>
  <c r="B2010" i="8"/>
  <c r="B2009" i="8"/>
  <c r="B2008" i="8"/>
  <c r="B2007" i="8"/>
  <c r="B2006" i="8"/>
  <c r="B2005" i="8"/>
  <c r="B2004" i="8"/>
  <c r="B2003" i="8"/>
  <c r="C2003" i="8" s="1"/>
  <c r="D2003" i="8" s="1"/>
  <c r="B2002" i="8"/>
  <c r="B2001" i="8"/>
  <c r="C2002" i="8" s="1"/>
  <c r="D2002" i="8" s="1"/>
  <c r="B2000" i="8"/>
  <c r="C2000" i="8" s="1"/>
  <c r="D2000" i="8" s="1"/>
  <c r="B1999" i="8"/>
  <c r="B1998" i="8"/>
  <c r="B1997" i="8"/>
  <c r="E1998" i="8" s="1"/>
  <c r="B1996" i="8"/>
  <c r="B1995" i="8"/>
  <c r="B1994" i="8"/>
  <c r="E1997" i="8" s="1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C1975" i="8" s="1"/>
  <c r="D1975" i="8" s="1"/>
  <c r="B1974" i="8"/>
  <c r="B1973" i="8"/>
  <c r="B1972" i="8"/>
  <c r="B1971" i="8"/>
  <c r="B1970" i="8"/>
  <c r="C1971" i="8" s="1"/>
  <c r="D1971" i="8" s="1"/>
  <c r="B1969" i="8"/>
  <c r="B1968" i="8"/>
  <c r="B1967" i="8"/>
  <c r="B1966" i="8"/>
  <c r="B1965" i="8"/>
  <c r="B1964" i="8"/>
  <c r="B1963" i="8"/>
  <c r="C1963" i="8" s="1"/>
  <c r="D1963" i="8" s="1"/>
  <c r="B1962" i="8"/>
  <c r="B1961" i="8"/>
  <c r="B1960" i="8"/>
  <c r="B1959" i="8"/>
  <c r="B1958" i="8"/>
  <c r="C1959" i="8" s="1"/>
  <c r="D1959" i="8" s="1"/>
  <c r="B1957" i="8"/>
  <c r="C1957" i="8" s="1"/>
  <c r="D1957" i="8" s="1"/>
  <c r="B1956" i="8"/>
  <c r="B1955" i="8"/>
  <c r="C1956" i="8" s="1"/>
  <c r="D1956" i="8" s="1"/>
  <c r="B1954" i="8"/>
  <c r="B1953" i="8"/>
  <c r="B1952" i="8"/>
  <c r="B1951" i="8"/>
  <c r="B1950" i="8"/>
  <c r="C1951" i="8" s="1"/>
  <c r="D1951" i="8" s="1"/>
  <c r="B1949" i="8"/>
  <c r="B1948" i="8"/>
  <c r="B1947" i="8"/>
  <c r="B1946" i="8"/>
  <c r="B1945" i="8"/>
  <c r="B1944" i="8"/>
  <c r="B1943" i="8"/>
  <c r="B1942" i="8"/>
  <c r="B1941" i="8"/>
  <c r="C1940" i="8"/>
  <c r="D1940" i="8" s="1"/>
  <c r="B1940" i="8"/>
  <c r="B1939" i="8"/>
  <c r="B1938" i="8"/>
  <c r="B1937" i="8"/>
  <c r="B1936" i="8"/>
  <c r="B1935" i="8"/>
  <c r="C1935" i="8" s="1"/>
  <c r="D1935" i="8" s="1"/>
  <c r="B1934" i="8"/>
  <c r="B1933" i="8"/>
  <c r="B1932" i="8"/>
  <c r="B1931" i="8"/>
  <c r="B1930" i="8"/>
  <c r="B1929" i="8"/>
  <c r="B1928" i="8"/>
  <c r="B1927" i="8"/>
  <c r="B1926" i="8"/>
  <c r="E1929" i="8" s="1"/>
  <c r="B1925" i="8"/>
  <c r="B1924" i="8"/>
  <c r="E1924" i="8" s="1"/>
  <c r="B1923" i="8"/>
  <c r="C1923" i="8" s="1"/>
  <c r="D1923" i="8" s="1"/>
  <c r="B1922" i="8"/>
  <c r="C1922" i="8" s="1"/>
  <c r="D1922" i="8" s="1"/>
  <c r="B1921" i="8"/>
  <c r="B1920" i="8"/>
  <c r="B1919" i="8"/>
  <c r="B1918" i="8"/>
  <c r="B1917" i="8"/>
  <c r="B1916" i="8"/>
  <c r="B1915" i="8"/>
  <c r="B1914" i="8"/>
  <c r="E1917" i="8" s="1"/>
  <c r="B1913" i="8"/>
  <c r="C1914" i="8" s="1"/>
  <c r="D1914" i="8" s="1"/>
  <c r="B1912" i="8"/>
  <c r="B1911" i="8"/>
  <c r="B1910" i="8"/>
  <c r="B1909" i="8"/>
  <c r="B1908" i="8"/>
  <c r="B1907" i="8"/>
  <c r="B1906" i="8"/>
  <c r="B1905" i="8"/>
  <c r="B1904" i="8"/>
  <c r="B1903" i="8"/>
  <c r="B1902" i="8"/>
  <c r="E1905" i="8" s="1"/>
  <c r="B1901" i="8"/>
  <c r="B1900" i="8"/>
  <c r="B1899" i="8"/>
  <c r="C1899" i="8" s="1"/>
  <c r="D1899" i="8" s="1"/>
  <c r="B1898" i="8"/>
  <c r="B1897" i="8"/>
  <c r="B1896" i="8"/>
  <c r="B1895" i="8"/>
  <c r="B1894" i="8"/>
  <c r="B1893" i="8"/>
  <c r="B1892" i="8"/>
  <c r="E1893" i="8" s="1"/>
  <c r="B1891" i="8"/>
  <c r="B1890" i="8"/>
  <c r="C1890" i="8" s="1"/>
  <c r="D1890" i="8" s="1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C1875" i="8" s="1"/>
  <c r="D1875" i="8" s="1"/>
  <c r="C1874" i="8"/>
  <c r="D1874" i="8" s="1"/>
  <c r="B1874" i="8"/>
  <c r="B1873" i="8"/>
  <c r="B1872" i="8"/>
  <c r="B1871" i="8"/>
  <c r="B1870" i="8"/>
  <c r="B1869" i="8"/>
  <c r="B1868" i="8"/>
  <c r="B1867" i="8"/>
  <c r="B1866" i="8"/>
  <c r="B1865" i="8"/>
  <c r="E1865" i="8" s="1"/>
  <c r="B1864" i="8"/>
  <c r="B1863" i="8"/>
  <c r="C1863" i="8" s="1"/>
  <c r="D1863" i="8" s="1"/>
  <c r="B1862" i="8"/>
  <c r="B1861" i="8"/>
  <c r="B1860" i="8"/>
  <c r="B1859" i="8"/>
  <c r="B1858" i="8"/>
  <c r="B1857" i="8"/>
  <c r="B1856" i="8"/>
  <c r="B1855" i="8"/>
  <c r="B1854" i="8"/>
  <c r="C1854" i="8" s="1"/>
  <c r="D1854" i="8" s="1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C1830" i="8"/>
  <c r="D1830" i="8" s="1"/>
  <c r="B1830" i="8"/>
  <c r="B1829" i="8"/>
  <c r="B1828" i="8"/>
  <c r="B1827" i="8"/>
  <c r="B1826" i="8"/>
  <c r="C1826" i="8" s="1"/>
  <c r="D1826" i="8" s="1"/>
  <c r="B1825" i="8"/>
  <c r="B1824" i="8"/>
  <c r="B1823" i="8"/>
  <c r="B1822" i="8"/>
  <c r="B1821" i="8"/>
  <c r="B1820" i="8"/>
  <c r="B1819" i="8"/>
  <c r="B1818" i="8"/>
  <c r="B1817" i="8"/>
  <c r="B1816" i="8"/>
  <c r="B1815" i="8"/>
  <c r="C1815" i="8" s="1"/>
  <c r="D1815" i="8" s="1"/>
  <c r="D1814" i="8"/>
  <c r="B1814" i="8"/>
  <c r="C1814" i="8" s="1"/>
  <c r="B1813" i="8"/>
  <c r="B1812" i="8"/>
  <c r="B1811" i="8"/>
  <c r="B1810" i="8"/>
  <c r="B1809" i="8"/>
  <c r="B1808" i="8"/>
  <c r="B1807" i="8"/>
  <c r="B1806" i="8"/>
  <c r="B1805" i="8"/>
  <c r="B1804" i="8"/>
  <c r="B1803" i="8"/>
  <c r="C1803" i="8" s="1"/>
  <c r="D1803" i="8" s="1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C1791" i="8" s="1"/>
  <c r="D1791" i="8" s="1"/>
  <c r="B1790" i="8"/>
  <c r="C1790" i="8" s="1"/>
  <c r="D1790" i="8" s="1"/>
  <c r="B1789" i="8"/>
  <c r="B1788" i="8"/>
  <c r="B1787" i="8"/>
  <c r="E1790" i="8" s="1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C1771" i="8" s="1"/>
  <c r="D1771" i="8" s="1"/>
  <c r="B1770" i="8"/>
  <c r="C1770" i="8" s="1"/>
  <c r="D1770" i="8" s="1"/>
  <c r="B1769" i="8"/>
  <c r="B1768" i="8"/>
  <c r="C1768" i="8" s="1"/>
  <c r="D1768" i="8" s="1"/>
  <c r="B1767" i="8"/>
  <c r="B1766" i="8"/>
  <c r="B1765" i="8"/>
  <c r="E1765" i="8" s="1"/>
  <c r="C1764" i="8"/>
  <c r="D1764" i="8" s="1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C1746" i="8" s="1"/>
  <c r="D1746" i="8" s="1"/>
  <c r="B1745" i="8"/>
  <c r="B1744" i="8"/>
  <c r="C1744" i="8" s="1"/>
  <c r="D1744" i="8" s="1"/>
  <c r="B1743" i="8"/>
  <c r="B1742" i="8"/>
  <c r="C1742" i="8" s="1"/>
  <c r="D1742" i="8" s="1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C1728" i="8" s="1"/>
  <c r="D1728" i="8" s="1"/>
  <c r="B1727" i="8"/>
  <c r="B1726" i="8"/>
  <c r="B1725" i="8"/>
  <c r="B1724" i="8"/>
  <c r="E1727" i="8" s="1"/>
  <c r="F1727" i="8" s="1"/>
  <c r="B1723" i="8"/>
  <c r="B1722" i="8"/>
  <c r="B1721" i="8"/>
  <c r="C1721" i="8" s="1"/>
  <c r="D1721" i="8" s="1"/>
  <c r="B1720" i="8"/>
  <c r="B1719" i="8"/>
  <c r="B1718" i="8"/>
  <c r="B1717" i="8"/>
  <c r="B1716" i="8"/>
  <c r="B1715" i="8"/>
  <c r="E1718" i="8" s="1"/>
  <c r="B1714" i="8"/>
  <c r="E1717" i="8" s="1"/>
  <c r="B1713" i="8"/>
  <c r="B1712" i="8"/>
  <c r="B1711" i="8"/>
  <c r="B1710" i="8"/>
  <c r="B1709" i="8"/>
  <c r="B1708" i="8"/>
  <c r="C1708" i="8" s="1"/>
  <c r="D1708" i="8" s="1"/>
  <c r="B1707" i="8"/>
  <c r="C1707" i="8" s="1"/>
  <c r="D1707" i="8" s="1"/>
  <c r="B1706" i="8"/>
  <c r="B1705" i="8"/>
  <c r="B1704" i="8"/>
  <c r="B1703" i="8"/>
  <c r="B1702" i="8"/>
  <c r="E1705" i="8" s="1"/>
  <c r="B1701" i="8"/>
  <c r="B1700" i="8"/>
  <c r="B1699" i="8"/>
  <c r="B1698" i="8"/>
  <c r="B1697" i="8"/>
  <c r="B1696" i="8"/>
  <c r="B1695" i="8"/>
  <c r="C1695" i="8" s="1"/>
  <c r="D1695" i="8" s="1"/>
  <c r="B1694" i="8"/>
  <c r="B1693" i="8"/>
  <c r="B1692" i="8"/>
  <c r="C1692" i="8" s="1"/>
  <c r="D1692" i="8" s="1"/>
  <c r="B1691" i="8"/>
  <c r="B1690" i="8"/>
  <c r="B1689" i="8"/>
  <c r="B1688" i="8"/>
  <c r="B1687" i="8"/>
  <c r="C1687" i="8" s="1"/>
  <c r="D1687" i="8" s="1"/>
  <c r="B1686" i="8"/>
  <c r="B1685" i="8"/>
  <c r="B1684" i="8"/>
  <c r="C1684" i="8" s="1"/>
  <c r="D1684" i="8" s="1"/>
  <c r="B1683" i="8"/>
  <c r="B1682" i="8"/>
  <c r="E1685" i="8" s="1"/>
  <c r="B1681" i="8"/>
  <c r="B1680" i="8"/>
  <c r="B1679" i="8"/>
  <c r="B1678" i="8"/>
  <c r="C1678" i="8" s="1"/>
  <c r="D1678" i="8" s="1"/>
  <c r="B1677" i="8"/>
  <c r="B1676" i="8"/>
  <c r="B1675" i="8"/>
  <c r="C1675" i="8" s="1"/>
  <c r="D1675" i="8" s="1"/>
  <c r="B1674" i="8"/>
  <c r="B1673" i="8"/>
  <c r="B1672" i="8"/>
  <c r="B1671" i="8"/>
  <c r="C1671" i="8" s="1"/>
  <c r="D1671" i="8" s="1"/>
  <c r="B1670" i="8"/>
  <c r="B1669" i="8"/>
  <c r="B1668" i="8"/>
  <c r="B1667" i="8"/>
  <c r="B1666" i="8"/>
  <c r="B1665" i="8"/>
  <c r="C1666" i="8" s="1"/>
  <c r="D1666" i="8" s="1"/>
  <c r="B1664" i="8"/>
  <c r="C1663" i="8"/>
  <c r="D1663" i="8" s="1"/>
  <c r="B1663" i="8"/>
  <c r="B1662" i="8"/>
  <c r="B1661" i="8"/>
  <c r="B1660" i="8"/>
  <c r="C1660" i="8" s="1"/>
  <c r="D1660" i="8" s="1"/>
  <c r="B1659" i="8"/>
  <c r="C1659" i="8" s="1"/>
  <c r="D1659" i="8" s="1"/>
  <c r="B1658" i="8"/>
  <c r="B1657" i="8"/>
  <c r="B1656" i="8"/>
  <c r="B1655" i="8"/>
  <c r="E1658" i="8" s="1"/>
  <c r="B1654" i="8"/>
  <c r="B1653" i="8"/>
  <c r="B1652" i="8"/>
  <c r="C1652" i="8" s="1"/>
  <c r="D1652" i="8" s="1"/>
  <c r="B1651" i="8"/>
  <c r="B1650" i="8"/>
  <c r="B1649" i="8"/>
  <c r="B1648" i="8"/>
  <c r="C1648" i="8" s="1"/>
  <c r="D1648" i="8" s="1"/>
  <c r="B1647" i="8"/>
  <c r="B1646" i="8"/>
  <c r="B1645" i="8"/>
  <c r="B1644" i="8"/>
  <c r="B1643" i="8"/>
  <c r="C1642" i="8"/>
  <c r="D1642" i="8" s="1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C1623" i="8" s="1"/>
  <c r="D1623" i="8" s="1"/>
  <c r="B1622" i="8"/>
  <c r="B1621" i="8"/>
  <c r="B1620" i="8"/>
  <c r="B1619" i="8"/>
  <c r="B1618" i="8"/>
  <c r="C1617" i="8"/>
  <c r="D1617" i="8" s="1"/>
  <c r="B1617" i="8"/>
  <c r="B1616" i="8"/>
  <c r="B1615" i="8"/>
  <c r="B1614" i="8"/>
  <c r="E1617" i="8" s="1"/>
  <c r="F1617" i="8" s="1"/>
  <c r="B1613" i="8"/>
  <c r="B1612" i="8"/>
  <c r="C1612" i="8" s="1"/>
  <c r="D1612" i="8" s="1"/>
  <c r="B1611" i="8"/>
  <c r="B1610" i="8"/>
  <c r="B1609" i="8"/>
  <c r="B1608" i="8"/>
  <c r="B1607" i="8"/>
  <c r="B1606" i="8"/>
  <c r="C1606" i="8" s="1"/>
  <c r="D1606" i="8" s="1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C1594" i="8" s="1"/>
  <c r="D1594" i="8" s="1"/>
  <c r="B1592" i="8"/>
  <c r="B1591" i="8"/>
  <c r="C1591" i="8" s="1"/>
  <c r="D1591" i="8" s="1"/>
  <c r="B1590" i="8"/>
  <c r="B1589" i="8"/>
  <c r="B1588" i="8"/>
  <c r="C1588" i="8" s="1"/>
  <c r="D1588" i="8" s="1"/>
  <c r="B1587" i="8"/>
  <c r="B1586" i="8"/>
  <c r="B1585" i="8"/>
  <c r="B1584" i="8"/>
  <c r="B1583" i="8"/>
  <c r="B1582" i="8"/>
  <c r="B1581" i="8"/>
  <c r="B1580" i="8"/>
  <c r="B1579" i="8"/>
  <c r="E1582" i="8" s="1"/>
  <c r="B1578" i="8"/>
  <c r="B1577" i="8"/>
  <c r="B1576" i="8"/>
  <c r="C1576" i="8" s="1"/>
  <c r="D1576" i="8" s="1"/>
  <c r="B1575" i="8"/>
  <c r="B1574" i="8"/>
  <c r="B1573" i="8"/>
  <c r="B1572" i="8"/>
  <c r="B1571" i="8"/>
  <c r="B1570" i="8"/>
  <c r="B1569" i="8"/>
  <c r="B1568" i="8"/>
  <c r="B1567" i="8"/>
  <c r="C1567" i="8" s="1"/>
  <c r="D1567" i="8" s="1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C1549" i="8" s="1"/>
  <c r="D1549" i="8" s="1"/>
  <c r="B1548" i="8"/>
  <c r="B1547" i="8"/>
  <c r="B1546" i="8"/>
  <c r="B1545" i="8"/>
  <c r="B1544" i="8"/>
  <c r="C1543" i="8"/>
  <c r="D1543" i="8" s="1"/>
  <c r="B1543" i="8"/>
  <c r="B1542" i="8"/>
  <c r="B1541" i="8"/>
  <c r="B1540" i="8"/>
  <c r="B1539" i="8"/>
  <c r="B1538" i="8"/>
  <c r="B1537" i="8"/>
  <c r="C1537" i="8" s="1"/>
  <c r="D1537" i="8" s="1"/>
  <c r="B1536" i="8"/>
  <c r="B1535" i="8"/>
  <c r="B1534" i="8"/>
  <c r="B1533" i="8"/>
  <c r="E1536" i="8" s="1"/>
  <c r="B1532" i="8"/>
  <c r="B1531" i="8"/>
  <c r="C1531" i="8" s="1"/>
  <c r="D1531" i="8" s="1"/>
  <c r="B1530" i="8"/>
  <c r="B1529" i="8"/>
  <c r="E1530" i="8" s="1"/>
  <c r="C1528" i="8"/>
  <c r="D1528" i="8" s="1"/>
  <c r="B1528" i="8"/>
  <c r="B1527" i="8"/>
  <c r="B1526" i="8"/>
  <c r="B1525" i="8"/>
  <c r="B1524" i="8"/>
  <c r="B1523" i="8"/>
  <c r="B1522" i="8"/>
  <c r="B1521" i="8"/>
  <c r="B1520" i="8"/>
  <c r="B1519" i="8"/>
  <c r="C1519" i="8" s="1"/>
  <c r="D1519" i="8" s="1"/>
  <c r="B1518" i="8"/>
  <c r="B1517" i="8"/>
  <c r="B1516" i="8"/>
  <c r="B1515" i="8"/>
  <c r="B1514" i="8"/>
  <c r="B1513" i="8"/>
  <c r="B1512" i="8"/>
  <c r="C1512" i="8" s="1"/>
  <c r="D1512" i="8" s="1"/>
  <c r="B1511" i="8"/>
  <c r="B1510" i="8"/>
  <c r="B1509" i="8"/>
  <c r="B1508" i="8"/>
  <c r="B1507" i="8"/>
  <c r="B1506" i="8"/>
  <c r="B1505" i="8"/>
  <c r="B1504" i="8"/>
  <c r="B1503" i="8"/>
  <c r="C1504" i="8" s="1"/>
  <c r="D1504" i="8" s="1"/>
  <c r="B1502" i="8"/>
  <c r="E1505" i="8" s="1"/>
  <c r="B1501" i="8"/>
  <c r="B1500" i="8"/>
  <c r="B1499" i="8"/>
  <c r="B1498" i="8"/>
  <c r="B1497" i="8"/>
  <c r="B1496" i="8"/>
  <c r="D1495" i="8"/>
  <c r="B1495" i="8"/>
  <c r="B1494" i="8"/>
  <c r="C1495" i="8" s="1"/>
  <c r="B1493" i="8"/>
  <c r="C1493" i="8" s="1"/>
  <c r="D1493" i="8" s="1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E1483" i="8" s="1"/>
  <c r="F1483" i="8" s="1"/>
  <c r="C1480" i="8"/>
  <c r="D1480" i="8" s="1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C1457" i="8"/>
  <c r="D1457" i="8" s="1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E1442" i="8" s="1"/>
  <c r="B1439" i="8"/>
  <c r="B1438" i="8"/>
  <c r="C1438" i="8" s="1"/>
  <c r="D1438" i="8" s="1"/>
  <c r="B1437" i="8"/>
  <c r="B1436" i="8"/>
  <c r="E1439" i="8" s="1"/>
  <c r="B1435" i="8"/>
  <c r="C1435" i="8" s="1"/>
  <c r="D1435" i="8" s="1"/>
  <c r="B1434" i="8"/>
  <c r="B1433" i="8"/>
  <c r="C1433" i="8" s="1"/>
  <c r="D1433" i="8" s="1"/>
  <c r="B1432" i="8"/>
  <c r="B1431" i="8"/>
  <c r="B1430" i="8"/>
  <c r="B1429" i="8"/>
  <c r="B1428" i="8"/>
  <c r="B1427" i="8"/>
  <c r="C1428" i="8" s="1"/>
  <c r="D1428" i="8" s="1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C1408" i="8" s="1"/>
  <c r="D1408" i="8" s="1"/>
  <c r="B1406" i="8"/>
  <c r="B1405" i="8"/>
  <c r="B1404" i="8"/>
  <c r="B1403" i="8"/>
  <c r="B1402" i="8"/>
  <c r="B1401" i="8"/>
  <c r="E1404" i="8" s="1"/>
  <c r="B1400" i="8"/>
  <c r="C1400" i="8" s="1"/>
  <c r="D1400" i="8" s="1"/>
  <c r="B1399" i="8"/>
  <c r="B1398" i="8"/>
  <c r="B1397" i="8"/>
  <c r="C1397" i="8" s="1"/>
  <c r="D1397" i="8" s="1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C1385" i="8" s="1"/>
  <c r="D1385" i="8" s="1"/>
  <c r="B1384" i="8"/>
  <c r="C1384" i="8" s="1"/>
  <c r="D1384" i="8" s="1"/>
  <c r="B1383" i="8"/>
  <c r="E1386" i="8" s="1"/>
  <c r="F1386" i="8" s="1"/>
  <c r="B1382" i="8"/>
  <c r="B1381" i="8"/>
  <c r="B1380" i="8"/>
  <c r="B1379" i="8"/>
  <c r="B1378" i="8"/>
  <c r="C1378" i="8" s="1"/>
  <c r="D1378" i="8" s="1"/>
  <c r="B1377" i="8"/>
  <c r="B1376" i="8"/>
  <c r="B1375" i="8"/>
  <c r="B1374" i="8"/>
  <c r="B1373" i="8"/>
  <c r="B1372" i="8"/>
  <c r="B1371" i="8"/>
  <c r="C1372" i="8" s="1"/>
  <c r="D1372" i="8" s="1"/>
  <c r="B1370" i="8"/>
  <c r="B1369" i="8"/>
  <c r="B1368" i="8"/>
  <c r="B1367" i="8"/>
  <c r="B1366" i="8"/>
  <c r="B1365" i="8"/>
  <c r="B1364" i="8"/>
  <c r="C1364" i="8" s="1"/>
  <c r="D1364" i="8" s="1"/>
  <c r="C1363" i="8"/>
  <c r="D1363" i="8" s="1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E1350" i="8" s="1"/>
  <c r="F1350" i="8" s="1"/>
  <c r="B1346" i="8"/>
  <c r="B1345" i="8"/>
  <c r="B1344" i="8"/>
  <c r="B1343" i="8"/>
  <c r="C1342" i="8"/>
  <c r="D1342" i="8" s="1"/>
  <c r="B1342" i="8"/>
  <c r="B1341" i="8"/>
  <c r="C1341" i="8" s="1"/>
  <c r="D1341" i="8" s="1"/>
  <c r="B1340" i="8"/>
  <c r="B1339" i="8"/>
  <c r="E1342" i="8" s="1"/>
  <c r="B1338" i="8"/>
  <c r="B1337" i="8"/>
  <c r="B1336" i="8"/>
  <c r="B1335" i="8"/>
  <c r="C1334" i="8"/>
  <c r="D1334" i="8" s="1"/>
  <c r="B1334" i="8"/>
  <c r="B1333" i="8"/>
  <c r="B1332" i="8"/>
  <c r="C1333" i="8" s="1"/>
  <c r="D1333" i="8" s="1"/>
  <c r="B1331" i="8"/>
  <c r="B1330" i="8"/>
  <c r="B1329" i="8"/>
  <c r="B1328" i="8"/>
  <c r="B1327" i="8"/>
  <c r="B1326" i="8"/>
  <c r="E1327" i="8" s="1"/>
  <c r="B1325" i="8"/>
  <c r="B1324" i="8"/>
  <c r="C1325" i="8" s="1"/>
  <c r="D1325" i="8" s="1"/>
  <c r="B1323" i="8"/>
  <c r="B1322" i="8"/>
  <c r="B1321" i="8"/>
  <c r="B1320" i="8"/>
  <c r="B1319" i="8"/>
  <c r="B1318" i="8"/>
  <c r="B1317" i="8"/>
  <c r="B1316" i="8"/>
  <c r="B1315" i="8"/>
  <c r="B1314" i="8"/>
  <c r="E1315" i="8" s="1"/>
  <c r="B1313" i="8"/>
  <c r="C1313" i="8" s="1"/>
  <c r="D1313" i="8" s="1"/>
  <c r="B1312" i="8"/>
  <c r="B1311" i="8"/>
  <c r="B1310" i="8"/>
  <c r="B1309" i="8"/>
  <c r="B1308" i="8"/>
  <c r="B1307" i="8"/>
  <c r="B1306" i="8"/>
  <c r="B1305" i="8"/>
  <c r="E1305" i="8" s="1"/>
  <c r="B1304" i="8"/>
  <c r="B1303" i="8"/>
  <c r="B1302" i="8"/>
  <c r="B1301" i="8"/>
  <c r="B1300" i="8"/>
  <c r="B1299" i="8"/>
  <c r="C1299" i="8" s="1"/>
  <c r="D1299" i="8" s="1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C1287" i="8" s="1"/>
  <c r="D1287" i="8" s="1"/>
  <c r="B1286" i="8"/>
  <c r="B1285" i="8"/>
  <c r="B1284" i="8"/>
  <c r="B1283" i="8"/>
  <c r="B1282" i="8"/>
  <c r="B1281" i="8"/>
  <c r="B1280" i="8"/>
  <c r="C1280" i="8" s="1"/>
  <c r="D1280" i="8" s="1"/>
  <c r="B1279" i="8"/>
  <c r="B1278" i="8"/>
  <c r="B1277" i="8"/>
  <c r="B1276" i="8"/>
  <c r="B1275" i="8"/>
  <c r="C1275" i="8" s="1"/>
  <c r="D1275" i="8" s="1"/>
  <c r="B1274" i="8"/>
  <c r="B1273" i="8"/>
  <c r="B1272" i="8"/>
  <c r="B1271" i="8"/>
  <c r="B1270" i="8"/>
  <c r="B1269" i="8"/>
  <c r="B1268" i="8"/>
  <c r="B1267" i="8"/>
  <c r="C1267" i="8" s="1"/>
  <c r="D1267" i="8" s="1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C1254" i="8" s="1"/>
  <c r="D1254" i="8" s="1"/>
  <c r="B1253" i="8"/>
  <c r="B1252" i="8"/>
  <c r="B1251" i="8"/>
  <c r="C1251" i="8" s="1"/>
  <c r="D1251" i="8" s="1"/>
  <c r="B1250" i="8"/>
  <c r="B1249" i="8"/>
  <c r="B1248" i="8"/>
  <c r="B1247" i="8"/>
  <c r="B1246" i="8"/>
  <c r="B1245" i="8"/>
  <c r="B1244" i="8"/>
  <c r="C1244" i="8" s="1"/>
  <c r="D1244" i="8" s="1"/>
  <c r="B1243" i="8"/>
  <c r="B1242" i="8"/>
  <c r="B1241" i="8"/>
  <c r="B1240" i="8"/>
  <c r="B1239" i="8"/>
  <c r="B1238" i="8"/>
  <c r="B1237" i="8"/>
  <c r="E1240" i="8" s="1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C1224" i="8"/>
  <c r="D1224" i="8" s="1"/>
  <c r="B1224" i="8"/>
  <c r="B1223" i="8"/>
  <c r="B1222" i="8"/>
  <c r="B1221" i="8"/>
  <c r="B1220" i="8"/>
  <c r="B1219" i="8"/>
  <c r="C1219" i="8" s="1"/>
  <c r="D1219" i="8" s="1"/>
  <c r="B1218" i="8"/>
  <c r="B1217" i="8"/>
  <c r="B1216" i="8"/>
  <c r="B1215" i="8"/>
  <c r="C1215" i="8" s="1"/>
  <c r="D1215" i="8" s="1"/>
  <c r="B1214" i="8"/>
  <c r="B1213" i="8"/>
  <c r="B1212" i="8"/>
  <c r="B1211" i="8"/>
  <c r="B1210" i="8"/>
  <c r="B1209" i="8"/>
  <c r="C1208" i="8"/>
  <c r="D1208" i="8" s="1"/>
  <c r="B1208" i="8"/>
  <c r="B1207" i="8"/>
  <c r="B1206" i="8"/>
  <c r="B1205" i="8"/>
  <c r="E1208" i="8" s="1"/>
  <c r="B1204" i="8"/>
  <c r="B1203" i="8"/>
  <c r="B1202" i="8"/>
  <c r="B1201" i="8"/>
  <c r="B1200" i="8"/>
  <c r="B1199" i="8"/>
  <c r="B1198" i="8"/>
  <c r="C1199" i="8" s="1"/>
  <c r="D1199" i="8" s="1"/>
  <c r="B1197" i="8"/>
  <c r="B1196" i="8"/>
  <c r="B1195" i="8"/>
  <c r="B1194" i="8"/>
  <c r="B1193" i="8"/>
  <c r="B1192" i="8"/>
  <c r="C1191" i="8"/>
  <c r="D1191" i="8" s="1"/>
  <c r="B1191" i="8"/>
  <c r="B1190" i="8"/>
  <c r="B1189" i="8"/>
  <c r="B1188" i="8"/>
  <c r="B1187" i="8"/>
  <c r="B1186" i="8"/>
  <c r="B1185" i="8"/>
  <c r="B1184" i="8"/>
  <c r="C1184" i="8" s="1"/>
  <c r="D1184" i="8" s="1"/>
  <c r="B1183" i="8"/>
  <c r="C1183" i="8" s="1"/>
  <c r="D1183" i="8" s="1"/>
  <c r="B1182" i="8"/>
  <c r="B1181" i="8"/>
  <c r="B1180" i="8"/>
  <c r="C1179" i="8"/>
  <c r="D1179" i="8" s="1"/>
  <c r="B1179" i="8"/>
  <c r="B1178" i="8"/>
  <c r="B1177" i="8"/>
  <c r="B1176" i="8"/>
  <c r="B1175" i="8"/>
  <c r="C1175" i="8" s="1"/>
  <c r="D1175" i="8" s="1"/>
  <c r="B1174" i="8"/>
  <c r="B1173" i="8"/>
  <c r="B1172" i="8"/>
  <c r="C1172" i="8" s="1"/>
  <c r="D1172" i="8" s="1"/>
  <c r="B1171" i="8"/>
  <c r="B1170" i="8"/>
  <c r="B1169" i="8"/>
  <c r="B1168" i="8"/>
  <c r="B1167" i="8"/>
  <c r="B1166" i="8"/>
  <c r="B1165" i="8"/>
  <c r="B1164" i="8"/>
  <c r="B1163" i="8"/>
  <c r="B1162" i="8"/>
  <c r="B1161" i="8"/>
  <c r="E1162" i="8" s="1"/>
  <c r="B1160" i="8"/>
  <c r="B1159" i="8"/>
  <c r="C1159" i="8" s="1"/>
  <c r="D1159" i="8" s="1"/>
  <c r="B1158" i="8"/>
  <c r="B1157" i="8"/>
  <c r="B1156" i="8"/>
  <c r="E1158" i="8" s="1"/>
  <c r="B1155" i="8"/>
  <c r="C1155" i="8" s="1"/>
  <c r="D1155" i="8" s="1"/>
  <c r="B1154" i="8"/>
  <c r="E1153" i="8"/>
  <c r="F1153" i="8" s="1"/>
  <c r="C1153" i="8"/>
  <c r="D1153" i="8" s="1"/>
  <c r="B1153" i="8"/>
  <c r="B1152" i="8"/>
  <c r="E1155" i="8" s="1"/>
  <c r="B1151" i="8"/>
  <c r="B1150" i="8"/>
  <c r="B1149" i="8"/>
  <c r="B1148" i="8"/>
  <c r="B1147" i="8"/>
  <c r="B1146" i="8"/>
  <c r="B1145" i="8"/>
  <c r="B1144" i="8"/>
  <c r="B1143" i="8"/>
  <c r="B1142" i="8"/>
  <c r="B1141" i="8"/>
  <c r="C1141" i="8" s="1"/>
  <c r="D1141" i="8" s="1"/>
  <c r="B1140" i="8"/>
  <c r="B1139" i="8"/>
  <c r="B1138" i="8"/>
  <c r="B1137" i="8"/>
  <c r="B1136" i="8"/>
  <c r="B1135" i="8"/>
  <c r="B1134" i="8"/>
  <c r="B1133" i="8"/>
  <c r="B1132" i="8"/>
  <c r="C1132" i="8" s="1"/>
  <c r="D1132" i="8" s="1"/>
  <c r="B1131" i="8"/>
  <c r="C1131" i="8" s="1"/>
  <c r="D1131" i="8" s="1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C1119" i="8" s="1"/>
  <c r="D1119" i="8" s="1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C1107" i="8" s="1"/>
  <c r="D1107" i="8" s="1"/>
  <c r="B1105" i="8"/>
  <c r="B1104" i="8"/>
  <c r="B1103" i="8"/>
  <c r="B1102" i="8"/>
  <c r="B1101" i="8"/>
  <c r="B1100" i="8"/>
  <c r="B1099" i="8"/>
  <c r="B1098" i="8"/>
  <c r="C1099" i="8" s="1"/>
  <c r="D1099" i="8" s="1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C1086" i="8" s="1"/>
  <c r="D1086" i="8" s="1"/>
  <c r="B1085" i="8"/>
  <c r="B1084" i="8"/>
  <c r="C1083" i="8"/>
  <c r="D1083" i="8" s="1"/>
  <c r="B1083" i="8"/>
  <c r="B1082" i="8"/>
  <c r="B1081" i="8"/>
  <c r="E1083" i="8" s="1"/>
  <c r="F1083" i="8" s="1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C1067" i="8" s="1"/>
  <c r="D1067" i="8" s="1"/>
  <c r="B1065" i="8"/>
  <c r="B1064" i="8"/>
  <c r="B1063" i="8"/>
  <c r="C1063" i="8" s="1"/>
  <c r="D1063" i="8" s="1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C1051" i="8" s="1"/>
  <c r="D1051" i="8" s="1"/>
  <c r="B1050" i="8"/>
  <c r="B1049" i="8"/>
  <c r="C1050" i="8" s="1"/>
  <c r="D1050" i="8" s="1"/>
  <c r="B1048" i="8"/>
  <c r="B1047" i="8"/>
  <c r="B1046" i="8"/>
  <c r="B1045" i="8"/>
  <c r="B1044" i="8"/>
  <c r="B1043" i="8"/>
  <c r="B1042" i="8"/>
  <c r="B1041" i="8"/>
  <c r="B1040" i="8"/>
  <c r="B1039" i="8"/>
  <c r="C1040" i="8" s="1"/>
  <c r="D1040" i="8" s="1"/>
  <c r="B1038" i="8"/>
  <c r="B1037" i="8"/>
  <c r="B1036" i="8"/>
  <c r="B1035" i="8"/>
  <c r="B1034" i="8"/>
  <c r="B1033" i="8"/>
  <c r="E1035" i="8" s="1"/>
  <c r="B1032" i="8"/>
  <c r="B1031" i="8"/>
  <c r="B1030" i="8"/>
  <c r="B1029" i="8"/>
  <c r="B1028" i="8"/>
  <c r="C1028" i="8" s="1"/>
  <c r="D1028" i="8" s="1"/>
  <c r="B1027" i="8"/>
  <c r="C1027" i="8" s="1"/>
  <c r="D1027" i="8" s="1"/>
  <c r="B1026" i="8"/>
  <c r="B1025" i="8"/>
  <c r="B1024" i="8"/>
  <c r="C1024" i="8" s="1"/>
  <c r="D1024" i="8" s="1"/>
  <c r="B1023" i="8"/>
  <c r="C1023" i="8" s="1"/>
  <c r="D1023" i="8" s="1"/>
  <c r="B1022" i="8"/>
  <c r="B1021" i="8"/>
  <c r="B1020" i="8"/>
  <c r="B1019" i="8"/>
  <c r="B1018" i="8"/>
  <c r="B1017" i="8"/>
  <c r="B1016" i="8"/>
  <c r="B1015" i="8"/>
  <c r="C1015" i="8" s="1"/>
  <c r="D1015" i="8" s="1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C1004" i="8" s="1"/>
  <c r="D1004" i="8" s="1"/>
  <c r="B1002" i="8"/>
  <c r="B1001" i="8"/>
  <c r="B1000" i="8"/>
  <c r="C999" i="8"/>
  <c r="D999" i="8" s="1"/>
  <c r="B999" i="8"/>
  <c r="B998" i="8"/>
  <c r="B997" i="8"/>
  <c r="B996" i="8"/>
  <c r="C996" i="8" s="1"/>
  <c r="D996" i="8" s="1"/>
  <c r="C995" i="8"/>
  <c r="D995" i="8" s="1"/>
  <c r="B995" i="8"/>
  <c r="B994" i="8"/>
  <c r="C994" i="8" s="1"/>
  <c r="D994" i="8" s="1"/>
  <c r="B993" i="8"/>
  <c r="C992" i="8"/>
  <c r="D992" i="8" s="1"/>
  <c r="B992" i="8"/>
  <c r="B991" i="8"/>
  <c r="B990" i="8"/>
  <c r="B989" i="8"/>
  <c r="E992" i="8" s="1"/>
  <c r="B988" i="8"/>
  <c r="C989" i="8" s="1"/>
  <c r="D989" i="8" s="1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C967" i="8" s="1"/>
  <c r="D967" i="8" s="1"/>
  <c r="B965" i="8"/>
  <c r="B964" i="8"/>
  <c r="B963" i="8"/>
  <c r="B962" i="8"/>
  <c r="B961" i="8"/>
  <c r="C961" i="8" s="1"/>
  <c r="D961" i="8" s="1"/>
  <c r="B960" i="8"/>
  <c r="B959" i="8"/>
  <c r="C960" i="8" s="1"/>
  <c r="D960" i="8" s="1"/>
  <c r="B958" i="8"/>
  <c r="E960" i="8" s="1"/>
  <c r="B957" i="8"/>
  <c r="B956" i="8"/>
  <c r="C956" i="8" s="1"/>
  <c r="D956" i="8" s="1"/>
  <c r="B955" i="8"/>
  <c r="B954" i="8"/>
  <c r="C955" i="8" s="1"/>
  <c r="D955" i="8" s="1"/>
  <c r="B953" i="8"/>
  <c r="B952" i="8"/>
  <c r="B951" i="8"/>
  <c r="B950" i="8"/>
  <c r="B949" i="8"/>
  <c r="B948" i="8"/>
  <c r="C947" i="8"/>
  <c r="D947" i="8" s="1"/>
  <c r="B947" i="8"/>
  <c r="B946" i="8"/>
  <c r="B945" i="8"/>
  <c r="C946" i="8" s="1"/>
  <c r="D946" i="8" s="1"/>
  <c r="B944" i="8"/>
  <c r="B943" i="8"/>
  <c r="C944" i="8" s="1"/>
  <c r="D944" i="8" s="1"/>
  <c r="B942" i="8"/>
  <c r="B941" i="8"/>
  <c r="B940" i="8"/>
  <c r="E942" i="8" s="1"/>
  <c r="B939" i="8"/>
  <c r="B938" i="8"/>
  <c r="E938" i="8" s="1"/>
  <c r="B937" i="8"/>
  <c r="B936" i="8"/>
  <c r="B935" i="8"/>
  <c r="B934" i="8"/>
  <c r="B933" i="8"/>
  <c r="E934" i="8" s="1"/>
  <c r="B932" i="8"/>
  <c r="C932" i="8" s="1"/>
  <c r="D932" i="8" s="1"/>
  <c r="B931" i="8"/>
  <c r="B930" i="8"/>
  <c r="B929" i="8"/>
  <c r="B928" i="8"/>
  <c r="B927" i="8"/>
  <c r="B926" i="8"/>
  <c r="B925" i="8"/>
  <c r="C925" i="8" s="1"/>
  <c r="D925" i="8" s="1"/>
  <c r="E924" i="8"/>
  <c r="F924" i="8" s="1"/>
  <c r="C924" i="8"/>
  <c r="D924" i="8" s="1"/>
  <c r="B924" i="8"/>
  <c r="B923" i="8"/>
  <c r="B922" i="8"/>
  <c r="B921" i="8"/>
  <c r="B920" i="8"/>
  <c r="B919" i="8"/>
  <c r="B918" i="8"/>
  <c r="B917" i="8"/>
  <c r="B916" i="8"/>
  <c r="B915" i="8"/>
  <c r="B914" i="8"/>
  <c r="B913" i="8"/>
  <c r="E915" i="8" s="1"/>
  <c r="F915" i="8" s="1"/>
  <c r="B912" i="8"/>
  <c r="B911" i="8"/>
  <c r="B910" i="8"/>
  <c r="B909" i="8"/>
  <c r="B908" i="8"/>
  <c r="B907" i="8"/>
  <c r="C907" i="8" s="1"/>
  <c r="D907" i="8" s="1"/>
  <c r="B906" i="8"/>
  <c r="B905" i="8"/>
  <c r="B904" i="8"/>
  <c r="B903" i="8"/>
  <c r="B902" i="8"/>
  <c r="B901" i="8"/>
  <c r="C901" i="8" s="1"/>
  <c r="D901" i="8" s="1"/>
  <c r="B900" i="8"/>
  <c r="B899" i="8"/>
  <c r="C900" i="8" s="1"/>
  <c r="D900" i="8" s="1"/>
  <c r="E898" i="8"/>
  <c r="B898" i="8"/>
  <c r="B897" i="8"/>
  <c r="B896" i="8"/>
  <c r="B895" i="8"/>
  <c r="B894" i="8"/>
  <c r="B893" i="8"/>
  <c r="B892" i="8"/>
  <c r="B891" i="8"/>
  <c r="B890" i="8"/>
  <c r="C891" i="8" s="1"/>
  <c r="D891" i="8" s="1"/>
  <c r="B889" i="8"/>
  <c r="C889" i="8" s="1"/>
  <c r="D889" i="8" s="1"/>
  <c r="C888" i="8"/>
  <c r="D888" i="8" s="1"/>
  <c r="B888" i="8"/>
  <c r="B887" i="8"/>
  <c r="B886" i="8"/>
  <c r="B885" i="8"/>
  <c r="B884" i="8"/>
  <c r="C884" i="8" s="1"/>
  <c r="D884" i="8" s="1"/>
  <c r="B883" i="8"/>
  <c r="B882" i="8"/>
  <c r="B881" i="8"/>
  <c r="E884" i="8" s="1"/>
  <c r="B880" i="8"/>
  <c r="B879" i="8"/>
  <c r="B878" i="8"/>
  <c r="B877" i="8"/>
  <c r="B876" i="8"/>
  <c r="B875" i="8"/>
  <c r="B874" i="8"/>
  <c r="B873" i="8"/>
  <c r="B872" i="8"/>
  <c r="B871" i="8"/>
  <c r="C872" i="8" s="1"/>
  <c r="D872" i="8" s="1"/>
  <c r="B870" i="8"/>
  <c r="B869" i="8"/>
  <c r="B868" i="8"/>
  <c r="B867" i="8"/>
  <c r="C867" i="8" s="1"/>
  <c r="D867" i="8" s="1"/>
  <c r="B866" i="8"/>
  <c r="B865" i="8"/>
  <c r="B864" i="8"/>
  <c r="B863" i="8"/>
  <c r="B862" i="8"/>
  <c r="B861" i="8"/>
  <c r="B860" i="8"/>
  <c r="B859" i="8"/>
  <c r="B858" i="8"/>
  <c r="C859" i="8" s="1"/>
  <c r="D859" i="8" s="1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C845" i="8" s="1"/>
  <c r="D845" i="8" s="1"/>
  <c r="B843" i="8"/>
  <c r="B842" i="8"/>
  <c r="B841" i="8"/>
  <c r="B840" i="8"/>
  <c r="B839" i="8"/>
  <c r="C839" i="8" s="1"/>
  <c r="D839" i="8" s="1"/>
  <c r="B838" i="8"/>
  <c r="B837" i="8"/>
  <c r="C838" i="8" s="1"/>
  <c r="D838" i="8" s="1"/>
  <c r="B836" i="8"/>
  <c r="C835" i="8"/>
  <c r="D835" i="8" s="1"/>
  <c r="B835" i="8"/>
  <c r="B834" i="8"/>
  <c r="B833" i="8"/>
  <c r="B832" i="8"/>
  <c r="B831" i="8"/>
  <c r="B830" i="8"/>
  <c r="B829" i="8"/>
  <c r="B828" i="8"/>
  <c r="C828" i="8" s="1"/>
  <c r="D828" i="8" s="1"/>
  <c r="B827" i="8"/>
  <c r="C827" i="8" s="1"/>
  <c r="D827" i="8" s="1"/>
  <c r="B826" i="8"/>
  <c r="B825" i="8"/>
  <c r="B824" i="8"/>
  <c r="B823" i="8"/>
  <c r="B822" i="8"/>
  <c r="C823" i="8" s="1"/>
  <c r="D823" i="8" s="1"/>
  <c r="B821" i="8"/>
  <c r="B820" i="8"/>
  <c r="B819" i="8"/>
  <c r="B818" i="8"/>
  <c r="B817" i="8"/>
  <c r="E816" i="8"/>
  <c r="B816" i="8"/>
  <c r="B815" i="8"/>
  <c r="C814" i="8"/>
  <c r="D814" i="8" s="1"/>
  <c r="B814" i="8"/>
  <c r="B813" i="8"/>
  <c r="B812" i="8"/>
  <c r="C813" i="8" s="1"/>
  <c r="D813" i="8" s="1"/>
  <c r="B811" i="8"/>
  <c r="B810" i="8"/>
  <c r="B809" i="8"/>
  <c r="B808" i="8"/>
  <c r="B807" i="8"/>
  <c r="B806" i="8"/>
  <c r="B805" i="8"/>
  <c r="B804" i="8"/>
  <c r="C803" i="8"/>
  <c r="D803" i="8" s="1"/>
  <c r="B803" i="8"/>
  <c r="B802" i="8"/>
  <c r="B801" i="8"/>
  <c r="B800" i="8"/>
  <c r="C801" i="8" s="1"/>
  <c r="D801" i="8" s="1"/>
  <c r="B799" i="8"/>
  <c r="C799" i="8" s="1"/>
  <c r="D799" i="8" s="1"/>
  <c r="B798" i="8"/>
  <c r="B797" i="8"/>
  <c r="B796" i="8"/>
  <c r="B795" i="8"/>
  <c r="C795" i="8" s="1"/>
  <c r="D795" i="8" s="1"/>
  <c r="B794" i="8"/>
  <c r="B793" i="8"/>
  <c r="B792" i="8"/>
  <c r="B791" i="8"/>
  <c r="B790" i="8"/>
  <c r="B789" i="8"/>
  <c r="B788" i="8"/>
  <c r="B787" i="8"/>
  <c r="C787" i="8" s="1"/>
  <c r="D787" i="8" s="1"/>
  <c r="B786" i="8"/>
  <c r="B785" i="8"/>
  <c r="B784" i="8"/>
  <c r="B783" i="8"/>
  <c r="B782" i="8"/>
  <c r="B781" i="8"/>
  <c r="B780" i="8"/>
  <c r="B779" i="8"/>
  <c r="B778" i="8"/>
  <c r="B777" i="8"/>
  <c r="E780" i="8" s="1"/>
  <c r="B776" i="8"/>
  <c r="B775" i="8"/>
  <c r="E777" i="8" s="1"/>
  <c r="B774" i="8"/>
  <c r="B773" i="8"/>
  <c r="B772" i="8"/>
  <c r="B771" i="8"/>
  <c r="B770" i="8"/>
  <c r="B769" i="8"/>
  <c r="B768" i="8"/>
  <c r="B767" i="8"/>
  <c r="B766" i="8"/>
  <c r="B765" i="8"/>
  <c r="B764" i="8"/>
  <c r="B763" i="8"/>
  <c r="C763" i="8" s="1"/>
  <c r="D763" i="8" s="1"/>
  <c r="B762" i="8"/>
  <c r="B761" i="8"/>
  <c r="B760" i="8"/>
  <c r="B759" i="8"/>
  <c r="B758" i="8"/>
  <c r="B757" i="8"/>
  <c r="B756" i="8"/>
  <c r="B755" i="8"/>
  <c r="B754" i="8"/>
  <c r="B753" i="8"/>
  <c r="E756" i="8" s="1"/>
  <c r="B752" i="8"/>
  <c r="B751" i="8"/>
  <c r="C751" i="8" s="1"/>
  <c r="D751" i="8" s="1"/>
  <c r="B750" i="8"/>
  <c r="B749" i="8"/>
  <c r="B748" i="8"/>
  <c r="B747" i="8"/>
  <c r="B746" i="8"/>
  <c r="B745" i="8"/>
  <c r="B744" i="8"/>
  <c r="B743" i="8"/>
  <c r="C744" i="8" s="1"/>
  <c r="D744" i="8" s="1"/>
  <c r="B742" i="8"/>
  <c r="C742" i="8" s="1"/>
  <c r="D742" i="8" s="1"/>
  <c r="B741" i="8"/>
  <c r="B740" i="8"/>
  <c r="B739" i="8"/>
  <c r="C739" i="8" s="1"/>
  <c r="D739" i="8" s="1"/>
  <c r="B738" i="8"/>
  <c r="B737" i="8"/>
  <c r="C737" i="8" s="1"/>
  <c r="D737" i="8" s="1"/>
  <c r="B736" i="8"/>
  <c r="B735" i="8"/>
  <c r="B734" i="8"/>
  <c r="B733" i="8"/>
  <c r="B732" i="8"/>
  <c r="B731" i="8"/>
  <c r="B730" i="8"/>
  <c r="B729" i="8"/>
  <c r="B728" i="8"/>
  <c r="B727" i="8"/>
  <c r="B726" i="8"/>
  <c r="C727" i="8" s="1"/>
  <c r="D727" i="8" s="1"/>
  <c r="B725" i="8"/>
  <c r="B724" i="8"/>
  <c r="B723" i="8"/>
  <c r="B722" i="8"/>
  <c r="B721" i="8"/>
  <c r="C720" i="8"/>
  <c r="D720" i="8" s="1"/>
  <c r="B720" i="8"/>
  <c r="B719" i="8"/>
  <c r="B718" i="8"/>
  <c r="C719" i="8" s="1"/>
  <c r="D719" i="8" s="1"/>
  <c r="B717" i="8"/>
  <c r="B716" i="8"/>
  <c r="B715" i="8"/>
  <c r="C715" i="8" s="1"/>
  <c r="D715" i="8" s="1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C696" i="8" s="1"/>
  <c r="D696" i="8" s="1"/>
  <c r="B695" i="8"/>
  <c r="B694" i="8"/>
  <c r="B693" i="8"/>
  <c r="E696" i="8" s="1"/>
  <c r="B692" i="8"/>
  <c r="B691" i="8"/>
  <c r="B690" i="8"/>
  <c r="B689" i="8"/>
  <c r="B688" i="8"/>
  <c r="B687" i="8"/>
  <c r="B686" i="8"/>
  <c r="B685" i="8"/>
  <c r="B684" i="8"/>
  <c r="C684" i="8" s="1"/>
  <c r="D684" i="8" s="1"/>
  <c r="B683" i="8"/>
  <c r="B682" i="8"/>
  <c r="B681" i="8"/>
  <c r="B680" i="8"/>
  <c r="B679" i="8"/>
  <c r="B678" i="8"/>
  <c r="E681" i="8" s="1"/>
  <c r="F681" i="8" s="1"/>
  <c r="B677" i="8"/>
  <c r="E680" i="8" s="1"/>
  <c r="B676" i="8"/>
  <c r="B675" i="8"/>
  <c r="B674" i="8"/>
  <c r="B673" i="8"/>
  <c r="B672" i="8"/>
  <c r="B671" i="8"/>
  <c r="C670" i="8"/>
  <c r="D670" i="8" s="1"/>
  <c r="B670" i="8"/>
  <c r="B669" i="8"/>
  <c r="C669" i="8" s="1"/>
  <c r="D669" i="8" s="1"/>
  <c r="B668" i="8"/>
  <c r="B667" i="8"/>
  <c r="C667" i="8" s="1"/>
  <c r="D667" i="8" s="1"/>
  <c r="E666" i="8"/>
  <c r="B666" i="8"/>
  <c r="B665" i="8"/>
  <c r="B664" i="8"/>
  <c r="B663" i="8"/>
  <c r="B662" i="8"/>
  <c r="B661" i="8"/>
  <c r="B660" i="8"/>
  <c r="B659" i="8"/>
  <c r="B658" i="8"/>
  <c r="B657" i="8"/>
  <c r="C658" i="8" s="1"/>
  <c r="D658" i="8" s="1"/>
  <c r="B656" i="8"/>
  <c r="B655" i="8"/>
  <c r="B654" i="8"/>
  <c r="B653" i="8"/>
  <c r="B652" i="8"/>
  <c r="C653" i="8" s="1"/>
  <c r="D653" i="8" s="1"/>
  <c r="B651" i="8"/>
  <c r="B650" i="8"/>
  <c r="B649" i="8"/>
  <c r="B648" i="8"/>
  <c r="C648" i="8" s="1"/>
  <c r="D648" i="8" s="1"/>
  <c r="B647" i="8"/>
  <c r="B646" i="8"/>
  <c r="B645" i="8"/>
  <c r="B644" i="8"/>
  <c r="B643" i="8"/>
  <c r="B642" i="8"/>
  <c r="B641" i="8"/>
  <c r="C642" i="8" s="1"/>
  <c r="D642" i="8" s="1"/>
  <c r="B640" i="8"/>
  <c r="B639" i="8"/>
  <c r="C640" i="8" s="1"/>
  <c r="D640" i="8" s="1"/>
  <c r="B638" i="8"/>
  <c r="B637" i="8"/>
  <c r="B636" i="8"/>
  <c r="C636" i="8" s="1"/>
  <c r="D636" i="8" s="1"/>
  <c r="B635" i="8"/>
  <c r="B634" i="8"/>
  <c r="C634" i="8" s="1"/>
  <c r="D634" i="8" s="1"/>
  <c r="B633" i="8"/>
  <c r="C633" i="8" s="1"/>
  <c r="D633" i="8" s="1"/>
  <c r="B632" i="8"/>
  <c r="B631" i="8"/>
  <c r="B630" i="8"/>
  <c r="C631" i="8" s="1"/>
  <c r="D631" i="8" s="1"/>
  <c r="C629" i="8"/>
  <c r="D629" i="8" s="1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E617" i="8" s="1"/>
  <c r="B613" i="8"/>
  <c r="B612" i="8"/>
  <c r="B611" i="8"/>
  <c r="C611" i="8" s="1"/>
  <c r="D611" i="8" s="1"/>
  <c r="B610" i="8"/>
  <c r="B609" i="8"/>
  <c r="B608" i="8"/>
  <c r="E609" i="8" s="1"/>
  <c r="B607" i="8"/>
  <c r="B606" i="8"/>
  <c r="B605" i="8"/>
  <c r="C606" i="8" s="1"/>
  <c r="D606" i="8" s="1"/>
  <c r="B604" i="8"/>
  <c r="B603" i="8"/>
  <c r="E605" i="8" s="1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C582" i="8" s="1"/>
  <c r="D582" i="8" s="1"/>
  <c r="B580" i="8"/>
  <c r="B579" i="8"/>
  <c r="C579" i="8" s="1"/>
  <c r="D579" i="8" s="1"/>
  <c r="B578" i="8"/>
  <c r="B577" i="8"/>
  <c r="B576" i="8"/>
  <c r="B575" i="8"/>
  <c r="B574" i="8"/>
  <c r="C574" i="8" s="1"/>
  <c r="D574" i="8" s="1"/>
  <c r="B573" i="8"/>
  <c r="B572" i="8"/>
  <c r="C572" i="8" s="1"/>
  <c r="D572" i="8" s="1"/>
  <c r="B571" i="8"/>
  <c r="B570" i="8"/>
  <c r="B569" i="8"/>
  <c r="B568" i="8"/>
  <c r="B567" i="8"/>
  <c r="B566" i="8"/>
  <c r="B565" i="8"/>
  <c r="E567" i="8" s="1"/>
  <c r="B564" i="8"/>
  <c r="B563" i="8"/>
  <c r="B562" i="8"/>
  <c r="B561" i="8"/>
  <c r="B560" i="8"/>
  <c r="B559" i="8"/>
  <c r="B558" i="8"/>
  <c r="B557" i="8"/>
  <c r="B556" i="8"/>
  <c r="B555" i="8"/>
  <c r="B554" i="8"/>
  <c r="B553" i="8"/>
  <c r="C553" i="8" s="1"/>
  <c r="D553" i="8" s="1"/>
  <c r="B552" i="8"/>
  <c r="B551" i="8"/>
  <c r="B550" i="8"/>
  <c r="C550" i="8" s="1"/>
  <c r="D550" i="8" s="1"/>
  <c r="B549" i="8"/>
  <c r="B548" i="8"/>
  <c r="B547" i="8"/>
  <c r="B546" i="8"/>
  <c r="C546" i="8" s="1"/>
  <c r="D546" i="8" s="1"/>
  <c r="B545" i="8"/>
  <c r="B544" i="8"/>
  <c r="B543" i="8"/>
  <c r="B542" i="8"/>
  <c r="B541" i="8"/>
  <c r="B540" i="8"/>
  <c r="B539" i="8"/>
  <c r="B538" i="8"/>
  <c r="C538" i="8" s="1"/>
  <c r="D538" i="8" s="1"/>
  <c r="B537" i="8"/>
  <c r="B536" i="8"/>
  <c r="B535" i="8"/>
  <c r="C536" i="8" s="1"/>
  <c r="D536" i="8" s="1"/>
  <c r="B534" i="8"/>
  <c r="B533" i="8"/>
  <c r="B532" i="8"/>
  <c r="B531" i="8"/>
  <c r="B530" i="8"/>
  <c r="B529" i="8"/>
  <c r="B528" i="8"/>
  <c r="B527" i="8"/>
  <c r="B526" i="8"/>
  <c r="B525" i="8"/>
  <c r="B524" i="8"/>
  <c r="B523" i="8"/>
  <c r="C524" i="8" s="1"/>
  <c r="D524" i="8" s="1"/>
  <c r="B522" i="8"/>
  <c r="B521" i="8"/>
  <c r="B520" i="8"/>
  <c r="B519" i="8"/>
  <c r="B518" i="8"/>
  <c r="B517" i="8"/>
  <c r="C517" i="8" s="1"/>
  <c r="D517" i="8" s="1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C502" i="8" s="1"/>
  <c r="D502" i="8" s="1"/>
  <c r="C501" i="8"/>
  <c r="D501" i="8" s="1"/>
  <c r="B501" i="8"/>
  <c r="B500" i="8"/>
  <c r="B499" i="8"/>
  <c r="B498" i="8"/>
  <c r="B497" i="8"/>
  <c r="B496" i="8"/>
  <c r="B495" i="8"/>
  <c r="B494" i="8"/>
  <c r="B493" i="8"/>
  <c r="B492" i="8"/>
  <c r="B491" i="8"/>
  <c r="C491" i="8" s="1"/>
  <c r="D491" i="8" s="1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C474" i="8" s="1"/>
  <c r="D474" i="8" s="1"/>
  <c r="B473" i="8"/>
  <c r="B472" i="8"/>
  <c r="B471" i="8"/>
  <c r="C470" i="8"/>
  <c r="D470" i="8" s="1"/>
  <c r="B470" i="8"/>
  <c r="E473" i="8" s="1"/>
  <c r="B469" i="8"/>
  <c r="B468" i="8"/>
  <c r="C469" i="8" s="1"/>
  <c r="D469" i="8" s="1"/>
  <c r="E467" i="8"/>
  <c r="B467" i="8"/>
  <c r="C467" i="8" s="1"/>
  <c r="D467" i="8" s="1"/>
  <c r="B466" i="8"/>
  <c r="B465" i="8"/>
  <c r="B464" i="8"/>
  <c r="B463" i="8"/>
  <c r="B462" i="8"/>
  <c r="B461" i="8"/>
  <c r="B460" i="8"/>
  <c r="B459" i="8"/>
  <c r="B458" i="8"/>
  <c r="B457" i="8"/>
  <c r="B456" i="8"/>
  <c r="C455" i="8"/>
  <c r="D455" i="8" s="1"/>
  <c r="B455" i="8"/>
  <c r="B454" i="8"/>
  <c r="C454" i="8" s="1"/>
  <c r="D454" i="8" s="1"/>
  <c r="B453" i="8"/>
  <c r="B452" i="8"/>
  <c r="C453" i="8" s="1"/>
  <c r="D453" i="8" s="1"/>
  <c r="B451" i="8"/>
  <c r="C451" i="8" s="1"/>
  <c r="D451" i="8" s="1"/>
  <c r="B450" i="8"/>
  <c r="B449" i="8"/>
  <c r="B448" i="8"/>
  <c r="C448" i="8" s="1"/>
  <c r="D448" i="8" s="1"/>
  <c r="B447" i="8"/>
  <c r="C447" i="8" s="1"/>
  <c r="D447" i="8" s="1"/>
  <c r="B446" i="8"/>
  <c r="B445" i="8"/>
  <c r="B444" i="8"/>
  <c r="C445" i="8" s="1"/>
  <c r="D445" i="8" s="1"/>
  <c r="B443" i="8"/>
  <c r="B442" i="8"/>
  <c r="B441" i="8"/>
  <c r="B440" i="8"/>
  <c r="B439" i="8"/>
  <c r="B438" i="8"/>
  <c r="B437" i="8"/>
  <c r="C438" i="8" s="1"/>
  <c r="D438" i="8" s="1"/>
  <c r="B436" i="8"/>
  <c r="B435" i="8"/>
  <c r="B434" i="8"/>
  <c r="B433" i="8"/>
  <c r="B432" i="8"/>
  <c r="B431" i="8"/>
  <c r="B430" i="8"/>
  <c r="B429" i="8"/>
  <c r="B428" i="8"/>
  <c r="B427" i="8"/>
  <c r="B426" i="8"/>
  <c r="C427" i="8" s="1"/>
  <c r="D427" i="8" s="1"/>
  <c r="B425" i="8"/>
  <c r="B424" i="8"/>
  <c r="B423" i="8"/>
  <c r="B422" i="8"/>
  <c r="B421" i="8"/>
  <c r="B420" i="8"/>
  <c r="B419" i="8"/>
  <c r="C419" i="8" s="1"/>
  <c r="D419" i="8" s="1"/>
  <c r="B418" i="8"/>
  <c r="B417" i="8"/>
  <c r="B416" i="8"/>
  <c r="B415" i="8"/>
  <c r="B414" i="8"/>
  <c r="B413" i="8"/>
  <c r="C412" i="8"/>
  <c r="D412" i="8" s="1"/>
  <c r="B412" i="8"/>
  <c r="B411" i="8"/>
  <c r="B410" i="8"/>
  <c r="E413" i="8" s="1"/>
  <c r="B409" i="8"/>
  <c r="E412" i="8" s="1"/>
  <c r="B408" i="8"/>
  <c r="B407" i="8"/>
  <c r="B406" i="8"/>
  <c r="B405" i="8"/>
  <c r="E404" i="8"/>
  <c r="B404" i="8"/>
  <c r="B403" i="8"/>
  <c r="B402" i="8"/>
  <c r="B401" i="8"/>
  <c r="B400" i="8"/>
  <c r="B399" i="8"/>
  <c r="B398" i="8"/>
  <c r="B397" i="8"/>
  <c r="B396" i="8"/>
  <c r="B395" i="8"/>
  <c r="C395" i="8" s="1"/>
  <c r="D395" i="8" s="1"/>
  <c r="B394" i="8"/>
  <c r="B393" i="8"/>
  <c r="C393" i="8" s="1"/>
  <c r="D393" i="8" s="1"/>
  <c r="B392" i="8"/>
  <c r="B391" i="8"/>
  <c r="B390" i="8"/>
  <c r="C391" i="8" s="1"/>
  <c r="D391" i="8" s="1"/>
  <c r="B389" i="8"/>
  <c r="B388" i="8"/>
  <c r="B387" i="8"/>
  <c r="B386" i="8"/>
  <c r="B385" i="8"/>
  <c r="B384" i="8"/>
  <c r="B383" i="8"/>
  <c r="B382" i="8"/>
  <c r="B381" i="8"/>
  <c r="B380" i="8"/>
  <c r="C381" i="8" s="1"/>
  <c r="D381" i="8" s="1"/>
  <c r="B379" i="8"/>
  <c r="B378" i="8"/>
  <c r="B377" i="8"/>
  <c r="B376" i="8"/>
  <c r="C375" i="8"/>
  <c r="D375" i="8" s="1"/>
  <c r="B375" i="8"/>
  <c r="B374" i="8"/>
  <c r="C374" i="8" s="1"/>
  <c r="D374" i="8" s="1"/>
  <c r="B373" i="8"/>
  <c r="B372" i="8"/>
  <c r="B371" i="8"/>
  <c r="B370" i="8"/>
  <c r="B369" i="8"/>
  <c r="B368" i="8"/>
  <c r="B367" i="8"/>
  <c r="B366" i="8"/>
  <c r="E369" i="8" s="1"/>
  <c r="F369" i="8" s="1"/>
  <c r="B365" i="8"/>
  <c r="B364" i="8"/>
  <c r="B363" i="8"/>
  <c r="B362" i="8"/>
  <c r="B361" i="8"/>
  <c r="B360" i="8"/>
  <c r="C360" i="8" s="1"/>
  <c r="D360" i="8" s="1"/>
  <c r="B359" i="8"/>
  <c r="B358" i="8"/>
  <c r="B357" i="8"/>
  <c r="B356" i="8"/>
  <c r="B355" i="8"/>
  <c r="C355" i="8" s="1"/>
  <c r="D355" i="8" s="1"/>
  <c r="B354" i="8"/>
  <c r="B353" i="8"/>
  <c r="E352" i="8"/>
  <c r="F352" i="8" s="1"/>
  <c r="B352" i="8"/>
  <c r="B351" i="8"/>
  <c r="C351" i="8" s="1"/>
  <c r="D351" i="8" s="1"/>
  <c r="B350" i="8"/>
  <c r="B349" i="8"/>
  <c r="C350" i="8" s="1"/>
  <c r="D350" i="8" s="1"/>
  <c r="B348" i="8"/>
  <c r="C348" i="8" s="1"/>
  <c r="D348" i="8" s="1"/>
  <c r="B347" i="8"/>
  <c r="B346" i="8"/>
  <c r="B345" i="8"/>
  <c r="B344" i="8"/>
  <c r="E345" i="8" s="1"/>
  <c r="F345" i="8" s="1"/>
  <c r="C343" i="8"/>
  <c r="D343" i="8" s="1"/>
  <c r="B343" i="8"/>
  <c r="B342" i="8"/>
  <c r="B341" i="8"/>
  <c r="B340" i="8"/>
  <c r="B339" i="8"/>
  <c r="B338" i="8"/>
  <c r="C339" i="8" s="1"/>
  <c r="D339" i="8" s="1"/>
  <c r="B337" i="8"/>
  <c r="E340" i="8" s="1"/>
  <c r="C336" i="8"/>
  <c r="D336" i="8" s="1"/>
  <c r="B336" i="8"/>
  <c r="B335" i="8"/>
  <c r="B334" i="8"/>
  <c r="B333" i="8"/>
  <c r="B332" i="8"/>
  <c r="B331" i="8"/>
  <c r="B330" i="8"/>
  <c r="B329" i="8"/>
  <c r="B328" i="8"/>
  <c r="B327" i="8"/>
  <c r="C327" i="8" s="1"/>
  <c r="D327" i="8" s="1"/>
  <c r="B326" i="8"/>
  <c r="B325" i="8"/>
  <c r="B324" i="8"/>
  <c r="B323" i="8"/>
  <c r="B322" i="8"/>
  <c r="B321" i="8"/>
  <c r="B320" i="8"/>
  <c r="B319" i="8"/>
  <c r="B318" i="8"/>
  <c r="E321" i="8" s="1"/>
  <c r="B317" i="8"/>
  <c r="B316" i="8"/>
  <c r="B315" i="8"/>
  <c r="C315" i="8" s="1"/>
  <c r="D315" i="8" s="1"/>
  <c r="E314" i="8"/>
  <c r="B314" i="8"/>
  <c r="B313" i="8"/>
  <c r="C314" i="8" s="1"/>
  <c r="D314" i="8" s="1"/>
  <c r="B312" i="8"/>
  <c r="B311" i="8"/>
  <c r="B310" i="8"/>
  <c r="B309" i="8"/>
  <c r="B308" i="8"/>
  <c r="C307" i="8"/>
  <c r="D307" i="8" s="1"/>
  <c r="B307" i="8"/>
  <c r="B306" i="8"/>
  <c r="B305" i="8"/>
  <c r="B304" i="8"/>
  <c r="B303" i="8"/>
  <c r="B302" i="8"/>
  <c r="C302" i="8" s="1"/>
  <c r="D302" i="8" s="1"/>
  <c r="B301" i="8"/>
  <c r="B300" i="8"/>
  <c r="B299" i="8"/>
  <c r="B298" i="8"/>
  <c r="B297" i="8"/>
  <c r="B296" i="8"/>
  <c r="B295" i="8"/>
  <c r="B294" i="8"/>
  <c r="B293" i="8"/>
  <c r="B292" i="8"/>
  <c r="B291" i="8"/>
  <c r="B290" i="8"/>
  <c r="C290" i="8" s="1"/>
  <c r="D290" i="8" s="1"/>
  <c r="B289" i="8"/>
  <c r="B288" i="8"/>
  <c r="B287" i="8"/>
  <c r="B286" i="8"/>
  <c r="B285" i="8"/>
  <c r="B284" i="8"/>
  <c r="B283" i="8"/>
  <c r="B282" i="8"/>
  <c r="B281" i="8"/>
  <c r="B280" i="8"/>
  <c r="B279" i="8"/>
  <c r="B278" i="8"/>
  <c r="C279" i="8" s="1"/>
  <c r="D279" i="8" s="1"/>
  <c r="B277" i="8"/>
  <c r="C278" i="8" s="1"/>
  <c r="D278" i="8" s="1"/>
  <c r="B276" i="8"/>
  <c r="B275" i="8"/>
  <c r="B274" i="8"/>
  <c r="B273" i="8"/>
  <c r="B272" i="8"/>
  <c r="B271" i="8"/>
  <c r="B270" i="8"/>
  <c r="B269" i="8"/>
  <c r="B268" i="8"/>
  <c r="B267" i="8"/>
  <c r="C267" i="8" s="1"/>
  <c r="D267" i="8" s="1"/>
  <c r="B266" i="8"/>
  <c r="B265" i="8"/>
  <c r="E268" i="8" s="1"/>
  <c r="F268" i="8" s="1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E242" i="8" s="1"/>
  <c r="B241" i="8"/>
  <c r="B240" i="8"/>
  <c r="B239" i="8"/>
  <c r="B238" i="8"/>
  <c r="B237" i="8"/>
  <c r="B236" i="8"/>
  <c r="B235" i="8"/>
  <c r="C235" i="8" s="1"/>
  <c r="D235" i="8" s="1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E220" i="8"/>
  <c r="F220" i="8" s="1"/>
  <c r="B220" i="8"/>
  <c r="B219" i="8"/>
  <c r="C219" i="8" s="1"/>
  <c r="D219" i="8" s="1"/>
  <c r="C218" i="8"/>
  <c r="D218" i="8" s="1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C199" i="8" s="1"/>
  <c r="D199" i="8" s="1"/>
  <c r="B198" i="8"/>
  <c r="B197" i="8"/>
  <c r="C197" i="8" s="1"/>
  <c r="D197" i="8" s="1"/>
  <c r="B196" i="8"/>
  <c r="B195" i="8"/>
  <c r="B194" i="8"/>
  <c r="B193" i="8"/>
  <c r="B192" i="8"/>
  <c r="B191" i="8"/>
  <c r="B190" i="8"/>
  <c r="B189" i="8"/>
  <c r="B188" i="8"/>
  <c r="C187" i="8"/>
  <c r="D187" i="8" s="1"/>
  <c r="B187" i="8"/>
  <c r="B186" i="8"/>
  <c r="B185" i="8"/>
  <c r="B184" i="8"/>
  <c r="B183" i="8"/>
  <c r="C183" i="8" s="1"/>
  <c r="D183" i="8" s="1"/>
  <c r="B182" i="8"/>
  <c r="C182" i="8" s="1"/>
  <c r="D182" i="8" s="1"/>
  <c r="B181" i="8"/>
  <c r="B180" i="8"/>
  <c r="C180" i="8" s="1"/>
  <c r="D180" i="8" s="1"/>
  <c r="B179" i="8"/>
  <c r="B178" i="8"/>
  <c r="B177" i="8"/>
  <c r="B176" i="8"/>
  <c r="B175" i="8"/>
  <c r="B174" i="8"/>
  <c r="B173" i="8"/>
  <c r="B172" i="8"/>
  <c r="B171" i="8"/>
  <c r="B170" i="8"/>
  <c r="E170" i="8" s="1"/>
  <c r="B169" i="8"/>
  <c r="B168" i="8"/>
  <c r="B167" i="8"/>
  <c r="B166" i="8"/>
  <c r="B165" i="8"/>
  <c r="B164" i="8"/>
  <c r="C163" i="8"/>
  <c r="D163" i="8" s="1"/>
  <c r="B163" i="8"/>
  <c r="B162" i="8"/>
  <c r="B161" i="8"/>
  <c r="B160" i="8"/>
  <c r="B159" i="8"/>
  <c r="E158" i="8"/>
  <c r="B158" i="8"/>
  <c r="B157" i="8"/>
  <c r="B156" i="8"/>
  <c r="B155" i="8"/>
  <c r="B154" i="8"/>
  <c r="B153" i="8"/>
  <c r="B152" i="8"/>
  <c r="B151" i="8"/>
  <c r="C151" i="8" s="1"/>
  <c r="D151" i="8" s="1"/>
  <c r="B150" i="8"/>
  <c r="C149" i="8"/>
  <c r="D149" i="8" s="1"/>
  <c r="B149" i="8"/>
  <c r="B148" i="8"/>
  <c r="B147" i="8"/>
  <c r="C147" i="8" s="1"/>
  <c r="D147" i="8" s="1"/>
  <c r="B146" i="8"/>
  <c r="B145" i="8"/>
  <c r="C145" i="8" s="1"/>
  <c r="D145" i="8" s="1"/>
  <c r="B144" i="8"/>
  <c r="B143" i="8"/>
  <c r="B142" i="8"/>
  <c r="B141" i="8"/>
  <c r="B140" i="8"/>
  <c r="B139" i="8"/>
  <c r="B138" i="8"/>
  <c r="C138" i="8" s="1"/>
  <c r="D138" i="8" s="1"/>
  <c r="B137" i="8"/>
  <c r="B136" i="8"/>
  <c r="B135" i="8"/>
  <c r="B134" i="8"/>
  <c r="C135" i="8" s="1"/>
  <c r="D135" i="8" s="1"/>
  <c r="B133" i="8"/>
  <c r="B132" i="8"/>
  <c r="B131" i="8"/>
  <c r="B130" i="8"/>
  <c r="B129" i="8"/>
  <c r="B128" i="8"/>
  <c r="B127" i="8"/>
  <c r="C127" i="8" s="1"/>
  <c r="D127" i="8" s="1"/>
  <c r="B126" i="8"/>
  <c r="B125" i="8"/>
  <c r="B124" i="8"/>
  <c r="C125" i="8" s="1"/>
  <c r="D125" i="8" s="1"/>
  <c r="B123" i="8"/>
  <c r="B122" i="8"/>
  <c r="C122" i="8" s="1"/>
  <c r="D122" i="8" s="1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C108" i="8" s="1"/>
  <c r="D108" i="8" s="1"/>
  <c r="B107" i="8"/>
  <c r="B106" i="8"/>
  <c r="B105" i="8"/>
  <c r="B104" i="8"/>
  <c r="B103" i="8"/>
  <c r="B102" i="8"/>
  <c r="B101" i="8"/>
  <c r="B100" i="8"/>
  <c r="B99" i="8"/>
  <c r="C99" i="8" s="1"/>
  <c r="D99" i="8" s="1"/>
  <c r="C98" i="8"/>
  <c r="D98" i="8" s="1"/>
  <c r="B98" i="8"/>
  <c r="B97" i="8"/>
  <c r="B96" i="8"/>
  <c r="B95" i="8"/>
  <c r="B94" i="8"/>
  <c r="B93" i="8"/>
  <c r="B92" i="8"/>
  <c r="B91" i="8"/>
  <c r="B90" i="8"/>
  <c r="B89" i="8"/>
  <c r="B88" i="8"/>
  <c r="B87" i="8"/>
  <c r="C87" i="8" s="1"/>
  <c r="D87" i="8" s="1"/>
  <c r="B86" i="8"/>
  <c r="B85" i="8"/>
  <c r="B84" i="8"/>
  <c r="B83" i="8"/>
  <c r="B82" i="8"/>
  <c r="B81" i="8"/>
  <c r="B80" i="8"/>
  <c r="B79" i="8"/>
  <c r="C79" i="8" s="1"/>
  <c r="D79" i="8" s="1"/>
  <c r="B78" i="8"/>
  <c r="B77" i="8"/>
  <c r="C78" i="8" s="1"/>
  <c r="D78" i="8" s="1"/>
  <c r="B76" i="8"/>
  <c r="E75" i="8"/>
  <c r="F75" i="8" s="1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C63" i="8" s="1"/>
  <c r="D63" i="8" s="1"/>
  <c r="B61" i="8"/>
  <c r="B60" i="8"/>
  <c r="B59" i="8"/>
  <c r="B58" i="8"/>
  <c r="B57" i="8"/>
  <c r="B56" i="8"/>
  <c r="B55" i="8"/>
  <c r="C56" i="8" s="1"/>
  <c r="D56" i="8" s="1"/>
  <c r="B54" i="8"/>
  <c r="C54" i="8" s="1"/>
  <c r="D54" i="8" s="1"/>
  <c r="B53" i="8"/>
  <c r="B52" i="8"/>
  <c r="B51" i="8"/>
  <c r="B50" i="8"/>
  <c r="C50" i="8" s="1"/>
  <c r="D50" i="8" s="1"/>
  <c r="B49" i="8"/>
  <c r="B48" i="8"/>
  <c r="B47" i="8"/>
  <c r="B46" i="8"/>
  <c r="C47" i="8" s="1"/>
  <c r="D47" i="8" s="1"/>
  <c r="B45" i="8"/>
  <c r="B44" i="8"/>
  <c r="C44" i="8" s="1"/>
  <c r="D44" i="8" s="1"/>
  <c r="B43" i="8"/>
  <c r="C42" i="8"/>
  <c r="D42" i="8" s="1"/>
  <c r="B42" i="8"/>
  <c r="B41" i="8"/>
  <c r="B40" i="8"/>
  <c r="B39" i="8"/>
  <c r="B38" i="8"/>
  <c r="C38" i="8" s="1"/>
  <c r="D38" i="8" s="1"/>
  <c r="B37" i="8"/>
  <c r="B36" i="8"/>
  <c r="B35" i="8"/>
  <c r="B34" i="8"/>
  <c r="B33" i="8"/>
  <c r="B32" i="8"/>
  <c r="C32" i="8" s="1"/>
  <c r="D32" i="8" s="1"/>
  <c r="B31" i="8"/>
  <c r="C30" i="8"/>
  <c r="D30" i="8" s="1"/>
  <c r="B30" i="8"/>
  <c r="B29" i="8"/>
  <c r="B28" i="8"/>
  <c r="B27" i="8"/>
  <c r="B26" i="8"/>
  <c r="B25" i="8"/>
  <c r="B24" i="8"/>
  <c r="B23" i="8"/>
  <c r="B22" i="8"/>
  <c r="B21" i="8"/>
  <c r="B20" i="8"/>
  <c r="C20" i="8" s="1"/>
  <c r="D20" i="8" s="1"/>
  <c r="B19" i="8"/>
  <c r="B18" i="8"/>
  <c r="B17" i="8"/>
  <c r="B16" i="8"/>
  <c r="B15" i="8"/>
  <c r="B14" i="8"/>
  <c r="B13" i="8"/>
  <c r="B12" i="8"/>
  <c r="C12" i="8" s="1"/>
  <c r="D12" i="8" s="1"/>
  <c r="B11" i="8"/>
  <c r="B10" i="8"/>
  <c r="B9" i="8"/>
  <c r="B8" i="8"/>
  <c r="B7" i="8"/>
  <c r="B6" i="8"/>
  <c r="B773" i="7"/>
  <c r="C772" i="7"/>
  <c r="B772" i="7"/>
  <c r="C771" i="7"/>
  <c r="B771" i="7"/>
  <c r="C770" i="7"/>
  <c r="B770" i="7"/>
  <c r="C769" i="7"/>
  <c r="B769" i="7"/>
  <c r="C768" i="7"/>
  <c r="B768" i="7"/>
  <c r="B767" i="7"/>
  <c r="C766" i="7"/>
  <c r="B766" i="7"/>
  <c r="C765" i="7"/>
  <c r="B765" i="7"/>
  <c r="C764" i="7"/>
  <c r="B764" i="7"/>
  <c r="C763" i="7"/>
  <c r="B763" i="7"/>
  <c r="C762" i="7"/>
  <c r="B762" i="7"/>
  <c r="B761" i="7"/>
  <c r="C773" i="7" s="1"/>
  <c r="C760" i="7"/>
  <c r="B760" i="7"/>
  <c r="C759" i="7"/>
  <c r="B759" i="7"/>
  <c r="C758" i="7"/>
  <c r="B758" i="7"/>
  <c r="C757" i="7"/>
  <c r="B757" i="7"/>
  <c r="C756" i="7"/>
  <c r="B756" i="7"/>
  <c r="B755" i="7"/>
  <c r="C767" i="7" s="1"/>
  <c r="C754" i="7"/>
  <c r="B754" i="7"/>
  <c r="C753" i="7"/>
  <c r="B753" i="7"/>
  <c r="C752" i="7"/>
  <c r="B752" i="7"/>
  <c r="C751" i="7"/>
  <c r="B751" i="7"/>
  <c r="C750" i="7"/>
  <c r="B750" i="7"/>
  <c r="B749" i="7"/>
  <c r="C761" i="7" s="1"/>
  <c r="C748" i="7"/>
  <c r="B748" i="7"/>
  <c r="C747" i="7"/>
  <c r="B747" i="7"/>
  <c r="C746" i="7"/>
  <c r="B746" i="7"/>
  <c r="C745" i="7"/>
  <c r="B745" i="7"/>
  <c r="C744" i="7"/>
  <c r="B744" i="7"/>
  <c r="B743" i="7"/>
  <c r="C755" i="7" s="1"/>
  <c r="C742" i="7"/>
  <c r="B742" i="7"/>
  <c r="C741" i="7"/>
  <c r="B741" i="7"/>
  <c r="C740" i="7"/>
  <c r="B740" i="7"/>
  <c r="C739" i="7"/>
  <c r="B739" i="7"/>
  <c r="C738" i="7"/>
  <c r="B738" i="7"/>
  <c r="B737" i="7"/>
  <c r="C749" i="7" s="1"/>
  <c r="C736" i="7"/>
  <c r="B736" i="7"/>
  <c r="C735" i="7"/>
  <c r="B735" i="7"/>
  <c r="C734" i="7"/>
  <c r="B734" i="7"/>
  <c r="C733" i="7"/>
  <c r="B733" i="7"/>
  <c r="C732" i="7"/>
  <c r="B732" i="7"/>
  <c r="B731" i="7"/>
  <c r="C743" i="7" s="1"/>
  <c r="C730" i="7"/>
  <c r="B730" i="7"/>
  <c r="C729" i="7"/>
  <c r="B729" i="7"/>
  <c r="C728" i="7"/>
  <c r="B728" i="7"/>
  <c r="C727" i="7"/>
  <c r="B727" i="7"/>
  <c r="C726" i="7"/>
  <c r="B726" i="7"/>
  <c r="B725" i="7"/>
  <c r="C737" i="7" s="1"/>
  <c r="C724" i="7"/>
  <c r="B724" i="7"/>
  <c r="C723" i="7"/>
  <c r="B723" i="7"/>
  <c r="C722" i="7"/>
  <c r="B722" i="7"/>
  <c r="C721" i="7"/>
  <c r="B721" i="7"/>
  <c r="C720" i="7"/>
  <c r="B720" i="7"/>
  <c r="B719" i="7"/>
  <c r="C731" i="7" s="1"/>
  <c r="C718" i="7"/>
  <c r="B718" i="7"/>
  <c r="C717" i="7"/>
  <c r="B717" i="7"/>
  <c r="C716" i="7"/>
  <c r="B716" i="7"/>
  <c r="C715" i="7"/>
  <c r="B715" i="7"/>
  <c r="C714" i="7"/>
  <c r="B714" i="7"/>
  <c r="B713" i="7"/>
  <c r="C725" i="7" s="1"/>
  <c r="C712" i="7"/>
  <c r="B712" i="7"/>
  <c r="C711" i="7"/>
  <c r="B711" i="7"/>
  <c r="B710" i="7"/>
  <c r="C709" i="7"/>
  <c r="B709" i="7"/>
  <c r="C708" i="7"/>
  <c r="B708" i="7"/>
  <c r="B707" i="7"/>
  <c r="C719" i="7" s="1"/>
  <c r="C706" i="7"/>
  <c r="B706" i="7"/>
  <c r="C705" i="7"/>
  <c r="B705" i="7"/>
  <c r="B704" i="7"/>
  <c r="C703" i="7"/>
  <c r="B703" i="7"/>
  <c r="C702" i="7"/>
  <c r="B702" i="7"/>
  <c r="B701" i="7"/>
  <c r="C713" i="7" s="1"/>
  <c r="C700" i="7"/>
  <c r="B700" i="7"/>
  <c r="C699" i="7"/>
  <c r="B699" i="7"/>
  <c r="B698" i="7"/>
  <c r="C710" i="7" s="1"/>
  <c r="C697" i="7"/>
  <c r="B697" i="7"/>
  <c r="C696" i="7"/>
  <c r="B696" i="7"/>
  <c r="B695" i="7"/>
  <c r="C707" i="7" s="1"/>
  <c r="C694" i="7"/>
  <c r="B694" i="7"/>
  <c r="C693" i="7"/>
  <c r="B693" i="7"/>
  <c r="B692" i="7"/>
  <c r="C704" i="7" s="1"/>
  <c r="C691" i="7"/>
  <c r="B691" i="7"/>
  <c r="C690" i="7"/>
  <c r="B690" i="7"/>
  <c r="B689" i="7"/>
  <c r="C701" i="7" s="1"/>
  <c r="C688" i="7"/>
  <c r="B688" i="7"/>
  <c r="C687" i="7"/>
  <c r="B687" i="7"/>
  <c r="B686" i="7"/>
  <c r="C698" i="7" s="1"/>
  <c r="C685" i="7"/>
  <c r="B685" i="7"/>
  <c r="C684" i="7"/>
  <c r="B684" i="7"/>
  <c r="B683" i="7"/>
  <c r="C695" i="7" s="1"/>
  <c r="C682" i="7"/>
  <c r="B682" i="7"/>
  <c r="C681" i="7"/>
  <c r="B681" i="7"/>
  <c r="B680" i="7"/>
  <c r="C692" i="7" s="1"/>
  <c r="C679" i="7"/>
  <c r="B679" i="7"/>
  <c r="C678" i="7"/>
  <c r="B678" i="7"/>
  <c r="B677" i="7"/>
  <c r="C689" i="7" s="1"/>
  <c r="C676" i="7"/>
  <c r="B676" i="7"/>
  <c r="C675" i="7"/>
  <c r="B675" i="7"/>
  <c r="B674" i="7"/>
  <c r="C686" i="7" s="1"/>
  <c r="C673" i="7"/>
  <c r="B673" i="7"/>
  <c r="C672" i="7"/>
  <c r="B672" i="7"/>
  <c r="B671" i="7"/>
  <c r="C683" i="7" s="1"/>
  <c r="C670" i="7"/>
  <c r="B670" i="7"/>
  <c r="C669" i="7"/>
  <c r="B669" i="7"/>
  <c r="B668" i="7"/>
  <c r="C680" i="7" s="1"/>
  <c r="C667" i="7"/>
  <c r="B667" i="7"/>
  <c r="C666" i="7"/>
  <c r="B666" i="7"/>
  <c r="B665" i="7"/>
  <c r="C677" i="7" s="1"/>
  <c r="C664" i="7"/>
  <c r="B664" i="7"/>
  <c r="C663" i="7"/>
  <c r="B663" i="7"/>
  <c r="B662" i="7"/>
  <c r="C674" i="7" s="1"/>
  <c r="C661" i="7"/>
  <c r="B661" i="7"/>
  <c r="C660" i="7"/>
  <c r="B660" i="7"/>
  <c r="B659" i="7"/>
  <c r="C671" i="7" s="1"/>
  <c r="C658" i="7"/>
  <c r="B658" i="7"/>
  <c r="C657" i="7"/>
  <c r="B657" i="7"/>
  <c r="B656" i="7"/>
  <c r="C668" i="7" s="1"/>
  <c r="C655" i="7"/>
  <c r="B655" i="7"/>
  <c r="C654" i="7"/>
  <c r="B654" i="7"/>
  <c r="B653" i="7"/>
  <c r="C665" i="7" s="1"/>
  <c r="C652" i="7"/>
  <c r="B652" i="7"/>
  <c r="C651" i="7"/>
  <c r="B651" i="7"/>
  <c r="B650" i="7"/>
  <c r="C662" i="7" s="1"/>
  <c r="C649" i="7"/>
  <c r="B649" i="7"/>
  <c r="C648" i="7"/>
  <c r="B648" i="7"/>
  <c r="B647" i="7"/>
  <c r="C659" i="7" s="1"/>
  <c r="C646" i="7"/>
  <c r="B646" i="7"/>
  <c r="C645" i="7"/>
  <c r="B645" i="7"/>
  <c r="B644" i="7"/>
  <c r="C656" i="7" s="1"/>
  <c r="C643" i="7"/>
  <c r="B643" i="7"/>
  <c r="C642" i="7"/>
  <c r="B642" i="7"/>
  <c r="B641" i="7"/>
  <c r="C653" i="7" s="1"/>
  <c r="C640" i="7"/>
  <c r="B640" i="7"/>
  <c r="C639" i="7"/>
  <c r="B639" i="7"/>
  <c r="B638" i="7"/>
  <c r="C650" i="7" s="1"/>
  <c r="C637" i="7"/>
  <c r="B637" i="7"/>
  <c r="C636" i="7"/>
  <c r="B636" i="7"/>
  <c r="B635" i="7"/>
  <c r="C647" i="7" s="1"/>
  <c r="C634" i="7"/>
  <c r="B634" i="7"/>
  <c r="C633" i="7"/>
  <c r="B633" i="7"/>
  <c r="B632" i="7"/>
  <c r="C644" i="7" s="1"/>
  <c r="C631" i="7"/>
  <c r="B631" i="7"/>
  <c r="C630" i="7"/>
  <c r="B630" i="7"/>
  <c r="B629" i="7"/>
  <c r="C641" i="7" s="1"/>
  <c r="C628" i="7"/>
  <c r="B628" i="7"/>
  <c r="C627" i="7"/>
  <c r="B627" i="7"/>
  <c r="B626" i="7"/>
  <c r="C638" i="7" s="1"/>
  <c r="C625" i="7"/>
  <c r="B625" i="7"/>
  <c r="C624" i="7"/>
  <c r="B624" i="7"/>
  <c r="B623" i="7"/>
  <c r="C635" i="7" s="1"/>
  <c r="C622" i="7"/>
  <c r="B622" i="7"/>
  <c r="C621" i="7"/>
  <c r="B621" i="7"/>
  <c r="B620" i="7"/>
  <c r="C632" i="7" s="1"/>
  <c r="C619" i="7"/>
  <c r="B619" i="7"/>
  <c r="C618" i="7"/>
  <c r="B618" i="7"/>
  <c r="B617" i="7"/>
  <c r="C629" i="7" s="1"/>
  <c r="C616" i="7"/>
  <c r="B616" i="7"/>
  <c r="C615" i="7"/>
  <c r="B615" i="7"/>
  <c r="B614" i="7"/>
  <c r="C626" i="7" s="1"/>
  <c r="C613" i="7"/>
  <c r="B613" i="7"/>
  <c r="C612" i="7"/>
  <c r="B612" i="7"/>
  <c r="B611" i="7"/>
  <c r="C623" i="7" s="1"/>
  <c r="B610" i="7"/>
  <c r="C609" i="7"/>
  <c r="B609" i="7"/>
  <c r="B608" i="7"/>
  <c r="C620" i="7" s="1"/>
  <c r="C607" i="7"/>
  <c r="B607" i="7"/>
  <c r="C606" i="7"/>
  <c r="B606" i="7"/>
  <c r="B605" i="7"/>
  <c r="C617" i="7" s="1"/>
  <c r="B604" i="7"/>
  <c r="C603" i="7"/>
  <c r="B603" i="7"/>
  <c r="B602" i="7"/>
  <c r="C614" i="7" s="1"/>
  <c r="C601" i="7"/>
  <c r="B601" i="7"/>
  <c r="C600" i="7"/>
  <c r="B600" i="7"/>
  <c r="B599" i="7"/>
  <c r="C611" i="7" s="1"/>
  <c r="B598" i="7"/>
  <c r="C610" i="7" s="1"/>
  <c r="C597" i="7"/>
  <c r="B597" i="7"/>
  <c r="B596" i="7"/>
  <c r="C608" i="7" s="1"/>
  <c r="C595" i="7"/>
  <c r="B595" i="7"/>
  <c r="C594" i="7"/>
  <c r="B594" i="7"/>
  <c r="B593" i="7"/>
  <c r="C605" i="7" s="1"/>
  <c r="B592" i="7"/>
  <c r="C604" i="7" s="1"/>
  <c r="C591" i="7"/>
  <c r="B591" i="7"/>
  <c r="B590" i="7"/>
  <c r="C602" i="7" s="1"/>
  <c r="C589" i="7"/>
  <c r="B589" i="7"/>
  <c r="C588" i="7"/>
  <c r="B588" i="7"/>
  <c r="B587" i="7"/>
  <c r="C599" i="7" s="1"/>
  <c r="B586" i="7"/>
  <c r="C598" i="7" s="1"/>
  <c r="C585" i="7"/>
  <c r="B585" i="7"/>
  <c r="B584" i="7"/>
  <c r="C596" i="7" s="1"/>
  <c r="C583" i="7"/>
  <c r="B583" i="7"/>
  <c r="C582" i="7"/>
  <c r="B582" i="7"/>
  <c r="B581" i="7"/>
  <c r="C593" i="7" s="1"/>
  <c r="B580" i="7"/>
  <c r="C592" i="7" s="1"/>
  <c r="C579" i="7"/>
  <c r="B579" i="7"/>
  <c r="B578" i="7"/>
  <c r="C590" i="7" s="1"/>
  <c r="C577" i="7"/>
  <c r="B577" i="7"/>
  <c r="C576" i="7"/>
  <c r="B576" i="7"/>
  <c r="B575" i="7"/>
  <c r="C587" i="7" s="1"/>
  <c r="B574" i="7"/>
  <c r="C586" i="7" s="1"/>
  <c r="C573" i="7"/>
  <c r="B573" i="7"/>
  <c r="B572" i="7"/>
  <c r="C584" i="7" s="1"/>
  <c r="C571" i="7"/>
  <c r="B571" i="7"/>
  <c r="C570" i="7"/>
  <c r="B570" i="7"/>
  <c r="B569" i="7"/>
  <c r="C581" i="7" s="1"/>
  <c r="B568" i="7"/>
  <c r="C580" i="7" s="1"/>
  <c r="C567" i="7"/>
  <c r="B567" i="7"/>
  <c r="B566" i="7"/>
  <c r="C578" i="7" s="1"/>
  <c r="B565" i="7"/>
  <c r="C564" i="7"/>
  <c r="B564" i="7"/>
  <c r="B563" i="7"/>
  <c r="C575" i="7" s="1"/>
  <c r="B562" i="7"/>
  <c r="C574" i="7" s="1"/>
  <c r="C561" i="7"/>
  <c r="B561" i="7"/>
  <c r="B560" i="7"/>
  <c r="C572" i="7" s="1"/>
  <c r="C559" i="7"/>
  <c r="B559" i="7"/>
  <c r="C558" i="7"/>
  <c r="B558" i="7"/>
  <c r="B557" i="7"/>
  <c r="C569" i="7" s="1"/>
  <c r="B556" i="7"/>
  <c r="C568" i="7" s="1"/>
  <c r="C555" i="7"/>
  <c r="B555" i="7"/>
  <c r="B554" i="7"/>
  <c r="C566" i="7" s="1"/>
  <c r="C553" i="7"/>
  <c r="B553" i="7"/>
  <c r="C565" i="7" s="1"/>
  <c r="C552" i="7"/>
  <c r="B552" i="7"/>
  <c r="B551" i="7"/>
  <c r="C563" i="7" s="1"/>
  <c r="B550" i="7"/>
  <c r="C562" i="7" s="1"/>
  <c r="C549" i="7"/>
  <c r="B549" i="7"/>
  <c r="B548" i="7"/>
  <c r="C560" i="7" s="1"/>
  <c r="C547" i="7"/>
  <c r="B547" i="7"/>
  <c r="C546" i="7"/>
  <c r="B546" i="7"/>
  <c r="B545" i="7"/>
  <c r="C557" i="7" s="1"/>
  <c r="B544" i="7"/>
  <c r="C556" i="7" s="1"/>
  <c r="C543" i="7"/>
  <c r="B543" i="7"/>
  <c r="B542" i="7"/>
  <c r="C554" i="7" s="1"/>
  <c r="B541" i="7"/>
  <c r="C540" i="7"/>
  <c r="B540" i="7"/>
  <c r="B539" i="7"/>
  <c r="C551" i="7" s="1"/>
  <c r="B538" i="7"/>
  <c r="C550" i="7" s="1"/>
  <c r="C537" i="7"/>
  <c r="B537" i="7"/>
  <c r="B536" i="7"/>
  <c r="C548" i="7" s="1"/>
  <c r="C535" i="7"/>
  <c r="B535" i="7"/>
  <c r="C534" i="7"/>
  <c r="B534" i="7"/>
  <c r="B533" i="7"/>
  <c r="C545" i="7" s="1"/>
  <c r="B532" i="7"/>
  <c r="C544" i="7" s="1"/>
  <c r="C531" i="7"/>
  <c r="B531" i="7"/>
  <c r="B530" i="7"/>
  <c r="C542" i="7" s="1"/>
  <c r="C529" i="7"/>
  <c r="B529" i="7"/>
  <c r="C541" i="7" s="1"/>
  <c r="C528" i="7"/>
  <c r="B528" i="7"/>
  <c r="B527" i="7"/>
  <c r="C539" i="7" s="1"/>
  <c r="B526" i="7"/>
  <c r="C538" i="7" s="1"/>
  <c r="C525" i="7"/>
  <c r="B525" i="7"/>
  <c r="B524" i="7"/>
  <c r="C536" i="7" s="1"/>
  <c r="C523" i="7"/>
  <c r="B523" i="7"/>
  <c r="C522" i="7"/>
  <c r="B522" i="7"/>
  <c r="B521" i="7"/>
  <c r="C533" i="7" s="1"/>
  <c r="B520" i="7"/>
  <c r="C532" i="7" s="1"/>
  <c r="C519" i="7"/>
  <c r="B519" i="7"/>
  <c r="B518" i="7"/>
  <c r="C530" i="7" s="1"/>
  <c r="B517" i="7"/>
  <c r="C516" i="7"/>
  <c r="B516" i="7"/>
  <c r="B515" i="7"/>
  <c r="C527" i="7" s="1"/>
  <c r="B514" i="7"/>
  <c r="C526" i="7" s="1"/>
  <c r="C513" i="7"/>
  <c r="B513" i="7"/>
  <c r="B512" i="7"/>
  <c r="C524" i="7" s="1"/>
  <c r="B511" i="7"/>
  <c r="C510" i="7"/>
  <c r="B510" i="7"/>
  <c r="B509" i="7"/>
  <c r="C521" i="7" s="1"/>
  <c r="B508" i="7"/>
  <c r="C520" i="7" s="1"/>
  <c r="C507" i="7"/>
  <c r="B507" i="7"/>
  <c r="B506" i="7"/>
  <c r="C518" i="7" s="1"/>
  <c r="C505" i="7"/>
  <c r="B505" i="7"/>
  <c r="C517" i="7" s="1"/>
  <c r="C504" i="7"/>
  <c r="B504" i="7"/>
  <c r="B503" i="7"/>
  <c r="C515" i="7" s="1"/>
  <c r="B502" i="7"/>
  <c r="C514" i="7" s="1"/>
  <c r="C501" i="7"/>
  <c r="B501" i="7"/>
  <c r="B500" i="7"/>
  <c r="C512" i="7" s="1"/>
  <c r="C499" i="7"/>
  <c r="B499" i="7"/>
  <c r="C511" i="7" s="1"/>
  <c r="C498" i="7"/>
  <c r="B498" i="7"/>
  <c r="B497" i="7"/>
  <c r="C509" i="7" s="1"/>
  <c r="B496" i="7"/>
  <c r="C508" i="7" s="1"/>
  <c r="C495" i="7"/>
  <c r="B495" i="7"/>
  <c r="B494" i="7"/>
  <c r="C506" i="7" s="1"/>
  <c r="B493" i="7"/>
  <c r="C492" i="7"/>
  <c r="B492" i="7"/>
  <c r="B491" i="7"/>
  <c r="C503" i="7" s="1"/>
  <c r="B490" i="7"/>
  <c r="C502" i="7" s="1"/>
  <c r="C489" i="7"/>
  <c r="B489" i="7"/>
  <c r="B488" i="7"/>
  <c r="C500" i="7" s="1"/>
  <c r="B487" i="7"/>
  <c r="C486" i="7"/>
  <c r="B486" i="7"/>
  <c r="B485" i="7"/>
  <c r="C497" i="7" s="1"/>
  <c r="B484" i="7"/>
  <c r="C496" i="7" s="1"/>
  <c r="C483" i="7"/>
  <c r="B483" i="7"/>
  <c r="B482" i="7"/>
  <c r="C494" i="7" s="1"/>
  <c r="C481" i="7"/>
  <c r="B481" i="7"/>
  <c r="C493" i="7" s="1"/>
  <c r="C480" i="7"/>
  <c r="B480" i="7"/>
  <c r="B479" i="7"/>
  <c r="C491" i="7" s="1"/>
  <c r="B478" i="7"/>
  <c r="C490" i="7" s="1"/>
  <c r="C477" i="7"/>
  <c r="B477" i="7"/>
  <c r="B476" i="7"/>
  <c r="C488" i="7" s="1"/>
  <c r="C475" i="7"/>
  <c r="B475" i="7"/>
  <c r="C487" i="7" s="1"/>
  <c r="C474" i="7"/>
  <c r="B474" i="7"/>
  <c r="B473" i="7"/>
  <c r="C485" i="7" s="1"/>
  <c r="B472" i="7"/>
  <c r="C484" i="7" s="1"/>
  <c r="C471" i="7"/>
  <c r="B471" i="7"/>
  <c r="B470" i="7"/>
  <c r="C482" i="7" s="1"/>
  <c r="B469" i="7"/>
  <c r="C468" i="7"/>
  <c r="B468" i="7"/>
  <c r="B467" i="7"/>
  <c r="C479" i="7" s="1"/>
  <c r="B466" i="7"/>
  <c r="C478" i="7" s="1"/>
  <c r="C465" i="7"/>
  <c r="B465" i="7"/>
  <c r="B464" i="7"/>
  <c r="C476" i="7" s="1"/>
  <c r="B463" i="7"/>
  <c r="C462" i="7"/>
  <c r="B462" i="7"/>
  <c r="B461" i="7"/>
  <c r="C473" i="7" s="1"/>
  <c r="B460" i="7"/>
  <c r="C472" i="7" s="1"/>
  <c r="C459" i="7"/>
  <c r="B459" i="7"/>
  <c r="B458" i="7"/>
  <c r="C470" i="7" s="1"/>
  <c r="C457" i="7"/>
  <c r="B457" i="7"/>
  <c r="C469" i="7" s="1"/>
  <c r="C456" i="7"/>
  <c r="B456" i="7"/>
  <c r="B455" i="7"/>
  <c r="C467" i="7" s="1"/>
  <c r="B454" i="7"/>
  <c r="C466" i="7" s="1"/>
  <c r="C453" i="7"/>
  <c r="B453" i="7"/>
  <c r="B452" i="7"/>
  <c r="C464" i="7" s="1"/>
  <c r="C451" i="7"/>
  <c r="B451" i="7"/>
  <c r="C463" i="7" s="1"/>
  <c r="C450" i="7"/>
  <c r="B450" i="7"/>
  <c r="B449" i="7"/>
  <c r="C461" i="7" s="1"/>
  <c r="B448" i="7"/>
  <c r="C460" i="7" s="1"/>
  <c r="C447" i="7"/>
  <c r="B447" i="7"/>
  <c r="B446" i="7"/>
  <c r="C458" i="7" s="1"/>
  <c r="B445" i="7"/>
  <c r="C444" i="7"/>
  <c r="B444" i="7"/>
  <c r="B443" i="7"/>
  <c r="C455" i="7" s="1"/>
  <c r="B442" i="7"/>
  <c r="C454" i="7" s="1"/>
  <c r="C441" i="7"/>
  <c r="B441" i="7"/>
  <c r="B440" i="7"/>
  <c r="C452" i="7" s="1"/>
  <c r="B439" i="7"/>
  <c r="C438" i="7"/>
  <c r="B438" i="7"/>
  <c r="B437" i="7"/>
  <c r="C449" i="7" s="1"/>
  <c r="B436" i="7"/>
  <c r="C448" i="7" s="1"/>
  <c r="C435" i="7"/>
  <c r="B435" i="7"/>
  <c r="B434" i="7"/>
  <c r="C446" i="7" s="1"/>
  <c r="C433" i="7"/>
  <c r="B433" i="7"/>
  <c r="C445" i="7" s="1"/>
  <c r="C432" i="7"/>
  <c r="B432" i="7"/>
  <c r="B431" i="7"/>
  <c r="C443" i="7" s="1"/>
  <c r="B430" i="7"/>
  <c r="C442" i="7" s="1"/>
  <c r="C429" i="7"/>
  <c r="B429" i="7"/>
  <c r="B428" i="7"/>
  <c r="C440" i="7" s="1"/>
  <c r="C427" i="7"/>
  <c r="B427" i="7"/>
  <c r="C439" i="7" s="1"/>
  <c r="C426" i="7"/>
  <c r="B426" i="7"/>
  <c r="B425" i="7"/>
  <c r="C437" i="7" s="1"/>
  <c r="B424" i="7"/>
  <c r="C436" i="7" s="1"/>
  <c r="C423" i="7"/>
  <c r="B423" i="7"/>
  <c r="B422" i="7"/>
  <c r="C434" i="7" s="1"/>
  <c r="B421" i="7"/>
  <c r="C420" i="7"/>
  <c r="B420" i="7"/>
  <c r="B419" i="7"/>
  <c r="C431" i="7" s="1"/>
  <c r="B418" i="7"/>
  <c r="C430" i="7" s="1"/>
  <c r="C417" i="7"/>
  <c r="B417" i="7"/>
  <c r="B416" i="7"/>
  <c r="C428" i="7" s="1"/>
  <c r="B415" i="7"/>
  <c r="C414" i="7"/>
  <c r="B414" i="7"/>
  <c r="B413" i="7"/>
  <c r="C425" i="7" s="1"/>
  <c r="B412" i="7"/>
  <c r="C424" i="7" s="1"/>
  <c r="C411" i="7"/>
  <c r="B411" i="7"/>
  <c r="B410" i="7"/>
  <c r="C422" i="7" s="1"/>
  <c r="C409" i="7"/>
  <c r="B409" i="7"/>
  <c r="C421" i="7" s="1"/>
  <c r="C408" i="7"/>
  <c r="B408" i="7"/>
  <c r="B407" i="7"/>
  <c r="C419" i="7" s="1"/>
  <c r="B406" i="7"/>
  <c r="C418" i="7" s="1"/>
  <c r="C405" i="7"/>
  <c r="B405" i="7"/>
  <c r="B404" i="7"/>
  <c r="C416" i="7" s="1"/>
  <c r="C403" i="7"/>
  <c r="B403" i="7"/>
  <c r="C415" i="7" s="1"/>
  <c r="C402" i="7"/>
  <c r="B402" i="7"/>
  <c r="B401" i="7"/>
  <c r="C413" i="7" s="1"/>
  <c r="B400" i="7"/>
  <c r="C412" i="7" s="1"/>
  <c r="C399" i="7"/>
  <c r="B399" i="7"/>
  <c r="B398" i="7"/>
  <c r="C410" i="7" s="1"/>
  <c r="B397" i="7"/>
  <c r="C396" i="7"/>
  <c r="B396" i="7"/>
  <c r="B395" i="7"/>
  <c r="C407" i="7" s="1"/>
  <c r="B394" i="7"/>
  <c r="C406" i="7" s="1"/>
  <c r="C393" i="7"/>
  <c r="B393" i="7"/>
  <c r="B392" i="7"/>
  <c r="C404" i="7" s="1"/>
  <c r="B391" i="7"/>
  <c r="C390" i="7"/>
  <c r="B390" i="7"/>
  <c r="B389" i="7"/>
  <c r="B388" i="7"/>
  <c r="C400" i="7" s="1"/>
  <c r="C387" i="7"/>
  <c r="B387" i="7"/>
  <c r="B386" i="7"/>
  <c r="C398" i="7" s="1"/>
  <c r="C385" i="7"/>
  <c r="B385" i="7"/>
  <c r="C397" i="7" s="1"/>
  <c r="C384" i="7"/>
  <c r="B384" i="7"/>
  <c r="B383" i="7"/>
  <c r="B382" i="7"/>
  <c r="C394" i="7" s="1"/>
  <c r="C381" i="7"/>
  <c r="B381" i="7"/>
  <c r="B380" i="7"/>
  <c r="C392" i="7" s="1"/>
  <c r="C379" i="7"/>
  <c r="B379" i="7"/>
  <c r="C391" i="7" s="1"/>
  <c r="C378" i="7"/>
  <c r="B378" i="7"/>
  <c r="B377" i="7"/>
  <c r="C389" i="7" s="1"/>
  <c r="B376" i="7"/>
  <c r="C388" i="7" s="1"/>
  <c r="C375" i="7"/>
  <c r="B375" i="7"/>
  <c r="B374" i="7"/>
  <c r="C386" i="7" s="1"/>
  <c r="B373" i="7"/>
  <c r="C372" i="7"/>
  <c r="B372" i="7"/>
  <c r="B371" i="7"/>
  <c r="C383" i="7" s="1"/>
  <c r="B370" i="7"/>
  <c r="C382" i="7" s="1"/>
  <c r="C369" i="7"/>
  <c r="B369" i="7"/>
  <c r="B368" i="7"/>
  <c r="C380" i="7" s="1"/>
  <c r="B367" i="7"/>
  <c r="C366" i="7"/>
  <c r="B366" i="7"/>
  <c r="B365" i="7"/>
  <c r="B364" i="7"/>
  <c r="C376" i="7" s="1"/>
  <c r="C363" i="7"/>
  <c r="B363" i="7"/>
  <c r="B362" i="7"/>
  <c r="C374" i="7" s="1"/>
  <c r="C361" i="7"/>
  <c r="B361" i="7"/>
  <c r="C373" i="7" s="1"/>
  <c r="C360" i="7"/>
  <c r="B360" i="7"/>
  <c r="B359" i="7"/>
  <c r="B358" i="7"/>
  <c r="C370" i="7" s="1"/>
  <c r="C357" i="7"/>
  <c r="B357" i="7"/>
  <c r="B356" i="7"/>
  <c r="C368" i="7" s="1"/>
  <c r="C355" i="7"/>
  <c r="B355" i="7"/>
  <c r="C367" i="7" s="1"/>
  <c r="C354" i="7"/>
  <c r="B354" i="7"/>
  <c r="B353" i="7"/>
  <c r="C365" i="7" s="1"/>
  <c r="B352" i="7"/>
  <c r="C364" i="7" s="1"/>
  <c r="C351" i="7"/>
  <c r="B351" i="7"/>
  <c r="B350" i="7"/>
  <c r="C362" i="7" s="1"/>
  <c r="B349" i="7"/>
  <c r="C348" i="7"/>
  <c r="B348" i="7"/>
  <c r="B347" i="7"/>
  <c r="C359" i="7" s="1"/>
  <c r="B346" i="7"/>
  <c r="C358" i="7" s="1"/>
  <c r="C345" i="7"/>
  <c r="B345" i="7"/>
  <c r="B344" i="7"/>
  <c r="C356" i="7" s="1"/>
  <c r="B343" i="7"/>
  <c r="C342" i="7"/>
  <c r="B342" i="7"/>
  <c r="B341" i="7"/>
  <c r="B340" i="7"/>
  <c r="C352" i="7" s="1"/>
  <c r="C339" i="7"/>
  <c r="B339" i="7"/>
  <c r="B338" i="7"/>
  <c r="C350" i="7" s="1"/>
  <c r="C337" i="7"/>
  <c r="B337" i="7"/>
  <c r="C349" i="7" s="1"/>
  <c r="C336" i="7"/>
  <c r="B336" i="7"/>
  <c r="B335" i="7"/>
  <c r="B334" i="7"/>
  <c r="C346" i="7" s="1"/>
  <c r="C333" i="7"/>
  <c r="B333" i="7"/>
  <c r="B332" i="7"/>
  <c r="C344" i="7" s="1"/>
  <c r="C331" i="7"/>
  <c r="B331" i="7"/>
  <c r="C343" i="7" s="1"/>
  <c r="C330" i="7"/>
  <c r="B330" i="7"/>
  <c r="B329" i="7"/>
  <c r="C341" i="7" s="1"/>
  <c r="B328" i="7"/>
  <c r="C340" i="7" s="1"/>
  <c r="C327" i="7"/>
  <c r="B327" i="7"/>
  <c r="B326" i="7"/>
  <c r="C338" i="7" s="1"/>
  <c r="B325" i="7"/>
  <c r="C324" i="7"/>
  <c r="B324" i="7"/>
  <c r="B323" i="7"/>
  <c r="C335" i="7" s="1"/>
  <c r="B322" i="7"/>
  <c r="C334" i="7" s="1"/>
  <c r="C321" i="7"/>
  <c r="B321" i="7"/>
  <c r="B320" i="7"/>
  <c r="C332" i="7" s="1"/>
  <c r="B319" i="7"/>
  <c r="C318" i="7"/>
  <c r="B318" i="7"/>
  <c r="B317" i="7"/>
  <c r="B316" i="7"/>
  <c r="C328" i="7" s="1"/>
  <c r="C315" i="7"/>
  <c r="B315" i="7"/>
  <c r="B314" i="7"/>
  <c r="C326" i="7" s="1"/>
  <c r="B313" i="7"/>
  <c r="C313" i="7" s="1"/>
  <c r="C312" i="7"/>
  <c r="B312" i="7"/>
  <c r="B311" i="7"/>
  <c r="B310" i="7"/>
  <c r="C322" i="7" s="1"/>
  <c r="C309" i="7"/>
  <c r="B309" i="7"/>
  <c r="B308" i="7"/>
  <c r="C320" i="7" s="1"/>
  <c r="C307" i="7"/>
  <c r="B307" i="7"/>
  <c r="C319" i="7" s="1"/>
  <c r="C306" i="7"/>
  <c r="B306" i="7"/>
  <c r="B305" i="7"/>
  <c r="C317" i="7" s="1"/>
  <c r="B304" i="7"/>
  <c r="C316" i="7" s="1"/>
  <c r="C303" i="7"/>
  <c r="B303" i="7"/>
  <c r="B302" i="7"/>
  <c r="C314" i="7" s="1"/>
  <c r="B301" i="7"/>
  <c r="C300" i="7"/>
  <c r="B300" i="7"/>
  <c r="B299" i="7"/>
  <c r="C311" i="7" s="1"/>
  <c r="B298" i="7"/>
  <c r="C310" i="7" s="1"/>
  <c r="C297" i="7"/>
  <c r="B297" i="7"/>
  <c r="B296" i="7"/>
  <c r="C308" i="7" s="1"/>
  <c r="B295" i="7"/>
  <c r="C294" i="7"/>
  <c r="B294" i="7"/>
  <c r="B293" i="7"/>
  <c r="B292" i="7"/>
  <c r="C304" i="7" s="1"/>
  <c r="C291" i="7"/>
  <c r="B291" i="7"/>
  <c r="B290" i="7"/>
  <c r="C302" i="7" s="1"/>
  <c r="B289" i="7"/>
  <c r="C289" i="7" s="1"/>
  <c r="C288" i="7"/>
  <c r="B288" i="7"/>
  <c r="B287" i="7"/>
  <c r="B286" i="7"/>
  <c r="C298" i="7" s="1"/>
  <c r="C285" i="7"/>
  <c r="B285" i="7"/>
  <c r="B284" i="7"/>
  <c r="C296" i="7" s="1"/>
  <c r="C283" i="7"/>
  <c r="B283" i="7"/>
  <c r="C295" i="7" s="1"/>
  <c r="C282" i="7"/>
  <c r="B282" i="7"/>
  <c r="B281" i="7"/>
  <c r="C293" i="7" s="1"/>
  <c r="B280" i="7"/>
  <c r="C292" i="7" s="1"/>
  <c r="C279" i="7"/>
  <c r="B279" i="7"/>
  <c r="B278" i="7"/>
  <c r="C290" i="7" s="1"/>
  <c r="B277" i="7"/>
  <c r="C276" i="7"/>
  <c r="B276" i="7"/>
  <c r="B275" i="7"/>
  <c r="C287" i="7" s="1"/>
  <c r="B274" i="7"/>
  <c r="C286" i="7" s="1"/>
  <c r="C273" i="7"/>
  <c r="B273" i="7"/>
  <c r="B272" i="7"/>
  <c r="C284" i="7" s="1"/>
  <c r="B271" i="7"/>
  <c r="C270" i="7"/>
  <c r="B270" i="7"/>
  <c r="B269" i="7"/>
  <c r="B268" i="7"/>
  <c r="C280" i="7" s="1"/>
  <c r="C267" i="7"/>
  <c r="B267" i="7"/>
  <c r="B266" i="7"/>
  <c r="C278" i="7" s="1"/>
  <c r="B265" i="7"/>
  <c r="C265" i="7" s="1"/>
  <c r="C264" i="7"/>
  <c r="B264" i="7"/>
  <c r="B263" i="7"/>
  <c r="B262" i="7"/>
  <c r="C274" i="7" s="1"/>
  <c r="C261" i="7"/>
  <c r="B261" i="7"/>
  <c r="B260" i="7"/>
  <c r="C272" i="7" s="1"/>
  <c r="C259" i="7"/>
  <c r="B259" i="7"/>
  <c r="C271" i="7" s="1"/>
  <c r="C258" i="7"/>
  <c r="B258" i="7"/>
  <c r="B257" i="7"/>
  <c r="C269" i="7" s="1"/>
  <c r="B256" i="7"/>
  <c r="C268" i="7" s="1"/>
  <c r="C255" i="7"/>
  <c r="B255" i="7"/>
  <c r="B254" i="7"/>
  <c r="C266" i="7" s="1"/>
  <c r="B253" i="7"/>
  <c r="C252" i="7"/>
  <c r="B252" i="7"/>
  <c r="B251" i="7"/>
  <c r="C263" i="7" s="1"/>
  <c r="B250" i="7"/>
  <c r="C249" i="7"/>
  <c r="B249" i="7"/>
  <c r="B248" i="7"/>
  <c r="C260" i="7" s="1"/>
  <c r="B247" i="7"/>
  <c r="C246" i="7"/>
  <c r="B246" i="7"/>
  <c r="B245" i="7"/>
  <c r="B244" i="7"/>
  <c r="C243" i="7"/>
  <c r="B243" i="7"/>
  <c r="B242" i="7"/>
  <c r="C254" i="7" s="1"/>
  <c r="B241" i="7"/>
  <c r="C241" i="7" s="1"/>
  <c r="C240" i="7"/>
  <c r="B240" i="7"/>
  <c r="B239" i="7"/>
  <c r="B238" i="7"/>
  <c r="C250" i="7" s="1"/>
  <c r="C237" i="7"/>
  <c r="B237" i="7"/>
  <c r="B236" i="7"/>
  <c r="C248" i="7" s="1"/>
  <c r="C235" i="7"/>
  <c r="B235" i="7"/>
  <c r="C247" i="7" s="1"/>
  <c r="C234" i="7"/>
  <c r="B234" i="7"/>
  <c r="B233" i="7"/>
  <c r="C245" i="7" s="1"/>
  <c r="B232" i="7"/>
  <c r="C244" i="7" s="1"/>
  <c r="C231" i="7"/>
  <c r="B231" i="7"/>
  <c r="B230" i="7"/>
  <c r="C242" i="7" s="1"/>
  <c r="B229" i="7"/>
  <c r="C228" i="7"/>
  <c r="B228" i="7"/>
  <c r="B227" i="7"/>
  <c r="C239" i="7" s="1"/>
  <c r="B226" i="7"/>
  <c r="C225" i="7"/>
  <c r="B225" i="7"/>
  <c r="B224" i="7"/>
  <c r="C236" i="7" s="1"/>
  <c r="B223" i="7"/>
  <c r="C222" i="7"/>
  <c r="B222" i="7"/>
  <c r="B221" i="7"/>
  <c r="B220" i="7"/>
  <c r="C219" i="7"/>
  <c r="B219" i="7"/>
  <c r="B218" i="7"/>
  <c r="C230" i="7" s="1"/>
  <c r="B217" i="7"/>
  <c r="C217" i="7" s="1"/>
  <c r="C216" i="7"/>
  <c r="B216" i="7"/>
  <c r="B215" i="7"/>
  <c r="B214" i="7"/>
  <c r="C226" i="7" s="1"/>
  <c r="C213" i="7"/>
  <c r="B213" i="7"/>
  <c r="B212" i="7"/>
  <c r="C224" i="7" s="1"/>
  <c r="C211" i="7"/>
  <c r="B211" i="7"/>
  <c r="C223" i="7" s="1"/>
  <c r="B210" i="7"/>
  <c r="B209" i="7"/>
  <c r="C221" i="7" s="1"/>
  <c r="B208" i="7"/>
  <c r="C220" i="7" s="1"/>
  <c r="C207" i="7"/>
  <c r="B207" i="7"/>
  <c r="B206" i="7"/>
  <c r="C218" i="7" s="1"/>
  <c r="C205" i="7"/>
  <c r="B205" i="7"/>
  <c r="B204" i="7"/>
  <c r="B203" i="7"/>
  <c r="B202" i="7"/>
  <c r="C214" i="7" s="1"/>
  <c r="C201" i="7"/>
  <c r="B201" i="7"/>
  <c r="B200" i="7"/>
  <c r="C212" i="7" s="1"/>
  <c r="B199" i="7"/>
  <c r="C199" i="7" s="1"/>
  <c r="B198" i="7"/>
  <c r="C210" i="7" s="1"/>
  <c r="B197" i="7"/>
  <c r="C209" i="7" s="1"/>
  <c r="B196" i="7"/>
  <c r="C208" i="7" s="1"/>
  <c r="C195" i="7"/>
  <c r="B195" i="7"/>
  <c r="B194" i="7"/>
  <c r="C206" i="7" s="1"/>
  <c r="C193" i="7"/>
  <c r="B193" i="7"/>
  <c r="B192" i="7"/>
  <c r="C204" i="7" s="1"/>
  <c r="B191" i="7"/>
  <c r="C203" i="7" s="1"/>
  <c r="B190" i="7"/>
  <c r="C189" i="7"/>
  <c r="B189" i="7"/>
  <c r="B188" i="7"/>
  <c r="C200" i="7" s="1"/>
  <c r="C187" i="7"/>
  <c r="B187" i="7"/>
  <c r="B186" i="7"/>
  <c r="C198" i="7" s="1"/>
  <c r="B185" i="7"/>
  <c r="B184" i="7"/>
  <c r="C196" i="7" s="1"/>
  <c r="C183" i="7"/>
  <c r="B183" i="7"/>
  <c r="B182" i="7"/>
  <c r="C194" i="7" s="1"/>
  <c r="B181" i="7"/>
  <c r="C181" i="7" s="1"/>
  <c r="B180" i="7"/>
  <c r="C192" i="7" s="1"/>
  <c r="B179" i="7"/>
  <c r="C191" i="7" s="1"/>
  <c r="B178" i="7"/>
  <c r="C190" i="7" s="1"/>
  <c r="C177" i="7"/>
  <c r="B177" i="7"/>
  <c r="B176" i="7"/>
  <c r="C188" i="7" s="1"/>
  <c r="C175" i="7"/>
  <c r="B175" i="7"/>
  <c r="B174" i="7"/>
  <c r="C186" i="7" s="1"/>
  <c r="B173" i="7"/>
  <c r="C185" i="7" s="1"/>
  <c r="B172" i="7"/>
  <c r="C171" i="7"/>
  <c r="B171" i="7"/>
  <c r="B170" i="7"/>
  <c r="C182" i="7" s="1"/>
  <c r="C169" i="7"/>
  <c r="B169" i="7"/>
  <c r="B168" i="7"/>
  <c r="C180" i="7" s="1"/>
  <c r="B167" i="7"/>
  <c r="B166" i="7"/>
  <c r="C178" i="7" s="1"/>
  <c r="C165" i="7"/>
  <c r="B165" i="7"/>
  <c r="B164" i="7"/>
  <c r="C176" i="7" s="1"/>
  <c r="B163" i="7"/>
  <c r="C163" i="7" s="1"/>
  <c r="B162" i="7"/>
  <c r="C174" i="7" s="1"/>
  <c r="B161" i="7"/>
  <c r="C173" i="7" s="1"/>
  <c r="B160" i="7"/>
  <c r="C172" i="7" s="1"/>
  <c r="C159" i="7"/>
  <c r="B159" i="7"/>
  <c r="B158" i="7"/>
  <c r="C170" i="7" s="1"/>
  <c r="C157" i="7"/>
  <c r="B157" i="7"/>
  <c r="B156" i="7"/>
  <c r="C168" i="7" s="1"/>
  <c r="B155" i="7"/>
  <c r="C167" i="7" s="1"/>
  <c r="B154" i="7"/>
  <c r="C153" i="7"/>
  <c r="B153" i="7"/>
  <c r="B152" i="7"/>
  <c r="C164" i="7" s="1"/>
  <c r="C151" i="7"/>
  <c r="B151" i="7"/>
  <c r="B150" i="7"/>
  <c r="C162" i="7" s="1"/>
  <c r="B149" i="7"/>
  <c r="B148" i="7"/>
  <c r="C160" i="7" s="1"/>
  <c r="C147" i="7"/>
  <c r="B147" i="7"/>
  <c r="B146" i="7"/>
  <c r="C158" i="7" s="1"/>
  <c r="B145" i="7"/>
  <c r="C145" i="7" s="1"/>
  <c r="B144" i="7"/>
  <c r="C156" i="7" s="1"/>
  <c r="B143" i="7"/>
  <c r="C155" i="7" s="1"/>
  <c r="B142" i="7"/>
  <c r="C154" i="7" s="1"/>
  <c r="C141" i="7"/>
  <c r="B141" i="7"/>
  <c r="B140" i="7"/>
  <c r="C152" i="7" s="1"/>
  <c r="C139" i="7"/>
  <c r="B139" i="7"/>
  <c r="B138" i="7"/>
  <c r="C150" i="7" s="1"/>
  <c r="B137" i="7"/>
  <c r="C149" i="7" s="1"/>
  <c r="B136" i="7"/>
  <c r="C135" i="7"/>
  <c r="B135" i="7"/>
  <c r="B134" i="7"/>
  <c r="C146" i="7" s="1"/>
  <c r="C133" i="7"/>
  <c r="B133" i="7"/>
  <c r="B132" i="7"/>
  <c r="C144" i="7" s="1"/>
  <c r="B131" i="7"/>
  <c r="B130" i="7"/>
  <c r="C142" i="7" s="1"/>
  <c r="C129" i="7"/>
  <c r="B129" i="7"/>
  <c r="B128" i="7"/>
  <c r="C140" i="7" s="1"/>
  <c r="B127" i="7"/>
  <c r="C127" i="7" s="1"/>
  <c r="B126" i="7"/>
  <c r="C138" i="7" s="1"/>
  <c r="B125" i="7"/>
  <c r="C137" i="7" s="1"/>
  <c r="B124" i="7"/>
  <c r="C136" i="7" s="1"/>
  <c r="C123" i="7"/>
  <c r="B123" i="7"/>
  <c r="B122" i="7"/>
  <c r="C134" i="7" s="1"/>
  <c r="C121" i="7"/>
  <c r="B121" i="7"/>
  <c r="B120" i="7"/>
  <c r="C132" i="7" s="1"/>
  <c r="B119" i="7"/>
  <c r="C131" i="7" s="1"/>
  <c r="B118" i="7"/>
  <c r="C117" i="7"/>
  <c r="B117" i="7"/>
  <c r="B116" i="7"/>
  <c r="C128" i="7" s="1"/>
  <c r="C115" i="7"/>
  <c r="B115" i="7"/>
  <c r="B114" i="7"/>
  <c r="C126" i="7" s="1"/>
  <c r="B113" i="7"/>
  <c r="B112" i="7"/>
  <c r="C124" i="7" s="1"/>
  <c r="C111" i="7"/>
  <c r="B111" i="7"/>
  <c r="B110" i="7"/>
  <c r="C122" i="7" s="1"/>
  <c r="B109" i="7"/>
  <c r="C109" i="7" s="1"/>
  <c r="B108" i="7"/>
  <c r="C120" i="7" s="1"/>
  <c r="B107" i="7"/>
  <c r="C119" i="7" s="1"/>
  <c r="B106" i="7"/>
  <c r="C118" i="7" s="1"/>
  <c r="C105" i="7"/>
  <c r="B105" i="7"/>
  <c r="B104" i="7"/>
  <c r="C116" i="7" s="1"/>
  <c r="C103" i="7"/>
  <c r="B103" i="7"/>
  <c r="B102" i="7"/>
  <c r="C114" i="7" s="1"/>
  <c r="B101" i="7"/>
  <c r="C113" i="7" s="1"/>
  <c r="B100" i="7"/>
  <c r="C99" i="7"/>
  <c r="B99" i="7"/>
  <c r="B98" i="7"/>
  <c r="C110" i="7" s="1"/>
  <c r="C97" i="7"/>
  <c r="B97" i="7"/>
  <c r="B96" i="7"/>
  <c r="C108" i="7" s="1"/>
  <c r="B95" i="7"/>
  <c r="B94" i="7"/>
  <c r="C106" i="7" s="1"/>
  <c r="C93" i="7"/>
  <c r="B93" i="7"/>
  <c r="B92" i="7"/>
  <c r="C104" i="7" s="1"/>
  <c r="B91" i="7"/>
  <c r="C91" i="7" s="1"/>
  <c r="B90" i="7"/>
  <c r="C102" i="7" s="1"/>
  <c r="B89" i="7"/>
  <c r="C101" i="7" s="1"/>
  <c r="B88" i="7"/>
  <c r="C100" i="7" s="1"/>
  <c r="C87" i="7"/>
  <c r="B87" i="7"/>
  <c r="B86" i="7"/>
  <c r="C98" i="7" s="1"/>
  <c r="C85" i="7"/>
  <c r="B85" i="7"/>
  <c r="B84" i="7"/>
  <c r="C96" i="7" s="1"/>
  <c r="B83" i="7"/>
  <c r="C95" i="7" s="1"/>
  <c r="B82" i="7"/>
  <c r="C81" i="7"/>
  <c r="B81" i="7"/>
  <c r="B80" i="7"/>
  <c r="C92" i="7" s="1"/>
  <c r="C79" i="7"/>
  <c r="B79" i="7"/>
  <c r="B78" i="7"/>
  <c r="C90" i="7" s="1"/>
  <c r="B77" i="7"/>
  <c r="B76" i="7"/>
  <c r="C88" i="7" s="1"/>
  <c r="C75" i="7"/>
  <c r="B75" i="7"/>
  <c r="B74" i="7"/>
  <c r="C86" i="7" s="1"/>
  <c r="B73" i="7"/>
  <c r="C73" i="7" s="1"/>
  <c r="B72" i="7"/>
  <c r="C84" i="7" s="1"/>
  <c r="B71" i="7"/>
  <c r="C83" i="7" s="1"/>
  <c r="B70" i="7"/>
  <c r="C82" i="7" s="1"/>
  <c r="C69" i="7"/>
  <c r="B69" i="7"/>
  <c r="B68" i="7"/>
  <c r="C80" i="7" s="1"/>
  <c r="C67" i="7"/>
  <c r="B67" i="7"/>
  <c r="B66" i="7"/>
  <c r="C78" i="7" s="1"/>
  <c r="B65" i="7"/>
  <c r="C77" i="7" s="1"/>
  <c r="B64" i="7"/>
  <c r="C63" i="7"/>
  <c r="B63" i="7"/>
  <c r="B62" i="7"/>
  <c r="C74" i="7" s="1"/>
  <c r="C61" i="7"/>
  <c r="B61" i="7"/>
  <c r="B60" i="7"/>
  <c r="C72" i="7" s="1"/>
  <c r="B59" i="7"/>
  <c r="B58" i="7"/>
  <c r="C70" i="7" s="1"/>
  <c r="C57" i="7"/>
  <c r="B57" i="7"/>
  <c r="B56" i="7"/>
  <c r="C68" i="7" s="1"/>
  <c r="B55" i="7"/>
  <c r="C55" i="7" s="1"/>
  <c r="B54" i="7"/>
  <c r="C66" i="7" s="1"/>
  <c r="B53" i="7"/>
  <c r="C65" i="7" s="1"/>
  <c r="B52" i="7"/>
  <c r="C64" i="7" s="1"/>
  <c r="C51" i="7"/>
  <c r="B51" i="7"/>
  <c r="B50" i="7"/>
  <c r="C62" i="7" s="1"/>
  <c r="C49" i="7"/>
  <c r="B49" i="7"/>
  <c r="B48" i="7"/>
  <c r="C60" i="7" s="1"/>
  <c r="B47" i="7"/>
  <c r="C59" i="7" s="1"/>
  <c r="B46" i="7"/>
  <c r="C45" i="7"/>
  <c r="B45" i="7"/>
  <c r="B44" i="7"/>
  <c r="C56" i="7" s="1"/>
  <c r="C43" i="7"/>
  <c r="B43" i="7"/>
  <c r="B42" i="7"/>
  <c r="C54" i="7" s="1"/>
  <c r="B41" i="7"/>
  <c r="B40" i="7"/>
  <c r="C52" i="7" s="1"/>
  <c r="C39" i="7"/>
  <c r="B39" i="7"/>
  <c r="B38" i="7"/>
  <c r="C50" i="7" s="1"/>
  <c r="B37" i="7"/>
  <c r="C37" i="7" s="1"/>
  <c r="B36" i="7"/>
  <c r="C48" i="7" s="1"/>
  <c r="B35" i="7"/>
  <c r="C47" i="7" s="1"/>
  <c r="B34" i="7"/>
  <c r="C46" i="7" s="1"/>
  <c r="C33" i="7"/>
  <c r="B33" i="7"/>
  <c r="B32" i="7"/>
  <c r="C44" i="7" s="1"/>
  <c r="C31" i="7"/>
  <c r="B31" i="7"/>
  <c r="B30" i="7"/>
  <c r="C42" i="7" s="1"/>
  <c r="B29" i="7"/>
  <c r="C41" i="7" s="1"/>
  <c r="B28" i="7"/>
  <c r="C27" i="7"/>
  <c r="B27" i="7"/>
  <c r="B26" i="7"/>
  <c r="C38" i="7" s="1"/>
  <c r="C25" i="7"/>
  <c r="B25" i="7"/>
  <c r="B24" i="7"/>
  <c r="B23" i="7"/>
  <c r="B22" i="7"/>
  <c r="B21" i="7"/>
  <c r="B20" i="7"/>
  <c r="C32" i="7" s="1"/>
  <c r="B19" i="7"/>
  <c r="C19" i="7" s="1"/>
  <c r="B18" i="7"/>
  <c r="C30" i="7" s="1"/>
  <c r="B17" i="7"/>
  <c r="B16" i="7"/>
  <c r="C28" i="7" s="1"/>
  <c r="B15" i="7"/>
  <c r="B14" i="7"/>
  <c r="C26" i="7" s="1"/>
  <c r="B13" i="7"/>
  <c r="B12" i="7"/>
  <c r="B11" i="7"/>
  <c r="B10" i="7"/>
  <c r="B9" i="7"/>
  <c r="C21" i="7" s="1"/>
  <c r="B8" i="7"/>
  <c r="C20" i="7" s="1"/>
  <c r="B7" i="7"/>
  <c r="B6" i="7"/>
  <c r="C18" i="7" s="1"/>
  <c r="B773" i="6"/>
  <c r="B772" i="6"/>
  <c r="B771" i="6"/>
  <c r="B770" i="6"/>
  <c r="B769" i="6"/>
  <c r="B768" i="6"/>
  <c r="B767" i="6"/>
  <c r="B766" i="6"/>
  <c r="B765" i="6"/>
  <c r="B764" i="6"/>
  <c r="B763" i="6"/>
  <c r="B762" i="6"/>
  <c r="B761" i="6"/>
  <c r="B760" i="6"/>
  <c r="B759" i="6"/>
  <c r="B758" i="6"/>
  <c r="C770" i="6" s="1"/>
  <c r="B757" i="6"/>
  <c r="C769" i="6" s="1"/>
  <c r="B756" i="6"/>
  <c r="C768" i="6" s="1"/>
  <c r="B755" i="6"/>
  <c r="B754" i="6"/>
  <c r="B753" i="6"/>
  <c r="B752" i="6"/>
  <c r="C764" i="6" s="1"/>
  <c r="B751" i="6"/>
  <c r="B750" i="6"/>
  <c r="C762" i="6" s="1"/>
  <c r="B749" i="6"/>
  <c r="C761" i="6" s="1"/>
  <c r="B748" i="6"/>
  <c r="C760" i="6" s="1"/>
  <c r="B747" i="6"/>
  <c r="C747" i="6" s="1"/>
  <c r="B746" i="6"/>
  <c r="C758" i="6" s="1"/>
  <c r="B745" i="6"/>
  <c r="B744" i="6"/>
  <c r="B743" i="6"/>
  <c r="B742" i="6"/>
  <c r="B741" i="6"/>
  <c r="B740" i="6"/>
  <c r="C752" i="6" s="1"/>
  <c r="B739" i="6"/>
  <c r="C751" i="6" s="1"/>
  <c r="B738" i="6"/>
  <c r="C750" i="6" s="1"/>
  <c r="B737" i="6"/>
  <c r="C749" i="6" s="1"/>
  <c r="B736" i="6"/>
  <c r="C748" i="6" s="1"/>
  <c r="C735" i="6"/>
  <c r="B735" i="6"/>
  <c r="B734" i="6"/>
  <c r="B733" i="6"/>
  <c r="C745" i="6" s="1"/>
  <c r="B732" i="6"/>
  <c r="B731" i="6"/>
  <c r="C743" i="6" s="1"/>
  <c r="B730" i="6"/>
  <c r="B729" i="6"/>
  <c r="B728" i="6"/>
  <c r="C740" i="6" s="1"/>
  <c r="B727" i="6"/>
  <c r="B726" i="6"/>
  <c r="B725" i="6"/>
  <c r="B724" i="6"/>
  <c r="B723" i="6"/>
  <c r="B722" i="6"/>
  <c r="C734" i="6" s="1"/>
  <c r="B721" i="6"/>
  <c r="C733" i="6" s="1"/>
  <c r="B720" i="6"/>
  <c r="C732" i="6" s="1"/>
  <c r="B719" i="6"/>
  <c r="C731" i="6" s="1"/>
  <c r="B718" i="6"/>
  <c r="C730" i="6" s="1"/>
  <c r="B717" i="6"/>
  <c r="B716" i="6"/>
  <c r="C728" i="6" s="1"/>
  <c r="B715" i="6"/>
  <c r="C727" i="6" s="1"/>
  <c r="B714" i="6"/>
  <c r="B713" i="6"/>
  <c r="B712" i="6"/>
  <c r="C724" i="6" s="1"/>
  <c r="B711" i="6"/>
  <c r="B710" i="6"/>
  <c r="C722" i="6" s="1"/>
  <c r="B709" i="6"/>
  <c r="C721" i="6" s="1"/>
  <c r="B708" i="6"/>
  <c r="B707" i="6"/>
  <c r="B706" i="6"/>
  <c r="B705" i="6"/>
  <c r="B704" i="6"/>
  <c r="B703" i="6"/>
  <c r="B702" i="6"/>
  <c r="C714" i="6" s="1"/>
  <c r="B701" i="6"/>
  <c r="C713" i="6" s="1"/>
  <c r="B700" i="6"/>
  <c r="C712" i="6" s="1"/>
  <c r="B699" i="6"/>
  <c r="C711" i="6" s="1"/>
  <c r="B698" i="6"/>
  <c r="C710" i="6" s="1"/>
  <c r="B697" i="6"/>
  <c r="C709" i="6" s="1"/>
  <c r="B696" i="6"/>
  <c r="C708" i="6" s="1"/>
  <c r="B695" i="6"/>
  <c r="C707" i="6" s="1"/>
  <c r="B694" i="6"/>
  <c r="C706" i="6" s="1"/>
  <c r="B693" i="6"/>
  <c r="B692" i="6"/>
  <c r="C704" i="6" s="1"/>
  <c r="B691" i="6"/>
  <c r="C703" i="6" s="1"/>
  <c r="B690" i="6"/>
  <c r="B689" i="6"/>
  <c r="B688" i="6"/>
  <c r="B687" i="6"/>
  <c r="B686" i="6"/>
  <c r="C698" i="6" s="1"/>
  <c r="B685" i="6"/>
  <c r="C697" i="6" s="1"/>
  <c r="B684" i="6"/>
  <c r="C696" i="6" s="1"/>
  <c r="B683" i="6"/>
  <c r="B682" i="6"/>
  <c r="B681" i="6"/>
  <c r="B680" i="6"/>
  <c r="C692" i="6" s="1"/>
  <c r="B679" i="6"/>
  <c r="B678" i="6"/>
  <c r="C690" i="6" s="1"/>
  <c r="B677" i="6"/>
  <c r="C689" i="6" s="1"/>
  <c r="B676" i="6"/>
  <c r="C688" i="6" s="1"/>
  <c r="B675" i="6"/>
  <c r="C675" i="6" s="1"/>
  <c r="B674" i="6"/>
  <c r="C686" i="6" s="1"/>
  <c r="B673" i="6"/>
  <c r="B672" i="6"/>
  <c r="B671" i="6"/>
  <c r="B670" i="6"/>
  <c r="B669" i="6"/>
  <c r="B668" i="6"/>
  <c r="C680" i="6" s="1"/>
  <c r="B667" i="6"/>
  <c r="C679" i="6" s="1"/>
  <c r="B666" i="6"/>
  <c r="C678" i="6" s="1"/>
  <c r="B665" i="6"/>
  <c r="C677" i="6" s="1"/>
  <c r="B664" i="6"/>
  <c r="C676" i="6" s="1"/>
  <c r="B663" i="6"/>
  <c r="B662" i="6"/>
  <c r="B661" i="6"/>
  <c r="C673" i="6" s="1"/>
  <c r="B660" i="6"/>
  <c r="C672" i="6" s="1"/>
  <c r="B659" i="6"/>
  <c r="C671" i="6" s="1"/>
  <c r="B658" i="6"/>
  <c r="C670" i="6" s="1"/>
  <c r="B657" i="6"/>
  <c r="C669" i="6" s="1"/>
  <c r="B656" i="6"/>
  <c r="B655" i="6"/>
  <c r="C667" i="6" s="1"/>
  <c r="B654" i="6"/>
  <c r="B653" i="6"/>
  <c r="B652" i="6"/>
  <c r="B651" i="6"/>
  <c r="B650" i="6"/>
  <c r="C662" i="6" s="1"/>
  <c r="B649" i="6"/>
  <c r="C661" i="6" s="1"/>
  <c r="B648" i="6"/>
  <c r="C660" i="6" s="1"/>
  <c r="B647" i="6"/>
  <c r="C659" i="6" s="1"/>
  <c r="B646" i="6"/>
  <c r="C658" i="6" s="1"/>
  <c r="B645" i="6"/>
  <c r="C657" i="6" s="1"/>
  <c r="B644" i="6"/>
  <c r="C656" i="6" s="1"/>
  <c r="B643" i="6"/>
  <c r="C655" i="6" s="1"/>
  <c r="B642" i="6"/>
  <c r="B641" i="6"/>
  <c r="B640" i="6"/>
  <c r="C652" i="6" s="1"/>
  <c r="B639" i="6"/>
  <c r="B638" i="6"/>
  <c r="C650" i="6" s="1"/>
  <c r="B637" i="6"/>
  <c r="C649" i="6" s="1"/>
  <c r="B636" i="6"/>
  <c r="B635" i="6"/>
  <c r="B634" i="6"/>
  <c r="B633" i="6"/>
  <c r="C645" i="6" s="1"/>
  <c r="B632" i="6"/>
  <c r="B631" i="6"/>
  <c r="B630" i="6"/>
  <c r="C642" i="6" s="1"/>
  <c r="B629" i="6"/>
  <c r="C641" i="6" s="1"/>
  <c r="B628" i="6"/>
  <c r="C640" i="6" s="1"/>
  <c r="B627" i="6"/>
  <c r="B626" i="6"/>
  <c r="C638" i="6" s="1"/>
  <c r="B625" i="6"/>
  <c r="C637" i="6" s="1"/>
  <c r="B624" i="6"/>
  <c r="C636" i="6" s="1"/>
  <c r="B623" i="6"/>
  <c r="C635" i="6" s="1"/>
  <c r="B622" i="6"/>
  <c r="C634" i="6" s="1"/>
  <c r="B621" i="6"/>
  <c r="C621" i="6" s="1"/>
  <c r="B620" i="6"/>
  <c r="C632" i="6" s="1"/>
  <c r="B619" i="6"/>
  <c r="C631" i="6" s="1"/>
  <c r="B618" i="6"/>
  <c r="B617" i="6"/>
  <c r="B616" i="6"/>
  <c r="B615" i="6"/>
  <c r="B614" i="6"/>
  <c r="C626" i="6" s="1"/>
  <c r="B613" i="6"/>
  <c r="C625" i="6" s="1"/>
  <c r="B612" i="6"/>
  <c r="C624" i="6" s="1"/>
  <c r="B611" i="6"/>
  <c r="B610" i="6"/>
  <c r="B609" i="6"/>
  <c r="B608" i="6"/>
  <c r="C620" i="6" s="1"/>
  <c r="B607" i="6"/>
  <c r="C619" i="6" s="1"/>
  <c r="B606" i="6"/>
  <c r="C618" i="6" s="1"/>
  <c r="B605" i="6"/>
  <c r="C617" i="6" s="1"/>
  <c r="B604" i="6"/>
  <c r="C616" i="6" s="1"/>
  <c r="B603" i="6"/>
  <c r="B602" i="6"/>
  <c r="C614" i="6" s="1"/>
  <c r="B601" i="6"/>
  <c r="B600" i="6"/>
  <c r="B599" i="6"/>
  <c r="B598" i="6"/>
  <c r="B597" i="6"/>
  <c r="B596" i="6"/>
  <c r="C608" i="6" s="1"/>
  <c r="B595" i="6"/>
  <c r="C607" i="6" s="1"/>
  <c r="B594" i="6"/>
  <c r="C606" i="6" s="1"/>
  <c r="B593" i="6"/>
  <c r="C605" i="6" s="1"/>
  <c r="B592" i="6"/>
  <c r="C604" i="6" s="1"/>
  <c r="B591" i="6"/>
  <c r="C591" i="6" s="1"/>
  <c r="B590" i="6"/>
  <c r="B589" i="6"/>
  <c r="C601" i="6" s="1"/>
  <c r="B588" i="6"/>
  <c r="C600" i="6" s="1"/>
  <c r="B587" i="6"/>
  <c r="C599" i="6" s="1"/>
  <c r="B586" i="6"/>
  <c r="C598" i="6" s="1"/>
  <c r="B585" i="6"/>
  <c r="B584" i="6"/>
  <c r="C596" i="6" s="1"/>
  <c r="B583" i="6"/>
  <c r="C595" i="6" s="1"/>
  <c r="B582" i="6"/>
  <c r="B581" i="6"/>
  <c r="B580" i="6"/>
  <c r="B579" i="6"/>
  <c r="B578" i="6"/>
  <c r="C590" i="6" s="1"/>
  <c r="B577" i="6"/>
  <c r="C589" i="6" s="1"/>
  <c r="B576" i="6"/>
  <c r="C588" i="6" s="1"/>
  <c r="B575" i="6"/>
  <c r="C587" i="6" s="1"/>
  <c r="B574" i="6"/>
  <c r="C586" i="6" s="1"/>
  <c r="B573" i="6"/>
  <c r="B572" i="6"/>
  <c r="C584" i="6" s="1"/>
  <c r="B571" i="6"/>
  <c r="C583" i="6" s="1"/>
  <c r="B570" i="6"/>
  <c r="B569" i="6"/>
  <c r="B568" i="6"/>
  <c r="C580" i="6" s="1"/>
  <c r="B567" i="6"/>
  <c r="B566" i="6"/>
  <c r="C578" i="6" s="1"/>
  <c r="B565" i="6"/>
  <c r="C577" i="6" s="1"/>
  <c r="B564" i="6"/>
  <c r="B563" i="6"/>
  <c r="B562" i="6"/>
  <c r="B561" i="6"/>
  <c r="B560" i="6"/>
  <c r="B559" i="6"/>
  <c r="B558" i="6"/>
  <c r="C570" i="6" s="1"/>
  <c r="B557" i="6"/>
  <c r="C569" i="6" s="1"/>
  <c r="B556" i="6"/>
  <c r="C568" i="6" s="1"/>
  <c r="B555" i="6"/>
  <c r="B554" i="6"/>
  <c r="C566" i="6" s="1"/>
  <c r="B553" i="6"/>
  <c r="C565" i="6" s="1"/>
  <c r="B552" i="6"/>
  <c r="C564" i="6" s="1"/>
  <c r="B551" i="6"/>
  <c r="C563" i="6" s="1"/>
  <c r="B550" i="6"/>
  <c r="B549" i="6"/>
  <c r="B548" i="6"/>
  <c r="C560" i="6" s="1"/>
  <c r="B547" i="6"/>
  <c r="C559" i="6" s="1"/>
  <c r="B546" i="6"/>
  <c r="B545" i="6"/>
  <c r="B544" i="6"/>
  <c r="B543" i="6"/>
  <c r="B542" i="6"/>
  <c r="C554" i="6" s="1"/>
  <c r="B541" i="6"/>
  <c r="C553" i="6" s="1"/>
  <c r="B540" i="6"/>
  <c r="C552" i="6" s="1"/>
  <c r="B539" i="6"/>
  <c r="B538" i="6"/>
  <c r="B537" i="6"/>
  <c r="B536" i="6"/>
  <c r="C548" i="6" s="1"/>
  <c r="B535" i="6"/>
  <c r="C547" i="6" s="1"/>
  <c r="B534" i="6"/>
  <c r="B533" i="6"/>
  <c r="C545" i="6" s="1"/>
  <c r="B532" i="6"/>
  <c r="C544" i="6" s="1"/>
  <c r="B531" i="6"/>
  <c r="B530" i="6"/>
  <c r="C542" i="6" s="1"/>
  <c r="B529" i="6"/>
  <c r="B528" i="6"/>
  <c r="B527" i="6"/>
  <c r="B526" i="6"/>
  <c r="B525" i="6"/>
  <c r="C537" i="6" s="1"/>
  <c r="B524" i="6"/>
  <c r="C536" i="6" s="1"/>
  <c r="B523" i="6"/>
  <c r="C535" i="6" s="1"/>
  <c r="B522" i="6"/>
  <c r="B521" i="6"/>
  <c r="C533" i="6" s="1"/>
  <c r="B520" i="6"/>
  <c r="C532" i="6" s="1"/>
  <c r="B519" i="6"/>
  <c r="B518" i="6"/>
  <c r="B517" i="6"/>
  <c r="C529" i="6" s="1"/>
  <c r="B516" i="6"/>
  <c r="C528" i="6" s="1"/>
  <c r="B515" i="6"/>
  <c r="C527" i="6" s="1"/>
  <c r="B514" i="6"/>
  <c r="B513" i="6"/>
  <c r="C525" i="6" s="1"/>
  <c r="B512" i="6"/>
  <c r="C524" i="6" s="1"/>
  <c r="B511" i="6"/>
  <c r="C523" i="6" s="1"/>
  <c r="B510" i="6"/>
  <c r="B509" i="6"/>
  <c r="B508" i="6"/>
  <c r="B507" i="6"/>
  <c r="B506" i="6"/>
  <c r="C518" i="6" s="1"/>
  <c r="B505" i="6"/>
  <c r="C517" i="6" s="1"/>
  <c r="B504" i="6"/>
  <c r="B503" i="6"/>
  <c r="C515" i="6" s="1"/>
  <c r="B502" i="6"/>
  <c r="C514" i="6" s="1"/>
  <c r="B501" i="6"/>
  <c r="B500" i="6"/>
  <c r="C512" i="6" s="1"/>
  <c r="B499" i="6"/>
  <c r="C511" i="6" s="1"/>
  <c r="B498" i="6"/>
  <c r="B497" i="6"/>
  <c r="B496" i="6"/>
  <c r="C508" i="6" s="1"/>
  <c r="B495" i="6"/>
  <c r="B494" i="6"/>
  <c r="C506" i="6" s="1"/>
  <c r="B493" i="6"/>
  <c r="C505" i="6" s="1"/>
  <c r="B492" i="6"/>
  <c r="B491" i="6"/>
  <c r="B490" i="6"/>
  <c r="B489" i="6"/>
  <c r="C501" i="6" s="1"/>
  <c r="B488" i="6"/>
  <c r="B487" i="6"/>
  <c r="B486" i="6"/>
  <c r="B485" i="6"/>
  <c r="C497" i="6" s="1"/>
  <c r="B484" i="6"/>
  <c r="C496" i="6" s="1"/>
  <c r="B483" i="6"/>
  <c r="B482" i="6"/>
  <c r="C494" i="6" s="1"/>
  <c r="B481" i="6"/>
  <c r="C493" i="6" s="1"/>
  <c r="B480" i="6"/>
  <c r="C492" i="6" s="1"/>
  <c r="B479" i="6"/>
  <c r="C491" i="6" s="1"/>
  <c r="B478" i="6"/>
  <c r="C490" i="6" s="1"/>
  <c r="B477" i="6"/>
  <c r="B476" i="6"/>
  <c r="C488" i="6" s="1"/>
  <c r="B475" i="6"/>
  <c r="C487" i="6" s="1"/>
  <c r="B474" i="6"/>
  <c r="B473" i="6"/>
  <c r="B472" i="6"/>
  <c r="B471" i="6"/>
  <c r="B470" i="6"/>
  <c r="C482" i="6" s="1"/>
  <c r="B469" i="6"/>
  <c r="C481" i="6" s="1"/>
  <c r="B468" i="6"/>
  <c r="B467" i="6"/>
  <c r="B466" i="6"/>
  <c r="B465" i="6"/>
  <c r="B464" i="6"/>
  <c r="C476" i="6" s="1"/>
  <c r="B463" i="6"/>
  <c r="B462" i="6"/>
  <c r="C474" i="6" s="1"/>
  <c r="B461" i="6"/>
  <c r="C473" i="6" s="1"/>
  <c r="B460" i="6"/>
  <c r="C472" i="6" s="1"/>
  <c r="B459" i="6"/>
  <c r="B458" i="6"/>
  <c r="C470" i="6" s="1"/>
  <c r="B457" i="6"/>
  <c r="B456" i="6"/>
  <c r="B455" i="6"/>
  <c r="B454" i="6"/>
  <c r="B453" i="6"/>
  <c r="B452" i="6"/>
  <c r="C464" i="6" s="1"/>
  <c r="B451" i="6"/>
  <c r="C463" i="6" s="1"/>
  <c r="B450" i="6"/>
  <c r="B449" i="6"/>
  <c r="C461" i="6" s="1"/>
  <c r="B448" i="6"/>
  <c r="C460" i="6" s="1"/>
  <c r="B447" i="6"/>
  <c r="C447" i="6" s="1"/>
  <c r="B446" i="6"/>
  <c r="B445" i="6"/>
  <c r="C457" i="6" s="1"/>
  <c r="B444" i="6"/>
  <c r="C456" i="6" s="1"/>
  <c r="B443" i="6"/>
  <c r="B442" i="6"/>
  <c r="B441" i="6"/>
  <c r="C453" i="6" s="1"/>
  <c r="B440" i="6"/>
  <c r="C452" i="6" s="1"/>
  <c r="B439" i="6"/>
  <c r="B438" i="6"/>
  <c r="B437" i="6"/>
  <c r="B436" i="6"/>
  <c r="B435" i="6"/>
  <c r="B434" i="6"/>
  <c r="C446" i="6" s="1"/>
  <c r="B433" i="6"/>
  <c r="C445" i="6" s="1"/>
  <c r="B432" i="6"/>
  <c r="B431" i="6"/>
  <c r="C443" i="6" s="1"/>
  <c r="B430" i="6"/>
  <c r="C442" i="6" s="1"/>
  <c r="B429" i="6"/>
  <c r="C441" i="6" s="1"/>
  <c r="B428" i="6"/>
  <c r="C440" i="6" s="1"/>
  <c r="B427" i="6"/>
  <c r="C439" i="6" s="1"/>
  <c r="B426" i="6"/>
  <c r="B425" i="6"/>
  <c r="B424" i="6"/>
  <c r="C436" i="6" s="1"/>
  <c r="B423" i="6"/>
  <c r="B422" i="6"/>
  <c r="C434" i="6" s="1"/>
  <c r="B421" i="6"/>
  <c r="C433" i="6" s="1"/>
  <c r="B420" i="6"/>
  <c r="B419" i="6"/>
  <c r="B418" i="6"/>
  <c r="B417" i="6"/>
  <c r="C429" i="6" s="1"/>
  <c r="B416" i="6"/>
  <c r="C428" i="6" s="1"/>
  <c r="B415" i="6"/>
  <c r="B414" i="6"/>
  <c r="B413" i="6"/>
  <c r="C425" i="6" s="1"/>
  <c r="B412" i="6"/>
  <c r="C424" i="6" s="1"/>
  <c r="B411" i="6"/>
  <c r="B410" i="6"/>
  <c r="C422" i="6" s="1"/>
  <c r="B409" i="6"/>
  <c r="C421" i="6" s="1"/>
  <c r="B408" i="6"/>
  <c r="C420" i="6" s="1"/>
  <c r="B407" i="6"/>
  <c r="C419" i="6" s="1"/>
  <c r="B406" i="6"/>
  <c r="C418" i="6" s="1"/>
  <c r="B405" i="6"/>
  <c r="B404" i="6"/>
  <c r="B403" i="6"/>
  <c r="C415" i="6" s="1"/>
  <c r="B402" i="6"/>
  <c r="B401" i="6"/>
  <c r="B400" i="6"/>
  <c r="B399" i="6"/>
  <c r="B398" i="6"/>
  <c r="C410" i="6" s="1"/>
  <c r="B397" i="6"/>
  <c r="C409" i="6" s="1"/>
  <c r="B396" i="6"/>
  <c r="B395" i="6"/>
  <c r="C407" i="6" s="1"/>
  <c r="B394" i="6"/>
  <c r="C406" i="6" s="1"/>
  <c r="B393" i="6"/>
  <c r="B392" i="6"/>
  <c r="C404" i="6" s="1"/>
  <c r="B391" i="6"/>
  <c r="C403" i="6" s="1"/>
  <c r="B390" i="6"/>
  <c r="C402" i="6" s="1"/>
  <c r="B389" i="6"/>
  <c r="B388" i="6"/>
  <c r="C400" i="6" s="1"/>
  <c r="B387" i="6"/>
  <c r="B386" i="6"/>
  <c r="C398" i="6" s="1"/>
  <c r="B385" i="6"/>
  <c r="C397" i="6" s="1"/>
  <c r="B384" i="6"/>
  <c r="B383" i="6"/>
  <c r="B382" i="6"/>
  <c r="B381" i="6"/>
  <c r="B380" i="6"/>
  <c r="C392" i="6" s="1"/>
  <c r="B379" i="6"/>
  <c r="C391" i="6" s="1"/>
  <c r="B378" i="6"/>
  <c r="B377" i="6"/>
  <c r="C389" i="6" s="1"/>
  <c r="B376" i="6"/>
  <c r="C388" i="6" s="1"/>
  <c r="B375" i="6"/>
  <c r="B374" i="6"/>
  <c r="C386" i="6" s="1"/>
  <c r="B373" i="6"/>
  <c r="C385" i="6" s="1"/>
  <c r="B372" i="6"/>
  <c r="B371" i="6"/>
  <c r="B370" i="6"/>
  <c r="C382" i="6" s="1"/>
  <c r="B369" i="6"/>
  <c r="B368" i="6"/>
  <c r="C380" i="6" s="1"/>
  <c r="B367" i="6"/>
  <c r="B366" i="6"/>
  <c r="B365" i="6"/>
  <c r="B364" i="6"/>
  <c r="B363" i="6"/>
  <c r="C375" i="6" s="1"/>
  <c r="B362" i="6"/>
  <c r="C374" i="6" s="1"/>
  <c r="B361" i="6"/>
  <c r="B360" i="6"/>
  <c r="B359" i="6"/>
  <c r="C371" i="6" s="1"/>
  <c r="B358" i="6"/>
  <c r="C370" i="6" s="1"/>
  <c r="B357" i="6"/>
  <c r="B356" i="6"/>
  <c r="C368" i="6" s="1"/>
  <c r="B355" i="6"/>
  <c r="C367" i="6" s="1"/>
  <c r="B354" i="6"/>
  <c r="C366" i="6" s="1"/>
  <c r="B353" i="6"/>
  <c r="C365" i="6" s="1"/>
  <c r="B352" i="6"/>
  <c r="C364" i="6" s="1"/>
  <c r="B351" i="6"/>
  <c r="B350" i="6"/>
  <c r="C362" i="6" s="1"/>
  <c r="B349" i="6"/>
  <c r="C361" i="6" s="1"/>
  <c r="B348" i="6"/>
  <c r="B347" i="6"/>
  <c r="B346" i="6"/>
  <c r="B345" i="6"/>
  <c r="C357" i="6" s="1"/>
  <c r="B344" i="6"/>
  <c r="C356" i="6" s="1"/>
  <c r="B343" i="6"/>
  <c r="C355" i="6" s="1"/>
  <c r="B342" i="6"/>
  <c r="B341" i="6"/>
  <c r="C353" i="6" s="1"/>
  <c r="B340" i="6"/>
  <c r="C352" i="6" s="1"/>
  <c r="B339" i="6"/>
  <c r="B338" i="6"/>
  <c r="B337" i="6"/>
  <c r="C349" i="6" s="1"/>
  <c r="B336" i="6"/>
  <c r="C348" i="6" s="1"/>
  <c r="B335" i="6"/>
  <c r="C347" i="6" s="1"/>
  <c r="B334" i="6"/>
  <c r="B333" i="6"/>
  <c r="B332" i="6"/>
  <c r="C344" i="6" s="1"/>
  <c r="B331" i="6"/>
  <c r="B330" i="6"/>
  <c r="B329" i="6"/>
  <c r="B328" i="6"/>
  <c r="B327" i="6"/>
  <c r="C327" i="6" s="1"/>
  <c r="B326" i="6"/>
  <c r="C338" i="6" s="1"/>
  <c r="B325" i="6"/>
  <c r="C337" i="6" s="1"/>
  <c r="B324" i="6"/>
  <c r="B323" i="6"/>
  <c r="C335" i="6" s="1"/>
  <c r="B322" i="6"/>
  <c r="C334" i="6" s="1"/>
  <c r="B321" i="6"/>
  <c r="B320" i="6"/>
  <c r="C332" i="6" s="1"/>
  <c r="B319" i="6"/>
  <c r="B318" i="6"/>
  <c r="C330" i="6" s="1"/>
  <c r="B317" i="6"/>
  <c r="B316" i="6"/>
  <c r="C328" i="6" s="1"/>
  <c r="B315" i="6"/>
  <c r="B314" i="6"/>
  <c r="C326" i="6" s="1"/>
  <c r="B313" i="6"/>
  <c r="C325" i="6" s="1"/>
  <c r="B312" i="6"/>
  <c r="B311" i="6"/>
  <c r="B310" i="6"/>
  <c r="B309" i="6"/>
  <c r="C321" i="6" s="1"/>
  <c r="B308" i="6"/>
  <c r="C320" i="6" s="1"/>
  <c r="B307" i="6"/>
  <c r="C319" i="6" s="1"/>
  <c r="B306" i="6"/>
  <c r="B305" i="6"/>
  <c r="B304" i="6"/>
  <c r="C316" i="6" s="1"/>
  <c r="B303" i="6"/>
  <c r="B302" i="6"/>
  <c r="C314" i="6" s="1"/>
  <c r="B301" i="6"/>
  <c r="C313" i="6" s="1"/>
  <c r="B300" i="6"/>
  <c r="C312" i="6" s="1"/>
  <c r="B299" i="6"/>
  <c r="C311" i="6" s="1"/>
  <c r="B298" i="6"/>
  <c r="C310" i="6" s="1"/>
  <c r="B297" i="6"/>
  <c r="B296" i="6"/>
  <c r="C308" i="6" s="1"/>
  <c r="B295" i="6"/>
  <c r="C307" i="6" s="1"/>
  <c r="B294" i="6"/>
  <c r="B293" i="6"/>
  <c r="B292" i="6"/>
  <c r="B291" i="6"/>
  <c r="C303" i="6" s="1"/>
  <c r="B290" i="6"/>
  <c r="C302" i="6" s="1"/>
  <c r="B289" i="6"/>
  <c r="B288" i="6"/>
  <c r="B287" i="6"/>
  <c r="C299" i="6" s="1"/>
  <c r="B286" i="6"/>
  <c r="C298" i="6" s="1"/>
  <c r="B285" i="6"/>
  <c r="B284" i="6"/>
  <c r="C296" i="6" s="1"/>
  <c r="B283" i="6"/>
  <c r="C295" i="6" s="1"/>
  <c r="B282" i="6"/>
  <c r="C294" i="6" s="1"/>
  <c r="B281" i="6"/>
  <c r="C293" i="6" s="1"/>
  <c r="B280" i="6"/>
  <c r="B279" i="6"/>
  <c r="C291" i="6" s="1"/>
  <c r="B278" i="6"/>
  <c r="C290" i="6" s="1"/>
  <c r="B277" i="6"/>
  <c r="B276" i="6"/>
  <c r="C288" i="6" s="1"/>
  <c r="B275" i="6"/>
  <c r="C287" i="6" s="1"/>
  <c r="B274" i="6"/>
  <c r="B273" i="6"/>
  <c r="C285" i="6" s="1"/>
  <c r="B272" i="6"/>
  <c r="C284" i="6" s="1"/>
  <c r="B271" i="6"/>
  <c r="C283" i="6" s="1"/>
  <c r="B270" i="6"/>
  <c r="B269" i="6"/>
  <c r="B268" i="6"/>
  <c r="B267" i="6"/>
  <c r="C279" i="6" s="1"/>
  <c r="B266" i="6"/>
  <c r="C278" i="6" s="1"/>
  <c r="B265" i="6"/>
  <c r="B264" i="6"/>
  <c r="C276" i="6" s="1"/>
  <c r="B263" i="6"/>
  <c r="B262" i="6"/>
  <c r="C274" i="6" s="1"/>
  <c r="B261" i="6"/>
  <c r="B260" i="6"/>
  <c r="B259" i="6"/>
  <c r="B258" i="6"/>
  <c r="C270" i="6" s="1"/>
  <c r="B257" i="6"/>
  <c r="C269" i="6" s="1"/>
  <c r="B256" i="6"/>
  <c r="C268" i="6" s="1"/>
  <c r="B255" i="6"/>
  <c r="C267" i="6" s="1"/>
  <c r="B254" i="6"/>
  <c r="C266" i="6" s="1"/>
  <c r="B253" i="6"/>
  <c r="C265" i="6" s="1"/>
  <c r="B252" i="6"/>
  <c r="C264" i="6" s="1"/>
  <c r="B251" i="6"/>
  <c r="C263" i="6" s="1"/>
  <c r="B250" i="6"/>
  <c r="B249" i="6"/>
  <c r="C261" i="6" s="1"/>
  <c r="B248" i="6"/>
  <c r="B247" i="6"/>
  <c r="C259" i="6" s="1"/>
  <c r="B246" i="6"/>
  <c r="B245" i="6"/>
  <c r="B244" i="6"/>
  <c r="B243" i="6"/>
  <c r="C255" i="6" s="1"/>
  <c r="B242" i="6"/>
  <c r="C254" i="6" s="1"/>
  <c r="B241" i="6"/>
  <c r="C253" i="6" s="1"/>
  <c r="B240" i="6"/>
  <c r="C252" i="6" s="1"/>
  <c r="B239" i="6"/>
  <c r="B238" i="6"/>
  <c r="C250" i="6" s="1"/>
  <c r="B237" i="6"/>
  <c r="B236" i="6"/>
  <c r="C248" i="6" s="1"/>
  <c r="B235" i="6"/>
  <c r="C247" i="6" s="1"/>
  <c r="B234" i="6"/>
  <c r="B233" i="6"/>
  <c r="C245" i="6" s="1"/>
  <c r="B232" i="6"/>
  <c r="C244" i="6" s="1"/>
  <c r="B231" i="6"/>
  <c r="C243" i="6" s="1"/>
  <c r="B230" i="6"/>
  <c r="C242" i="6" s="1"/>
  <c r="B229" i="6"/>
  <c r="C241" i="6" s="1"/>
  <c r="B228" i="6"/>
  <c r="C240" i="6" s="1"/>
  <c r="B227" i="6"/>
  <c r="B226" i="6"/>
  <c r="B225" i="6"/>
  <c r="C237" i="6" s="1"/>
  <c r="B224" i="6"/>
  <c r="C236" i="6" s="1"/>
  <c r="B223" i="6"/>
  <c r="C235" i="6" s="1"/>
  <c r="B222" i="6"/>
  <c r="B221" i="6"/>
  <c r="B220" i="6"/>
  <c r="B219" i="6"/>
  <c r="C231" i="6" s="1"/>
  <c r="B218" i="6"/>
  <c r="C230" i="6" s="1"/>
  <c r="B217" i="6"/>
  <c r="C229" i="6" s="1"/>
  <c r="B216" i="6"/>
  <c r="B215" i="6"/>
  <c r="B214" i="6"/>
  <c r="C226" i="6" s="1"/>
  <c r="B213" i="6"/>
  <c r="B212" i="6"/>
  <c r="C224" i="6" s="1"/>
  <c r="B211" i="6"/>
  <c r="C223" i="6" s="1"/>
  <c r="B210" i="6"/>
  <c r="B209" i="6"/>
  <c r="C221" i="6" s="1"/>
  <c r="B208" i="6"/>
  <c r="C220" i="6" s="1"/>
  <c r="B207" i="6"/>
  <c r="C219" i="6" s="1"/>
  <c r="B206" i="6"/>
  <c r="B205" i="6"/>
  <c r="B204" i="6"/>
  <c r="C216" i="6" s="1"/>
  <c r="B203" i="6"/>
  <c r="C215" i="6" s="1"/>
  <c r="B202" i="6"/>
  <c r="B201" i="6"/>
  <c r="C213" i="6" s="1"/>
  <c r="B200" i="6"/>
  <c r="C212" i="6" s="1"/>
  <c r="B199" i="6"/>
  <c r="C211" i="6" s="1"/>
  <c r="B198" i="6"/>
  <c r="B197" i="6"/>
  <c r="B196" i="6"/>
  <c r="B195" i="6"/>
  <c r="B194" i="6"/>
  <c r="B193" i="6"/>
  <c r="C205" i="6" s="1"/>
  <c r="B192" i="6"/>
  <c r="C204" i="6" s="1"/>
  <c r="B191" i="6"/>
  <c r="B190" i="6"/>
  <c r="C202" i="6" s="1"/>
  <c r="B189" i="6"/>
  <c r="B188" i="6"/>
  <c r="C200" i="6" s="1"/>
  <c r="B187" i="6"/>
  <c r="C199" i="6" s="1"/>
  <c r="B186" i="6"/>
  <c r="B185" i="6"/>
  <c r="C197" i="6" s="1"/>
  <c r="B184" i="6"/>
  <c r="B183" i="6"/>
  <c r="C195" i="6" s="1"/>
  <c r="B182" i="6"/>
  <c r="C194" i="6" s="1"/>
  <c r="B181" i="6"/>
  <c r="B180" i="6"/>
  <c r="C192" i="6" s="1"/>
  <c r="B179" i="6"/>
  <c r="C191" i="6" s="1"/>
  <c r="B178" i="6"/>
  <c r="B177" i="6"/>
  <c r="C189" i="6" s="1"/>
  <c r="B176" i="6"/>
  <c r="C188" i="6" s="1"/>
  <c r="B175" i="6"/>
  <c r="C187" i="6" s="1"/>
  <c r="B174" i="6"/>
  <c r="C174" i="6" s="1"/>
  <c r="B173" i="6"/>
  <c r="B172" i="6"/>
  <c r="B171" i="6"/>
  <c r="B170" i="6"/>
  <c r="C182" i="6" s="1"/>
  <c r="B169" i="6"/>
  <c r="C181" i="6" s="1"/>
  <c r="B168" i="6"/>
  <c r="B167" i="6"/>
  <c r="B166" i="6"/>
  <c r="B165" i="6"/>
  <c r="B164" i="6"/>
  <c r="C176" i="6" s="1"/>
  <c r="B163" i="6"/>
  <c r="B162" i="6"/>
  <c r="B161" i="6"/>
  <c r="C173" i="6" s="1"/>
  <c r="B160" i="6"/>
  <c r="C172" i="6" s="1"/>
  <c r="B159" i="6"/>
  <c r="C171" i="6" s="1"/>
  <c r="B158" i="6"/>
  <c r="C170" i="6" s="1"/>
  <c r="B157" i="6"/>
  <c r="B156" i="6"/>
  <c r="C168" i="6" s="1"/>
  <c r="B155" i="6"/>
  <c r="C167" i="6" s="1"/>
  <c r="B154" i="6"/>
  <c r="B153" i="6"/>
  <c r="C165" i="6" s="1"/>
  <c r="B152" i="6"/>
  <c r="B151" i="6"/>
  <c r="C163" i="6" s="1"/>
  <c r="B150" i="6"/>
  <c r="B149" i="6"/>
  <c r="B148" i="6"/>
  <c r="B147" i="6"/>
  <c r="C159" i="6" s="1"/>
  <c r="B146" i="6"/>
  <c r="B145" i="6"/>
  <c r="C157" i="6" s="1"/>
  <c r="B144" i="6"/>
  <c r="C156" i="6" s="1"/>
  <c r="B143" i="6"/>
  <c r="B142" i="6"/>
  <c r="C154" i="6" s="1"/>
  <c r="B141" i="6"/>
  <c r="B140" i="6"/>
  <c r="C152" i="6" s="1"/>
  <c r="B139" i="6"/>
  <c r="C151" i="6" s="1"/>
  <c r="B138" i="6"/>
  <c r="B137" i="6"/>
  <c r="C149" i="6" s="1"/>
  <c r="B136" i="6"/>
  <c r="C148" i="6" s="1"/>
  <c r="B135" i="6"/>
  <c r="B134" i="6"/>
  <c r="C146" i="6" s="1"/>
  <c r="B133" i="6"/>
  <c r="C145" i="6" s="1"/>
  <c r="B132" i="6"/>
  <c r="C144" i="6" s="1"/>
  <c r="B131" i="6"/>
  <c r="C143" i="6" s="1"/>
  <c r="B130" i="6"/>
  <c r="B129" i="6"/>
  <c r="C141" i="6" s="1"/>
  <c r="B128" i="6"/>
  <c r="C140" i="6" s="1"/>
  <c r="B127" i="6"/>
  <c r="B126" i="6"/>
  <c r="B125" i="6"/>
  <c r="B124" i="6"/>
  <c r="C136" i="6" s="1"/>
  <c r="B123" i="6"/>
  <c r="B122" i="6"/>
  <c r="C134" i="6" s="1"/>
  <c r="B121" i="6"/>
  <c r="C133" i="6" s="1"/>
  <c r="B120" i="6"/>
  <c r="C132" i="6" s="1"/>
  <c r="B119" i="6"/>
  <c r="B118" i="6"/>
  <c r="B117" i="6"/>
  <c r="C129" i="6" s="1"/>
  <c r="B116" i="6"/>
  <c r="C128" i="6" s="1"/>
  <c r="B115" i="6"/>
  <c r="B114" i="6"/>
  <c r="C126" i="6" s="1"/>
  <c r="B113" i="6"/>
  <c r="B112" i="6"/>
  <c r="B111" i="6"/>
  <c r="B110" i="6"/>
  <c r="C122" i="6" s="1"/>
  <c r="B109" i="6"/>
  <c r="B108" i="6"/>
  <c r="B107" i="6"/>
  <c r="C119" i="6" s="1"/>
  <c r="B106" i="6"/>
  <c r="B105" i="6"/>
  <c r="B104" i="6"/>
  <c r="B103" i="6"/>
  <c r="C115" i="6" s="1"/>
  <c r="B102" i="6"/>
  <c r="B101" i="6"/>
  <c r="B100" i="6"/>
  <c r="C112" i="6" s="1"/>
  <c r="B99" i="6"/>
  <c r="B98" i="6"/>
  <c r="B97" i="6"/>
  <c r="B96" i="6"/>
  <c r="C108" i="6" s="1"/>
  <c r="B95" i="6"/>
  <c r="B94" i="6"/>
  <c r="B93" i="6"/>
  <c r="B92" i="6"/>
  <c r="C104" i="6" s="1"/>
  <c r="B91" i="6"/>
  <c r="B90" i="6"/>
  <c r="B89" i="6"/>
  <c r="B88" i="6"/>
  <c r="C100" i="6" s="1"/>
  <c r="B87" i="6"/>
  <c r="B86" i="6"/>
  <c r="C98" i="6" s="1"/>
  <c r="B85" i="6"/>
  <c r="C97" i="6" s="1"/>
  <c r="B84" i="6"/>
  <c r="B83" i="6"/>
  <c r="B82" i="6"/>
  <c r="B81" i="6"/>
  <c r="C93" i="6" s="1"/>
  <c r="B80" i="6"/>
  <c r="B79" i="6"/>
  <c r="B78" i="6"/>
  <c r="C78" i="6" s="1"/>
  <c r="B77" i="6"/>
  <c r="B76" i="6"/>
  <c r="B75" i="6"/>
  <c r="B74" i="6"/>
  <c r="C86" i="6" s="1"/>
  <c r="B73" i="6"/>
  <c r="C73" i="6" s="1"/>
  <c r="B72" i="6"/>
  <c r="B71" i="6"/>
  <c r="B70" i="6"/>
  <c r="C70" i="6" s="1"/>
  <c r="B69" i="6"/>
  <c r="C69" i="6" s="1"/>
  <c r="B68" i="6"/>
  <c r="B67" i="6"/>
  <c r="B66" i="6"/>
  <c r="B65" i="6"/>
  <c r="B64" i="6"/>
  <c r="B63" i="6"/>
  <c r="B62" i="6"/>
  <c r="C74" i="6" s="1"/>
  <c r="B61" i="6"/>
  <c r="B60" i="6"/>
  <c r="C72" i="6" s="1"/>
  <c r="B59" i="6"/>
  <c r="C71" i="6" s="1"/>
  <c r="B58" i="6"/>
  <c r="B57" i="6"/>
  <c r="B56" i="6"/>
  <c r="C68" i="6" s="1"/>
  <c r="B55" i="6"/>
  <c r="B54" i="6"/>
  <c r="B53" i="6"/>
  <c r="B52" i="6"/>
  <c r="C64" i="6" s="1"/>
  <c r="B51" i="6"/>
  <c r="B50" i="6"/>
  <c r="C62" i="6" s="1"/>
  <c r="B49" i="6"/>
  <c r="C61" i="6" s="1"/>
  <c r="B48" i="6"/>
  <c r="B47" i="6"/>
  <c r="B46" i="6"/>
  <c r="B45" i="6"/>
  <c r="C57" i="6" s="1"/>
  <c r="B44" i="6"/>
  <c r="C56" i="6" s="1"/>
  <c r="B43" i="6"/>
  <c r="B42" i="6"/>
  <c r="B41" i="6"/>
  <c r="B40" i="6"/>
  <c r="B39" i="6"/>
  <c r="B38" i="6"/>
  <c r="C50" i="6" s="1"/>
  <c r="B37" i="6"/>
  <c r="B36" i="6"/>
  <c r="B35" i="6"/>
  <c r="C47" i="6" s="1"/>
  <c r="B34" i="6"/>
  <c r="B33" i="6"/>
  <c r="B32" i="6"/>
  <c r="B31" i="6"/>
  <c r="C43" i="6" s="1"/>
  <c r="B30" i="6"/>
  <c r="B29" i="6"/>
  <c r="B28" i="6"/>
  <c r="C40" i="6" s="1"/>
  <c r="B27" i="6"/>
  <c r="B26" i="6"/>
  <c r="B25" i="6"/>
  <c r="B24" i="6"/>
  <c r="C36" i="6" s="1"/>
  <c r="B23" i="6"/>
  <c r="B22" i="6"/>
  <c r="B21" i="6"/>
  <c r="B20" i="6"/>
  <c r="C32" i="6" s="1"/>
  <c r="B19" i="6"/>
  <c r="B18" i="6"/>
  <c r="B17" i="6"/>
  <c r="B16" i="6"/>
  <c r="C28" i="6" s="1"/>
  <c r="B15" i="6"/>
  <c r="C27" i="6" s="1"/>
  <c r="B14" i="6"/>
  <c r="C26" i="6" s="1"/>
  <c r="B13" i="6"/>
  <c r="C25" i="6" s="1"/>
  <c r="B12" i="6"/>
  <c r="C24" i="6" s="1"/>
  <c r="B11" i="6"/>
  <c r="B10" i="6"/>
  <c r="B9" i="6"/>
  <c r="C21" i="6" s="1"/>
  <c r="B8" i="6"/>
  <c r="C20" i="6" s="1"/>
  <c r="B7" i="6"/>
  <c r="B6" i="6"/>
  <c r="C18" i="6" s="1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C348" i="9" l="1"/>
  <c r="D348" i="9" s="1"/>
  <c r="C62" i="9"/>
  <c r="D62" i="9" s="1"/>
  <c r="C265" i="9"/>
  <c r="D265" i="9" s="1"/>
  <c r="C421" i="9"/>
  <c r="D421" i="9" s="1"/>
  <c r="C457" i="9"/>
  <c r="D457" i="9" s="1"/>
  <c r="C493" i="9"/>
  <c r="D493" i="9" s="1"/>
  <c r="C541" i="9"/>
  <c r="D541" i="9" s="1"/>
  <c r="C589" i="9"/>
  <c r="D589" i="9" s="1"/>
  <c r="C613" i="9"/>
  <c r="D613" i="9" s="1"/>
  <c r="C637" i="9"/>
  <c r="D637" i="9" s="1"/>
  <c r="C696" i="9"/>
  <c r="D696" i="9" s="1"/>
  <c r="C768" i="9"/>
  <c r="D768" i="9" s="1"/>
  <c r="C122" i="9"/>
  <c r="D122" i="9" s="1"/>
  <c r="C351" i="9"/>
  <c r="D351" i="9" s="1"/>
  <c r="C494" i="9"/>
  <c r="D494" i="9" s="1"/>
  <c r="C566" i="9"/>
  <c r="D566" i="9" s="1"/>
  <c r="C614" i="9"/>
  <c r="D614" i="9" s="1"/>
  <c r="C686" i="9"/>
  <c r="D686" i="9" s="1"/>
  <c r="C43" i="9"/>
  <c r="D43" i="9" s="1"/>
  <c r="C208" i="9"/>
  <c r="D208" i="9" s="1"/>
  <c r="C412" i="9"/>
  <c r="D412" i="9" s="1"/>
  <c r="C532" i="9"/>
  <c r="D532" i="9" s="1"/>
  <c r="C544" i="9"/>
  <c r="D544" i="9" s="1"/>
  <c r="C628" i="9"/>
  <c r="D628" i="9" s="1"/>
  <c r="C676" i="9"/>
  <c r="D676" i="9" s="1"/>
  <c r="C724" i="9"/>
  <c r="D724" i="9" s="1"/>
  <c r="C9" i="9"/>
  <c r="D9" i="9" s="1"/>
  <c r="C44" i="9"/>
  <c r="D44" i="9" s="1"/>
  <c r="C102" i="9"/>
  <c r="D102" i="9" s="1"/>
  <c r="C186" i="9"/>
  <c r="D186" i="9" s="1"/>
  <c r="C378" i="9"/>
  <c r="D378" i="9" s="1"/>
  <c r="C678" i="9"/>
  <c r="D678" i="9" s="1"/>
  <c r="C736" i="9"/>
  <c r="D736" i="9" s="1"/>
  <c r="C58" i="9"/>
  <c r="D58" i="9" s="1"/>
  <c r="C187" i="9"/>
  <c r="D187" i="9" s="1"/>
  <c r="C344" i="9"/>
  <c r="D344" i="9" s="1"/>
  <c r="C368" i="9"/>
  <c r="D368" i="9" s="1"/>
  <c r="C762" i="9"/>
  <c r="D762" i="9" s="1"/>
  <c r="C70" i="9"/>
  <c r="D70" i="9" s="1"/>
  <c r="C117" i="9"/>
  <c r="D117" i="9" s="1"/>
  <c r="C153" i="9"/>
  <c r="D153" i="9" s="1"/>
  <c r="C262" i="9"/>
  <c r="D262" i="9" s="1"/>
  <c r="C752" i="9"/>
  <c r="D752" i="9" s="1"/>
  <c r="C112" i="9"/>
  <c r="D112" i="9" s="1"/>
  <c r="C664" i="9"/>
  <c r="D664" i="9" s="1"/>
  <c r="C710" i="9"/>
  <c r="D710" i="9" s="1"/>
  <c r="C24" i="9"/>
  <c r="D24" i="9" s="1"/>
  <c r="C114" i="9"/>
  <c r="D114" i="9" s="1"/>
  <c r="C135" i="9"/>
  <c r="D135" i="9" s="1"/>
  <c r="C148" i="9"/>
  <c r="D148" i="9" s="1"/>
  <c r="C215" i="9"/>
  <c r="D215" i="9" s="1"/>
  <c r="C228" i="9"/>
  <c r="D228" i="9" s="1"/>
  <c r="C274" i="9"/>
  <c r="D274" i="9" s="1"/>
  <c r="C334" i="9"/>
  <c r="D334" i="9" s="1"/>
  <c r="C379" i="9"/>
  <c r="D379" i="9" s="1"/>
  <c r="C438" i="9"/>
  <c r="D438" i="9" s="1"/>
  <c r="C745" i="9"/>
  <c r="D745" i="9" s="1"/>
  <c r="C756" i="9"/>
  <c r="D756" i="9" s="1"/>
  <c r="C146" i="9"/>
  <c r="D146" i="9" s="1"/>
  <c r="C170" i="9"/>
  <c r="D170" i="9" s="1"/>
  <c r="C642" i="9"/>
  <c r="D642" i="9" s="1"/>
  <c r="C734" i="9"/>
  <c r="D734" i="9" s="1"/>
  <c r="C158" i="9"/>
  <c r="D158" i="9" s="1"/>
  <c r="C226" i="9"/>
  <c r="D226" i="9" s="1"/>
  <c r="C250" i="9"/>
  <c r="D250" i="9" s="1"/>
  <c r="C93" i="9"/>
  <c r="D93" i="9" s="1"/>
  <c r="C254" i="9"/>
  <c r="D254" i="9" s="1"/>
  <c r="C264" i="9"/>
  <c r="D264" i="9" s="1"/>
  <c r="C275" i="9"/>
  <c r="D275" i="9" s="1"/>
  <c r="C357" i="9"/>
  <c r="D357" i="9" s="1"/>
  <c r="C463" i="9"/>
  <c r="D463" i="9" s="1"/>
  <c r="C476" i="9"/>
  <c r="D476" i="9" s="1"/>
  <c r="C511" i="9"/>
  <c r="D511" i="9" s="1"/>
  <c r="C656" i="9"/>
  <c r="D656" i="9" s="1"/>
  <c r="C692" i="9"/>
  <c r="D692" i="9" s="1"/>
  <c r="C71" i="9"/>
  <c r="D71" i="9" s="1"/>
  <c r="C358" i="9"/>
  <c r="D358" i="9" s="1"/>
  <c r="C633" i="9"/>
  <c r="D633" i="9" s="1"/>
  <c r="C40" i="9"/>
  <c r="D40" i="9" s="1"/>
  <c r="C85" i="9"/>
  <c r="D85" i="9" s="1"/>
  <c r="C129" i="9"/>
  <c r="D129" i="9" s="1"/>
  <c r="C163" i="9"/>
  <c r="D163" i="9" s="1"/>
  <c r="C315" i="9"/>
  <c r="D315" i="9" s="1"/>
  <c r="C327" i="9"/>
  <c r="D327" i="9" s="1"/>
  <c r="C338" i="9"/>
  <c r="D338" i="9" s="1"/>
  <c r="C419" i="9"/>
  <c r="D419" i="9" s="1"/>
  <c r="C431" i="9"/>
  <c r="D431" i="9" s="1"/>
  <c r="C526" i="9"/>
  <c r="D526" i="9" s="1"/>
  <c r="C647" i="9"/>
  <c r="D647" i="9" s="1"/>
  <c r="C142" i="9"/>
  <c r="D142" i="9" s="1"/>
  <c r="C373" i="9"/>
  <c r="D373" i="9" s="1"/>
  <c r="C396" i="9"/>
  <c r="D396" i="9" s="1"/>
  <c r="C504" i="9"/>
  <c r="D504" i="9" s="1"/>
  <c r="C528" i="9"/>
  <c r="D528" i="9" s="1"/>
  <c r="C648" i="9"/>
  <c r="D648" i="9" s="1"/>
  <c r="C75" i="9"/>
  <c r="D75" i="9" s="1"/>
  <c r="C87" i="9"/>
  <c r="D87" i="9" s="1"/>
  <c r="C143" i="9"/>
  <c r="D143" i="9" s="1"/>
  <c r="C177" i="9"/>
  <c r="D177" i="9" s="1"/>
  <c r="C190" i="9"/>
  <c r="D190" i="9" s="1"/>
  <c r="C282" i="9"/>
  <c r="D282" i="9" s="1"/>
  <c r="C294" i="9"/>
  <c r="D294" i="9" s="1"/>
  <c r="C318" i="9"/>
  <c r="D318" i="9" s="1"/>
  <c r="C340" i="9"/>
  <c r="D340" i="9" s="1"/>
  <c r="C375" i="9"/>
  <c r="D375" i="9" s="1"/>
  <c r="C470" i="9"/>
  <c r="D470" i="9" s="1"/>
  <c r="C518" i="9"/>
  <c r="D518" i="9" s="1"/>
  <c r="C554" i="9"/>
  <c r="D554" i="9" s="1"/>
  <c r="C650" i="9"/>
  <c r="D650" i="9" s="1"/>
  <c r="C673" i="9"/>
  <c r="D673" i="9" s="1"/>
  <c r="C708" i="9"/>
  <c r="D708" i="9" s="1"/>
  <c r="C730" i="9"/>
  <c r="D730" i="9" s="1"/>
  <c r="C742" i="9"/>
  <c r="D742" i="9" s="1"/>
  <c r="C764" i="9"/>
  <c r="D764" i="9" s="1"/>
  <c r="C145" i="9"/>
  <c r="D145" i="9" s="1"/>
  <c r="C225" i="9"/>
  <c r="D225" i="9" s="1"/>
  <c r="C249" i="9"/>
  <c r="D249" i="9" s="1"/>
  <c r="C447" i="9"/>
  <c r="D447" i="9" s="1"/>
  <c r="C34" i="9"/>
  <c r="D34" i="9" s="1"/>
  <c r="C459" i="9"/>
  <c r="D459" i="9" s="1"/>
  <c r="C760" i="9"/>
  <c r="D760" i="9" s="1"/>
  <c r="C292" i="9"/>
  <c r="D292" i="9" s="1"/>
  <c r="C403" i="9"/>
  <c r="D403" i="9" s="1"/>
  <c r="C737" i="9"/>
  <c r="D737" i="9" s="1"/>
  <c r="C35" i="9"/>
  <c r="D35" i="9" s="1"/>
  <c r="C73" i="9"/>
  <c r="D73" i="9" s="1"/>
  <c r="C165" i="9"/>
  <c r="D165" i="9" s="1"/>
  <c r="C174" i="9"/>
  <c r="D174" i="9" s="1"/>
  <c r="C329" i="9"/>
  <c r="D329" i="9" s="1"/>
  <c r="C359" i="9"/>
  <c r="D359" i="9" s="1"/>
  <c r="C416" i="9"/>
  <c r="D416" i="9" s="1"/>
  <c r="C427" i="9"/>
  <c r="D427" i="9" s="1"/>
  <c r="C439" i="9"/>
  <c r="D439" i="9" s="1"/>
  <c r="C460" i="9"/>
  <c r="D460" i="9" s="1"/>
  <c r="C505" i="9"/>
  <c r="D505" i="9" s="1"/>
  <c r="C550" i="9"/>
  <c r="D550" i="9" s="1"/>
  <c r="C563" i="9"/>
  <c r="D563" i="9" s="1"/>
  <c r="C654" i="9"/>
  <c r="D654" i="9" s="1"/>
  <c r="C720" i="9"/>
  <c r="D720" i="9" s="1"/>
  <c r="C761" i="9"/>
  <c r="D761" i="9" s="1"/>
  <c r="C15" i="9"/>
  <c r="D15" i="9" s="1"/>
  <c r="C25" i="9"/>
  <c r="D25" i="9" s="1"/>
  <c r="C74" i="9"/>
  <c r="D74" i="9" s="1"/>
  <c r="C106" i="9"/>
  <c r="D106" i="9" s="1"/>
  <c r="C126" i="9"/>
  <c r="D126" i="9" s="1"/>
  <c r="C147" i="9"/>
  <c r="D147" i="9" s="1"/>
  <c r="C239" i="9"/>
  <c r="D239" i="9" s="1"/>
  <c r="C271" i="9"/>
  <c r="D271" i="9" s="1"/>
  <c r="C451" i="9"/>
  <c r="D451" i="9" s="1"/>
  <c r="C38" i="9"/>
  <c r="D38" i="9" s="1"/>
  <c r="C118" i="9"/>
  <c r="D118" i="9" s="1"/>
  <c r="C166" i="9"/>
  <c r="D166" i="9" s="1"/>
  <c r="C220" i="9"/>
  <c r="D220" i="9" s="1"/>
  <c r="C273" i="9"/>
  <c r="D273" i="9" s="1"/>
  <c r="C306" i="9"/>
  <c r="D306" i="9" s="1"/>
  <c r="C362" i="9"/>
  <c r="D362" i="9" s="1"/>
  <c r="C374" i="9"/>
  <c r="D374" i="9" s="1"/>
  <c r="C428" i="9"/>
  <c r="D428" i="9" s="1"/>
  <c r="C450" i="9"/>
  <c r="D450" i="9" s="1"/>
  <c r="C495" i="9"/>
  <c r="D495" i="9" s="1"/>
  <c r="C552" i="9"/>
  <c r="D552" i="9" s="1"/>
  <c r="C575" i="9"/>
  <c r="D575" i="9" s="1"/>
  <c r="C645" i="9"/>
  <c r="D645" i="9" s="1"/>
  <c r="C668" i="9"/>
  <c r="D668" i="9" s="1"/>
  <c r="C689" i="9"/>
  <c r="D689" i="9" s="1"/>
  <c r="C701" i="9"/>
  <c r="D701" i="9" s="1"/>
  <c r="C723" i="9"/>
  <c r="D723" i="9" s="1"/>
  <c r="C741" i="9"/>
  <c r="D741" i="9" s="1"/>
  <c r="C28" i="9"/>
  <c r="D28" i="9" s="1"/>
  <c r="C39" i="9"/>
  <c r="D39" i="9" s="1"/>
  <c r="C624" i="9"/>
  <c r="D624" i="9" s="1"/>
  <c r="C680" i="9"/>
  <c r="D680" i="9" s="1"/>
  <c r="C702" i="9"/>
  <c r="D702" i="9" s="1"/>
  <c r="C713" i="9"/>
  <c r="D713" i="9" s="1"/>
  <c r="C732" i="9"/>
  <c r="D732" i="9" s="1"/>
  <c r="C67" i="9"/>
  <c r="D67" i="9" s="1"/>
  <c r="C78" i="9"/>
  <c r="D78" i="9" s="1"/>
  <c r="C130" i="9"/>
  <c r="D130" i="9" s="1"/>
  <c r="C178" i="9"/>
  <c r="D178" i="9" s="1"/>
  <c r="C556" i="9"/>
  <c r="D556" i="9" s="1"/>
  <c r="C602" i="9"/>
  <c r="D602" i="9" s="1"/>
  <c r="C638" i="9"/>
  <c r="D638" i="9" s="1"/>
  <c r="C681" i="9"/>
  <c r="D681" i="9" s="1"/>
  <c r="C693" i="9"/>
  <c r="D693" i="9" s="1"/>
  <c r="C744" i="9"/>
  <c r="D744" i="9" s="1"/>
  <c r="C69" i="9"/>
  <c r="D69" i="9" s="1"/>
  <c r="C101" i="9"/>
  <c r="D101" i="9" s="1"/>
  <c r="C110" i="9"/>
  <c r="D110" i="9" s="1"/>
  <c r="C121" i="9"/>
  <c r="D121" i="9" s="1"/>
  <c r="C152" i="9"/>
  <c r="D152" i="9" s="1"/>
  <c r="C213" i="9"/>
  <c r="D213" i="9" s="1"/>
  <c r="C256" i="9"/>
  <c r="D256" i="9" s="1"/>
  <c r="C310" i="9"/>
  <c r="D310" i="9" s="1"/>
  <c r="C323" i="9"/>
  <c r="D323" i="9" s="1"/>
  <c r="C354" i="9"/>
  <c r="D354" i="9" s="1"/>
  <c r="C454" i="9"/>
  <c r="D454" i="9" s="1"/>
  <c r="C579" i="9"/>
  <c r="D579" i="9" s="1"/>
  <c r="C627" i="9"/>
  <c r="D627" i="9" s="1"/>
  <c r="C42" i="9"/>
  <c r="D42" i="9" s="1"/>
  <c r="C60" i="9"/>
  <c r="D60" i="9" s="1"/>
  <c r="C81" i="9"/>
  <c r="D81" i="9" s="1"/>
  <c r="C224" i="9"/>
  <c r="D224" i="9" s="1"/>
  <c r="C257" i="9"/>
  <c r="D257" i="9" s="1"/>
  <c r="C356" i="9"/>
  <c r="D356" i="9" s="1"/>
  <c r="C388" i="9"/>
  <c r="D388" i="9" s="1"/>
  <c r="C467" i="9"/>
  <c r="D467" i="9" s="1"/>
  <c r="C536" i="9"/>
  <c r="D536" i="9" s="1"/>
  <c r="C164" i="9"/>
  <c r="D164" i="9" s="1"/>
  <c r="C604" i="9"/>
  <c r="D604" i="9" s="1"/>
  <c r="C746" i="9"/>
  <c r="D746" i="9" s="1"/>
  <c r="C757" i="9"/>
  <c r="D757" i="9" s="1"/>
  <c r="C12" i="9"/>
  <c r="D12" i="9" s="1"/>
  <c r="C52" i="9"/>
  <c r="D52" i="9" s="1"/>
  <c r="C61" i="9"/>
  <c r="D61" i="9" s="1"/>
  <c r="C92" i="9"/>
  <c r="D92" i="9" s="1"/>
  <c r="C134" i="9"/>
  <c r="D134" i="9" s="1"/>
  <c r="C162" i="9"/>
  <c r="D162" i="9" s="1"/>
  <c r="C171" i="9"/>
  <c r="D171" i="9" s="1"/>
  <c r="C194" i="9"/>
  <c r="D194" i="9" s="1"/>
  <c r="C204" i="9"/>
  <c r="D204" i="9" s="1"/>
  <c r="C236" i="9"/>
  <c r="D236" i="9" s="1"/>
  <c r="C279" i="9"/>
  <c r="D279" i="9" s="1"/>
  <c r="C302" i="9"/>
  <c r="D302" i="9" s="1"/>
  <c r="C347" i="9"/>
  <c r="D347" i="9" s="1"/>
  <c r="C436" i="9"/>
  <c r="D436" i="9" s="1"/>
  <c r="C480" i="9"/>
  <c r="D480" i="9" s="1"/>
  <c r="C491" i="9"/>
  <c r="D491" i="9" s="1"/>
  <c r="C538" i="9"/>
  <c r="D538" i="9" s="1"/>
  <c r="C559" i="9"/>
  <c r="D559" i="9" s="1"/>
  <c r="C582" i="9"/>
  <c r="D582" i="9" s="1"/>
  <c r="C618" i="9"/>
  <c r="D618" i="9" s="1"/>
  <c r="C630" i="9"/>
  <c r="D630" i="9" s="1"/>
  <c r="C641" i="9"/>
  <c r="D641" i="9" s="1"/>
  <c r="C652" i="9"/>
  <c r="D652" i="9" s="1"/>
  <c r="C674" i="9"/>
  <c r="D674" i="9" s="1"/>
  <c r="C685" i="9"/>
  <c r="D685" i="9" s="1"/>
  <c r="C707" i="9"/>
  <c r="D707" i="9" s="1"/>
  <c r="C718" i="9"/>
  <c r="D718" i="9" s="1"/>
  <c r="C355" i="9"/>
  <c r="D355" i="9" s="1"/>
  <c r="C22" i="9"/>
  <c r="D22" i="9" s="1"/>
  <c r="C91" i="9"/>
  <c r="D91" i="9" s="1"/>
  <c r="C98" i="9"/>
  <c r="D98" i="9" s="1"/>
  <c r="C105" i="9"/>
  <c r="D105" i="9" s="1"/>
  <c r="C151" i="9"/>
  <c r="D151" i="9" s="1"/>
  <c r="C159" i="9"/>
  <c r="D159" i="9" s="1"/>
  <c r="C201" i="9"/>
  <c r="D201" i="9" s="1"/>
  <c r="C231" i="9"/>
  <c r="D231" i="9" s="1"/>
  <c r="C266" i="9"/>
  <c r="D266" i="9" s="1"/>
  <c r="C283" i="9"/>
  <c r="D283" i="9" s="1"/>
  <c r="C311" i="9"/>
  <c r="D311" i="9" s="1"/>
  <c r="C339" i="9"/>
  <c r="D339" i="9" s="1"/>
  <c r="C349" i="9"/>
  <c r="D349" i="9" s="1"/>
  <c r="C363" i="9"/>
  <c r="D363" i="9" s="1"/>
  <c r="C383" i="9"/>
  <c r="D383" i="9" s="1"/>
  <c r="C430" i="9"/>
  <c r="D430" i="9" s="1"/>
  <c r="C440" i="9"/>
  <c r="D440" i="9" s="1"/>
  <c r="C448" i="9"/>
  <c r="D448" i="9" s="1"/>
  <c r="C455" i="9"/>
  <c r="D455" i="9" s="1"/>
  <c r="C486" i="9"/>
  <c r="D486" i="9" s="1"/>
  <c r="C503" i="9"/>
  <c r="D503" i="9" s="1"/>
  <c r="C520" i="9"/>
  <c r="D520" i="9" s="1"/>
  <c r="C574" i="9"/>
  <c r="D574" i="9" s="1"/>
  <c r="C584" i="9"/>
  <c r="D584" i="9" s="1"/>
  <c r="C632" i="9"/>
  <c r="D632" i="9" s="1"/>
  <c r="C677" i="9"/>
  <c r="D677" i="9" s="1"/>
  <c r="C446" i="9"/>
  <c r="D446" i="9" s="1"/>
  <c r="C612" i="9"/>
  <c r="D612" i="9" s="1"/>
  <c r="C640" i="9"/>
  <c r="D640" i="9" s="1"/>
  <c r="C13" i="9"/>
  <c r="D13" i="9" s="1"/>
  <c r="C45" i="9"/>
  <c r="D45" i="9" s="1"/>
  <c r="C217" i="9"/>
  <c r="D217" i="9" s="1"/>
  <c r="C304" i="9"/>
  <c r="D304" i="9" s="1"/>
  <c r="C313" i="9"/>
  <c r="D313" i="9" s="1"/>
  <c r="C365" i="9"/>
  <c r="D365" i="9" s="1"/>
  <c r="C497" i="9"/>
  <c r="D497" i="9" s="1"/>
  <c r="C555" i="9"/>
  <c r="D555" i="9" s="1"/>
  <c r="C679" i="9"/>
  <c r="D679" i="9" s="1"/>
  <c r="C714" i="9"/>
  <c r="D714" i="9" s="1"/>
  <c r="C684" i="9"/>
  <c r="D684" i="9" s="1"/>
  <c r="C161" i="9"/>
  <c r="D161" i="9" s="1"/>
  <c r="C181" i="9"/>
  <c r="D181" i="9" s="1"/>
  <c r="C216" i="9"/>
  <c r="D216" i="9" s="1"/>
  <c r="C233" i="9"/>
  <c r="D233" i="9" s="1"/>
  <c r="C242" i="9"/>
  <c r="D242" i="9" s="1"/>
  <c r="C295" i="9"/>
  <c r="D295" i="9" s="1"/>
  <c r="C303" i="9"/>
  <c r="D303" i="9" s="1"/>
  <c r="C312" i="9"/>
  <c r="D312" i="9" s="1"/>
  <c r="C319" i="9"/>
  <c r="D319" i="9" s="1"/>
  <c r="C331" i="9"/>
  <c r="D331" i="9" s="1"/>
  <c r="C350" i="9"/>
  <c r="D350" i="9" s="1"/>
  <c r="C364" i="9"/>
  <c r="D364" i="9" s="1"/>
  <c r="C385" i="9"/>
  <c r="D385" i="9" s="1"/>
  <c r="C397" i="9"/>
  <c r="D397" i="9" s="1"/>
  <c r="C414" i="9"/>
  <c r="D414" i="9" s="1"/>
  <c r="C422" i="9"/>
  <c r="D422" i="9" s="1"/>
  <c r="C432" i="9"/>
  <c r="D432" i="9" s="1"/>
  <c r="C458" i="9"/>
  <c r="D458" i="9" s="1"/>
  <c r="C488" i="9"/>
  <c r="D488" i="9" s="1"/>
  <c r="C496" i="9"/>
  <c r="D496" i="9" s="1"/>
  <c r="C506" i="9"/>
  <c r="D506" i="9" s="1"/>
  <c r="C567" i="9"/>
  <c r="D567" i="9" s="1"/>
  <c r="C576" i="9"/>
  <c r="D576" i="9" s="1"/>
  <c r="C653" i="9"/>
  <c r="D653" i="9" s="1"/>
  <c r="C662" i="9"/>
  <c r="D662" i="9" s="1"/>
  <c r="C672" i="9"/>
  <c r="D672" i="9" s="1"/>
  <c r="C765" i="9"/>
  <c r="D765" i="9" s="1"/>
  <c r="C77" i="9"/>
  <c r="D77" i="9" s="1"/>
  <c r="C94" i="9"/>
  <c r="D94" i="9" s="1"/>
  <c r="C109" i="9"/>
  <c r="D109" i="9" s="1"/>
  <c r="C173" i="9"/>
  <c r="D173" i="9" s="1"/>
  <c r="C182" i="9"/>
  <c r="D182" i="9" s="1"/>
  <c r="C211" i="9"/>
  <c r="D211" i="9" s="1"/>
  <c r="C234" i="9"/>
  <c r="D234" i="9" s="1"/>
  <c r="C243" i="9"/>
  <c r="D243" i="9" s="1"/>
  <c r="C251" i="9"/>
  <c r="D251" i="9" s="1"/>
  <c r="C285" i="9"/>
  <c r="D285" i="9" s="1"/>
  <c r="C296" i="9"/>
  <c r="D296" i="9" s="1"/>
  <c r="C305" i="9"/>
  <c r="D305" i="9" s="1"/>
  <c r="C321" i="9"/>
  <c r="D321" i="9" s="1"/>
  <c r="C366" i="9"/>
  <c r="D366" i="9" s="1"/>
  <c r="C377" i="9"/>
  <c r="D377" i="9" s="1"/>
  <c r="C386" i="9"/>
  <c r="D386" i="9" s="1"/>
  <c r="C398" i="9"/>
  <c r="D398" i="9" s="1"/>
  <c r="C405" i="9"/>
  <c r="D405" i="9" s="1"/>
  <c r="C530" i="9"/>
  <c r="D530" i="9" s="1"/>
  <c r="C549" i="9"/>
  <c r="D549" i="9" s="1"/>
  <c r="C558" i="9"/>
  <c r="D558" i="9" s="1"/>
  <c r="C598" i="9"/>
  <c r="D598" i="9" s="1"/>
  <c r="C607" i="9"/>
  <c r="D607" i="9" s="1"/>
  <c r="C616" i="9"/>
  <c r="D616" i="9" s="1"/>
  <c r="C635" i="9"/>
  <c r="D635" i="9" s="1"/>
  <c r="C663" i="9"/>
  <c r="D663" i="9" s="1"/>
  <c r="C739" i="9"/>
  <c r="D739" i="9" s="1"/>
  <c r="C759" i="9"/>
  <c r="D759" i="9" s="1"/>
  <c r="C33" i="9"/>
  <c r="D33" i="9" s="1"/>
  <c r="C133" i="9"/>
  <c r="D133" i="9" s="1"/>
  <c r="C342" i="9"/>
  <c r="D342" i="9" s="1"/>
  <c r="C387" i="9"/>
  <c r="D387" i="9" s="1"/>
  <c r="C515" i="9"/>
  <c r="D515" i="9" s="1"/>
  <c r="C523" i="9"/>
  <c r="D523" i="9" s="1"/>
  <c r="C588" i="9"/>
  <c r="D588" i="9" s="1"/>
  <c r="C608" i="9"/>
  <c r="D608" i="9" s="1"/>
  <c r="C688" i="9"/>
  <c r="D688" i="9" s="1"/>
  <c r="C8" i="9"/>
  <c r="D8" i="9" s="1"/>
  <c r="C41" i="9"/>
  <c r="D41" i="9" s="1"/>
  <c r="C96" i="9"/>
  <c r="D96" i="9" s="1"/>
  <c r="C124" i="9"/>
  <c r="D124" i="9" s="1"/>
  <c r="C141" i="9"/>
  <c r="D141" i="9" s="1"/>
  <c r="C149" i="9"/>
  <c r="D149" i="9" s="1"/>
  <c r="C195" i="9"/>
  <c r="D195" i="9" s="1"/>
  <c r="C227" i="9"/>
  <c r="D227" i="9" s="1"/>
  <c r="C235" i="9"/>
  <c r="D235" i="9" s="1"/>
  <c r="C245" i="9"/>
  <c r="D245" i="9" s="1"/>
  <c r="C270" i="9"/>
  <c r="D270" i="9" s="1"/>
  <c r="C314" i="9"/>
  <c r="D314" i="9" s="1"/>
  <c r="C415" i="9"/>
  <c r="D415" i="9" s="1"/>
  <c r="C435" i="9"/>
  <c r="D435" i="9" s="1"/>
  <c r="C443" i="9"/>
  <c r="D443" i="9" s="1"/>
  <c r="C452" i="9"/>
  <c r="D452" i="9" s="1"/>
  <c r="C471" i="9"/>
  <c r="D471" i="9" s="1"/>
  <c r="C490" i="9"/>
  <c r="D490" i="9" s="1"/>
  <c r="C508" i="9"/>
  <c r="D508" i="9" s="1"/>
  <c r="C531" i="9"/>
  <c r="D531" i="9" s="1"/>
  <c r="C578" i="9"/>
  <c r="D578" i="9" s="1"/>
  <c r="C617" i="9"/>
  <c r="D617" i="9" s="1"/>
  <c r="C17" i="9"/>
  <c r="D17" i="9" s="1"/>
  <c r="C66" i="9"/>
  <c r="D66" i="9" s="1"/>
  <c r="C72" i="9"/>
  <c r="D72" i="9" s="1"/>
  <c r="C89" i="9"/>
  <c r="D89" i="9" s="1"/>
  <c r="C95" i="9"/>
  <c r="D95" i="9" s="1"/>
  <c r="C111" i="9"/>
  <c r="D111" i="9" s="1"/>
  <c r="C157" i="9"/>
  <c r="D157" i="9" s="1"/>
  <c r="C185" i="9"/>
  <c r="D185" i="9" s="1"/>
  <c r="C214" i="9"/>
  <c r="D214" i="9" s="1"/>
  <c r="C221" i="9"/>
  <c r="D221" i="9" s="1"/>
  <c r="C229" i="9"/>
  <c r="D229" i="9" s="1"/>
  <c r="C244" i="9"/>
  <c r="D244" i="9" s="1"/>
  <c r="C263" i="9"/>
  <c r="D263" i="9" s="1"/>
  <c r="C278" i="9"/>
  <c r="D278" i="9" s="1"/>
  <c r="C289" i="9"/>
  <c r="D289" i="9" s="1"/>
  <c r="C299" i="9"/>
  <c r="D299" i="9" s="1"/>
  <c r="C308" i="9"/>
  <c r="D308" i="9" s="1"/>
  <c r="C324" i="9"/>
  <c r="D324" i="9" s="1"/>
  <c r="C390" i="9"/>
  <c r="D390" i="9" s="1"/>
  <c r="C417" i="9"/>
  <c r="D417" i="9" s="1"/>
  <c r="C434" i="9"/>
  <c r="D434" i="9" s="1"/>
  <c r="C462" i="9"/>
  <c r="D462" i="9" s="1"/>
  <c r="C482" i="9"/>
  <c r="D482" i="9" s="1"/>
  <c r="C492" i="9"/>
  <c r="D492" i="9" s="1"/>
  <c r="C501" i="9"/>
  <c r="D501" i="9" s="1"/>
  <c r="C517" i="9"/>
  <c r="D517" i="9" s="1"/>
  <c r="C551" i="9"/>
  <c r="D551" i="9" s="1"/>
  <c r="C571" i="9"/>
  <c r="D571" i="9" s="1"/>
  <c r="C580" i="9"/>
  <c r="D580" i="9" s="1"/>
  <c r="C591" i="9"/>
  <c r="D591" i="9" s="1"/>
  <c r="C601" i="9"/>
  <c r="D601" i="9" s="1"/>
  <c r="C611" i="9"/>
  <c r="D611" i="9" s="1"/>
  <c r="C709" i="9"/>
  <c r="D709" i="9" s="1"/>
  <c r="C728" i="9"/>
  <c r="D728" i="9" s="1"/>
  <c r="C88" i="9"/>
  <c r="D88" i="9" s="1"/>
  <c r="C120" i="9"/>
  <c r="D120" i="9" s="1"/>
  <c r="C207" i="9"/>
  <c r="D207" i="9" s="1"/>
  <c r="C361" i="9"/>
  <c r="D361" i="9" s="1"/>
  <c r="C401" i="9"/>
  <c r="D401" i="9" s="1"/>
  <c r="C510" i="9"/>
  <c r="D510" i="9" s="1"/>
  <c r="C683" i="9"/>
  <c r="D683" i="9" s="1"/>
  <c r="C770" i="9"/>
  <c r="D770" i="9" s="1"/>
  <c r="C82" i="9"/>
  <c r="D82" i="9" s="1"/>
  <c r="C90" i="9"/>
  <c r="D90" i="9" s="1"/>
  <c r="C97" i="9"/>
  <c r="D97" i="9" s="1"/>
  <c r="C113" i="9"/>
  <c r="D113" i="9" s="1"/>
  <c r="C119" i="9"/>
  <c r="D119" i="9" s="1"/>
  <c r="C137" i="9"/>
  <c r="D137" i="9" s="1"/>
  <c r="C206" i="9"/>
  <c r="D206" i="9" s="1"/>
  <c r="C230" i="9"/>
  <c r="D230" i="9" s="1"/>
  <c r="C238" i="9"/>
  <c r="D238" i="9" s="1"/>
  <c r="C255" i="9"/>
  <c r="D255" i="9" s="1"/>
  <c r="C300" i="9"/>
  <c r="D300" i="9" s="1"/>
  <c r="C360" i="9"/>
  <c r="D360" i="9" s="1"/>
  <c r="C372" i="9"/>
  <c r="D372" i="9" s="1"/>
  <c r="C381" i="9"/>
  <c r="D381" i="9" s="1"/>
  <c r="C392" i="9"/>
  <c r="D392" i="9" s="1"/>
  <c r="C400" i="9"/>
  <c r="D400" i="9" s="1"/>
  <c r="C410" i="9"/>
  <c r="D410" i="9" s="1"/>
  <c r="C474" i="9"/>
  <c r="D474" i="9" s="1"/>
  <c r="C484" i="9"/>
  <c r="D484" i="9" s="1"/>
  <c r="C502" i="9"/>
  <c r="D502" i="9" s="1"/>
  <c r="C519" i="9"/>
  <c r="D519" i="9" s="1"/>
  <c r="C545" i="9"/>
  <c r="D545" i="9" s="1"/>
  <c r="C562" i="9"/>
  <c r="D562" i="9" s="1"/>
  <c r="C603" i="9"/>
  <c r="D603" i="9" s="1"/>
  <c r="C631" i="9"/>
  <c r="D631" i="9" s="1"/>
  <c r="C657" i="9"/>
  <c r="D657" i="9" s="1"/>
  <c r="C682" i="9"/>
  <c r="D682" i="9" s="1"/>
  <c r="C711" i="9"/>
  <c r="D711" i="9" s="1"/>
  <c r="C754" i="9"/>
  <c r="D754" i="9" s="1"/>
  <c r="C769" i="9"/>
  <c r="D769" i="9" s="1"/>
  <c r="C2334" i="8"/>
  <c r="C242" i="8"/>
  <c r="D242" i="8" s="1"/>
  <c r="C367" i="8"/>
  <c r="D367" i="8" s="1"/>
  <c r="C493" i="8"/>
  <c r="D493" i="8" s="1"/>
  <c r="D2047" i="8"/>
  <c r="C2047" i="8"/>
  <c r="C110" i="8"/>
  <c r="D110" i="8" s="1"/>
  <c r="C111" i="8"/>
  <c r="D111" i="8" s="1"/>
  <c r="E328" i="8"/>
  <c r="C626" i="8"/>
  <c r="D626" i="8" s="1"/>
  <c r="C754" i="8"/>
  <c r="D754" i="8" s="1"/>
  <c r="D2325" i="8"/>
  <c r="D2386" i="8"/>
  <c r="E2386" i="8"/>
  <c r="D2113" i="8"/>
  <c r="E2113" i="8"/>
  <c r="D2110" i="8"/>
  <c r="C2111" i="8"/>
  <c r="E172" i="8"/>
  <c r="F172" i="8" s="1"/>
  <c r="F170" i="8"/>
  <c r="E397" i="8"/>
  <c r="E956" i="8"/>
  <c r="F956" i="8" s="1"/>
  <c r="E1809" i="8"/>
  <c r="C1806" i="8"/>
  <c r="D1806" i="8" s="1"/>
  <c r="D2256" i="8"/>
  <c r="E2256" i="8"/>
  <c r="E142" i="8"/>
  <c r="C37" i="8"/>
  <c r="D37" i="8" s="1"/>
  <c r="E39" i="8"/>
  <c r="C1797" i="8"/>
  <c r="D1797" i="8" s="1"/>
  <c r="F328" i="8"/>
  <c r="C2333" i="8"/>
  <c r="D2336" i="8"/>
  <c r="E1009" i="8"/>
  <c r="F1009" i="8" s="1"/>
  <c r="C514" i="8"/>
  <c r="D514" i="8" s="1"/>
  <c r="E1174" i="8"/>
  <c r="F1174" i="8" s="1"/>
  <c r="E1829" i="8"/>
  <c r="C2118" i="8"/>
  <c r="C2159" i="8"/>
  <c r="D2181" i="8"/>
  <c r="E124" i="8"/>
  <c r="F124" i="8" s="1"/>
  <c r="E184" i="8"/>
  <c r="F184" i="8" s="1"/>
  <c r="C243" i="8"/>
  <c r="D243" i="8" s="1"/>
  <c r="E256" i="8"/>
  <c r="F256" i="8" s="1"/>
  <c r="C266" i="8"/>
  <c r="D266" i="8" s="1"/>
  <c r="C288" i="8"/>
  <c r="D288" i="8" s="1"/>
  <c r="E302" i="8"/>
  <c r="E309" i="8"/>
  <c r="F309" i="8" s="1"/>
  <c r="E371" i="8"/>
  <c r="C431" i="8"/>
  <c r="D431" i="8" s="1"/>
  <c r="C503" i="8"/>
  <c r="D503" i="8" s="1"/>
  <c r="C525" i="8"/>
  <c r="D525" i="8" s="1"/>
  <c r="E560" i="8"/>
  <c r="C756" i="8"/>
  <c r="D756" i="8" s="1"/>
  <c r="C766" i="8"/>
  <c r="D766" i="8" s="1"/>
  <c r="C883" i="8"/>
  <c r="D883" i="8" s="1"/>
  <c r="E906" i="8"/>
  <c r="C917" i="8"/>
  <c r="D917" i="8" s="1"/>
  <c r="C1009" i="8"/>
  <c r="D1009" i="8" s="1"/>
  <c r="C1054" i="8"/>
  <c r="D1054" i="8" s="1"/>
  <c r="E1125" i="8"/>
  <c r="C1163" i="8"/>
  <c r="D1163" i="8" s="1"/>
  <c r="C1227" i="8"/>
  <c r="D1227" i="8" s="1"/>
  <c r="C1239" i="8"/>
  <c r="D1239" i="8" s="1"/>
  <c r="C1297" i="8"/>
  <c r="D1297" i="8" s="1"/>
  <c r="E1331" i="8"/>
  <c r="F1331" i="8" s="1"/>
  <c r="E1343" i="8"/>
  <c r="C1570" i="8"/>
  <c r="D1570" i="8" s="1"/>
  <c r="E1780" i="8"/>
  <c r="E1831" i="8"/>
  <c r="F1831" i="8" s="1"/>
  <c r="C1862" i="8"/>
  <c r="D1862" i="8" s="1"/>
  <c r="C1926" i="8"/>
  <c r="D1926" i="8" s="1"/>
  <c r="C1983" i="8"/>
  <c r="D1983" i="8" s="1"/>
  <c r="C2094" i="8"/>
  <c r="D2118" i="8"/>
  <c r="E2172" i="8"/>
  <c r="D2201" i="8"/>
  <c r="F2237" i="8"/>
  <c r="D2245" i="8"/>
  <c r="C2255" i="8"/>
  <c r="D2273" i="8"/>
  <c r="C2344" i="8"/>
  <c r="D2378" i="8"/>
  <c r="C1122" i="8"/>
  <c r="D1122" i="8" s="1"/>
  <c r="C1969" i="8"/>
  <c r="D1969" i="8" s="1"/>
  <c r="C2037" i="8"/>
  <c r="C1624" i="8"/>
  <c r="D1624" i="8" s="1"/>
  <c r="C1735" i="8"/>
  <c r="D1735" i="8" s="1"/>
  <c r="C1838" i="8"/>
  <c r="D1838" i="8" s="1"/>
  <c r="E1938" i="8"/>
  <c r="C2254" i="8"/>
  <c r="E146" i="8"/>
  <c r="E153" i="8"/>
  <c r="F153" i="8" s="1"/>
  <c r="E292" i="8"/>
  <c r="F292" i="8" s="1"/>
  <c r="C300" i="8"/>
  <c r="D300" i="8" s="1"/>
  <c r="E401" i="8"/>
  <c r="F401" i="8" s="1"/>
  <c r="E495" i="8"/>
  <c r="F567" i="8"/>
  <c r="E528" i="8"/>
  <c r="F528" i="8" s="1"/>
  <c r="C594" i="8"/>
  <c r="D594" i="8" s="1"/>
  <c r="C746" i="8"/>
  <c r="D746" i="8" s="1"/>
  <c r="C755" i="8"/>
  <c r="D755" i="8" s="1"/>
  <c r="E768" i="8"/>
  <c r="E813" i="8"/>
  <c r="C895" i="8"/>
  <c r="D895" i="8" s="1"/>
  <c r="C968" i="8"/>
  <c r="D968" i="8" s="1"/>
  <c r="C1000" i="8"/>
  <c r="D1000" i="8" s="1"/>
  <c r="C1032" i="8"/>
  <c r="D1032" i="8" s="1"/>
  <c r="E1149" i="8"/>
  <c r="F1149" i="8" s="1"/>
  <c r="E1407" i="8"/>
  <c r="C1616" i="8"/>
  <c r="D1616" i="8" s="1"/>
  <c r="E1745" i="8"/>
  <c r="E1821" i="8"/>
  <c r="C1839" i="8"/>
  <c r="D1839" i="8" s="1"/>
  <c r="E1877" i="8"/>
  <c r="C1939" i="8"/>
  <c r="D1939" i="8" s="1"/>
  <c r="D2032" i="8"/>
  <c r="D2097" i="8"/>
  <c r="E2134" i="8"/>
  <c r="F2134" i="8" s="1"/>
  <c r="D2160" i="8"/>
  <c r="C2182" i="8"/>
  <c r="D2192" i="8"/>
  <c r="D2226" i="8"/>
  <c r="D2249" i="8"/>
  <c r="D2295" i="8"/>
  <c r="C2306" i="8"/>
  <c r="E2319" i="8"/>
  <c r="D2376" i="8"/>
  <c r="C1993" i="8"/>
  <c r="D1993" i="8" s="1"/>
  <c r="F2386" i="8"/>
  <c r="C615" i="8"/>
  <c r="D615" i="8" s="1"/>
  <c r="C1481" i="8"/>
  <c r="D1481" i="8" s="1"/>
  <c r="C2170" i="8"/>
  <c r="E111" i="8"/>
  <c r="F111" i="8" s="1"/>
  <c r="E136" i="8"/>
  <c r="C204" i="8"/>
  <c r="D204" i="8" s="1"/>
  <c r="E218" i="8"/>
  <c r="E304" i="8"/>
  <c r="C380" i="8"/>
  <c r="D380" i="8" s="1"/>
  <c r="E552" i="8"/>
  <c r="E620" i="8"/>
  <c r="F620" i="8" s="1"/>
  <c r="C639" i="8"/>
  <c r="D639" i="8" s="1"/>
  <c r="E705" i="8"/>
  <c r="F705" i="8" s="1"/>
  <c r="E717" i="8"/>
  <c r="F717" i="8" s="1"/>
  <c r="E782" i="8"/>
  <c r="C791" i="8"/>
  <c r="D791" i="8" s="1"/>
  <c r="C811" i="8"/>
  <c r="D811" i="8" s="1"/>
  <c r="E920" i="8"/>
  <c r="F920" i="8" s="1"/>
  <c r="C928" i="8"/>
  <c r="D928" i="8" s="1"/>
  <c r="C1057" i="8"/>
  <c r="D1057" i="8" s="1"/>
  <c r="C1069" i="8"/>
  <c r="D1069" i="8" s="1"/>
  <c r="E1244" i="8"/>
  <c r="C1310" i="8"/>
  <c r="D1310" i="8" s="1"/>
  <c r="E1679" i="8"/>
  <c r="F1679" i="8" s="1"/>
  <c r="E1855" i="8"/>
  <c r="C2031" i="8"/>
  <c r="D2107" i="8"/>
  <c r="C2131" i="8"/>
  <c r="D2173" i="8"/>
  <c r="C2183" i="8"/>
  <c r="D2196" i="8"/>
  <c r="D2367" i="8"/>
  <c r="E112" i="8"/>
  <c r="E177" i="8"/>
  <c r="F177" i="8" s="1"/>
  <c r="E196" i="8"/>
  <c r="E219" i="8"/>
  <c r="F219" i="8" s="1"/>
  <c r="E395" i="8"/>
  <c r="F395" i="8" s="1"/>
  <c r="E509" i="8"/>
  <c r="F609" i="8"/>
  <c r="E684" i="8"/>
  <c r="E804" i="8"/>
  <c r="F804" i="8" s="1"/>
  <c r="E1186" i="8"/>
  <c r="F1186" i="8" s="1"/>
  <c r="E1245" i="8"/>
  <c r="F1245" i="8" s="1"/>
  <c r="E1255" i="8"/>
  <c r="E1378" i="8"/>
  <c r="E1422" i="8"/>
  <c r="F1422" i="8" s="1"/>
  <c r="F1442" i="8"/>
  <c r="E1509" i="8"/>
  <c r="E1631" i="8"/>
  <c r="E1742" i="8"/>
  <c r="F1742" i="8" s="1"/>
  <c r="C1842" i="8"/>
  <c r="D1842" i="8" s="1"/>
  <c r="C1887" i="8"/>
  <c r="D1887" i="8" s="1"/>
  <c r="D2034" i="8"/>
  <c r="D2105" i="8"/>
  <c r="D2142" i="8"/>
  <c r="E2197" i="8"/>
  <c r="D2218" i="8"/>
  <c r="C2258" i="8"/>
  <c r="E2266" i="8"/>
  <c r="F2266" i="8" s="1"/>
  <c r="C2277" i="8"/>
  <c r="D2308" i="8"/>
  <c r="D2346" i="8"/>
  <c r="C2367" i="8"/>
  <c r="D2388" i="8"/>
  <c r="C1603" i="8"/>
  <c r="D1603" i="8" s="1"/>
  <c r="C558" i="8"/>
  <c r="D558" i="8" s="1"/>
  <c r="E73" i="8"/>
  <c r="C194" i="8"/>
  <c r="D194" i="8" s="1"/>
  <c r="E237" i="8"/>
  <c r="E280" i="8"/>
  <c r="F280" i="8" s="1"/>
  <c r="E500" i="8"/>
  <c r="F500" i="8" s="1"/>
  <c r="C529" i="8"/>
  <c r="D529" i="8" s="1"/>
  <c r="E612" i="8"/>
  <c r="F612" i="8" s="1"/>
  <c r="C802" i="8"/>
  <c r="D802" i="8" s="1"/>
  <c r="E834" i="8"/>
  <c r="C864" i="8"/>
  <c r="D864" i="8" s="1"/>
  <c r="C982" i="8"/>
  <c r="D982" i="8" s="1"/>
  <c r="E1085" i="8"/>
  <c r="C1116" i="8"/>
  <c r="D1116" i="8" s="1"/>
  <c r="C1266" i="8"/>
  <c r="D1266" i="8" s="1"/>
  <c r="E1301" i="8"/>
  <c r="E1310" i="8"/>
  <c r="F1310" i="8" s="1"/>
  <c r="E1399" i="8"/>
  <c r="E1411" i="8"/>
  <c r="F1411" i="8" s="1"/>
  <c r="C1420" i="8"/>
  <c r="D1420" i="8" s="1"/>
  <c r="E1643" i="8"/>
  <c r="C1698" i="8"/>
  <c r="D1698" i="8" s="1"/>
  <c r="E1783" i="8"/>
  <c r="E1901" i="8"/>
  <c r="C1987" i="8"/>
  <c r="D1987" i="8" s="1"/>
  <c r="D2114" i="8"/>
  <c r="C2186" i="8"/>
  <c r="C2194" i="8"/>
  <c r="D2208" i="8"/>
  <c r="D2280" i="8"/>
  <c r="E2322" i="8"/>
  <c r="D2328" i="8"/>
  <c r="D2379" i="8"/>
  <c r="E2213" i="8"/>
  <c r="F2213" i="8" s="1"/>
  <c r="E1089" i="8"/>
  <c r="C11" i="8"/>
  <c r="D11" i="8" s="1"/>
  <c r="E85" i="8"/>
  <c r="C137" i="8"/>
  <c r="D137" i="8" s="1"/>
  <c r="C146" i="8"/>
  <c r="D146" i="8" s="1"/>
  <c r="E159" i="8"/>
  <c r="E262" i="8"/>
  <c r="F262" i="8" s="1"/>
  <c r="E274" i="8"/>
  <c r="E353" i="8"/>
  <c r="E374" i="8"/>
  <c r="C415" i="8"/>
  <c r="D415" i="8" s="1"/>
  <c r="E437" i="8"/>
  <c r="E601" i="8"/>
  <c r="F601" i="8" s="1"/>
  <c r="C610" i="8"/>
  <c r="D610" i="8" s="1"/>
  <c r="C621" i="8"/>
  <c r="D621" i="8" s="1"/>
  <c r="E708" i="8"/>
  <c r="F708" i="8" s="1"/>
  <c r="C815" i="8"/>
  <c r="D815" i="8" s="1"/>
  <c r="E825" i="8"/>
  <c r="C854" i="8"/>
  <c r="D854" i="8" s="1"/>
  <c r="C922" i="8"/>
  <c r="D922" i="8" s="1"/>
  <c r="C931" i="8"/>
  <c r="D931" i="8" s="1"/>
  <c r="C1060" i="8"/>
  <c r="D1060" i="8" s="1"/>
  <c r="C1105" i="8"/>
  <c r="D1105" i="8" s="1"/>
  <c r="C1168" i="8"/>
  <c r="D1168" i="8" s="1"/>
  <c r="C1243" i="8"/>
  <c r="D1243" i="8" s="1"/>
  <c r="E1304" i="8"/>
  <c r="C1312" i="8"/>
  <c r="D1312" i="8" s="1"/>
  <c r="C1335" i="8"/>
  <c r="D1335" i="8" s="1"/>
  <c r="C1377" i="8"/>
  <c r="D1377" i="8" s="1"/>
  <c r="E1389" i="8"/>
  <c r="F1389" i="8" s="1"/>
  <c r="C1399" i="8"/>
  <c r="D1399" i="8" s="1"/>
  <c r="E1468" i="8"/>
  <c r="E1566" i="8"/>
  <c r="C1630" i="8"/>
  <c r="D1630" i="8" s="1"/>
  <c r="E1645" i="8"/>
  <c r="F1645" i="8" s="1"/>
  <c r="C1651" i="8"/>
  <c r="D1651" i="8" s="1"/>
  <c r="C1697" i="8"/>
  <c r="D1697" i="8" s="1"/>
  <c r="C1709" i="8"/>
  <c r="D1709" i="8" s="1"/>
  <c r="E1729" i="8"/>
  <c r="F1729" i="8" s="1"/>
  <c r="C1782" i="8"/>
  <c r="D1782" i="8" s="1"/>
  <c r="E1805" i="8"/>
  <c r="E1845" i="8"/>
  <c r="C1866" i="8"/>
  <c r="D1866" i="8" s="1"/>
  <c r="C1898" i="8"/>
  <c r="D1898" i="8" s="1"/>
  <c r="C1910" i="8"/>
  <c r="D1910" i="8" s="1"/>
  <c r="E1955" i="8"/>
  <c r="E2045" i="8"/>
  <c r="F2045" i="8" s="1"/>
  <c r="C2106" i="8"/>
  <c r="C2135" i="8"/>
  <c r="E2230" i="8"/>
  <c r="D2262" i="8"/>
  <c r="D2319" i="8"/>
  <c r="C2379" i="8"/>
  <c r="E213" i="8"/>
  <c r="E140" i="8"/>
  <c r="F140" i="8" s="1"/>
  <c r="E187" i="8"/>
  <c r="E602" i="8"/>
  <c r="F898" i="8"/>
  <c r="E1029" i="8"/>
  <c r="F1029" i="8" s="1"/>
  <c r="E1172" i="8"/>
  <c r="E1370" i="8"/>
  <c r="E1881" i="8"/>
  <c r="E1913" i="8"/>
  <c r="E1957" i="8"/>
  <c r="F1957" i="8" s="1"/>
  <c r="D2079" i="8"/>
  <c r="D2090" i="8"/>
  <c r="D2101" i="8"/>
  <c r="E2119" i="8"/>
  <c r="D2292" i="8"/>
  <c r="E2302" i="8"/>
  <c r="D2362" i="8"/>
  <c r="C1414" i="8"/>
  <c r="D1414" i="8" s="1"/>
  <c r="E1646" i="8"/>
  <c r="C159" i="8"/>
  <c r="D159" i="8" s="1"/>
  <c r="E298" i="8"/>
  <c r="F298" i="8" s="1"/>
  <c r="C426" i="8"/>
  <c r="D426" i="8" s="1"/>
  <c r="E492" i="8"/>
  <c r="F492" i="8" s="1"/>
  <c r="C510" i="8"/>
  <c r="D510" i="8" s="1"/>
  <c r="C543" i="8"/>
  <c r="D543" i="8" s="1"/>
  <c r="E557" i="8"/>
  <c r="E829" i="8"/>
  <c r="F829" i="8" s="1"/>
  <c r="E837" i="8"/>
  <c r="F837" i="8" s="1"/>
  <c r="E987" i="8"/>
  <c r="E1163" i="8"/>
  <c r="E1204" i="8"/>
  <c r="C1303" i="8"/>
  <c r="D1303" i="8" s="1"/>
  <c r="E1425" i="8"/>
  <c r="C1444" i="8"/>
  <c r="D1444" i="8" s="1"/>
  <c r="C1510" i="8"/>
  <c r="D1510" i="8" s="1"/>
  <c r="C1532" i="8"/>
  <c r="D1532" i="8" s="1"/>
  <c r="C1794" i="8"/>
  <c r="D1794" i="8" s="1"/>
  <c r="E1869" i="8"/>
  <c r="C1911" i="8"/>
  <c r="D1911" i="8" s="1"/>
  <c r="D2068" i="8"/>
  <c r="C2076" i="8"/>
  <c r="D2111" i="8"/>
  <c r="D2116" i="8"/>
  <c r="D2232" i="8"/>
  <c r="D2244" i="8"/>
  <c r="D2254" i="8"/>
  <c r="D2272" i="8"/>
  <c r="C36" i="8"/>
  <c r="D36" i="8" s="1"/>
  <c r="C75" i="8"/>
  <c r="D75" i="8" s="1"/>
  <c r="C158" i="8"/>
  <c r="D158" i="8" s="1"/>
  <c r="E182" i="8"/>
  <c r="E190" i="8"/>
  <c r="E244" i="8"/>
  <c r="E285" i="8"/>
  <c r="F285" i="8" s="1"/>
  <c r="C326" i="8"/>
  <c r="D326" i="8" s="1"/>
  <c r="C418" i="8"/>
  <c r="D418" i="8" s="1"/>
  <c r="C522" i="8"/>
  <c r="D522" i="8" s="1"/>
  <c r="C589" i="8"/>
  <c r="D589" i="8" s="1"/>
  <c r="C612" i="8"/>
  <c r="D612" i="8" s="1"/>
  <c r="C708" i="8"/>
  <c r="D708" i="8" s="1"/>
  <c r="E765" i="8"/>
  <c r="F765" i="8" s="1"/>
  <c r="E774" i="8"/>
  <c r="E789" i="8"/>
  <c r="C816" i="8"/>
  <c r="D816" i="8" s="1"/>
  <c r="C826" i="8"/>
  <c r="D826" i="8" s="1"/>
  <c r="C857" i="8"/>
  <c r="D857" i="8" s="1"/>
  <c r="C943" i="8"/>
  <c r="D943" i="8" s="1"/>
  <c r="C1108" i="8"/>
  <c r="D1108" i="8" s="1"/>
  <c r="C1160" i="8"/>
  <c r="D1160" i="8" s="1"/>
  <c r="E1184" i="8"/>
  <c r="F1184" i="8" s="1"/>
  <c r="E1227" i="8"/>
  <c r="F1227" i="8" s="1"/>
  <c r="E1238" i="8"/>
  <c r="E1260" i="8"/>
  <c r="F1260" i="8" s="1"/>
  <c r="E1339" i="8"/>
  <c r="F1339" i="8" s="1"/>
  <c r="E1403" i="8"/>
  <c r="C1522" i="8"/>
  <c r="D1522" i="8" s="1"/>
  <c r="C1579" i="8"/>
  <c r="D1579" i="8" s="1"/>
  <c r="C1785" i="8"/>
  <c r="D1785" i="8" s="1"/>
  <c r="C1934" i="8"/>
  <c r="D1934" i="8" s="1"/>
  <c r="C1944" i="8"/>
  <c r="D1944" i="8" s="1"/>
  <c r="C2110" i="8"/>
  <c r="E2120" i="8"/>
  <c r="C2157" i="8"/>
  <c r="C2198" i="8"/>
  <c r="C2230" i="8"/>
  <c r="C2241" i="8"/>
  <c r="C2270" i="8"/>
  <c r="D2290" i="8"/>
  <c r="C2302" i="8"/>
  <c r="C2321" i="8"/>
  <c r="D2350" i="8"/>
  <c r="C440" i="8"/>
  <c r="D440" i="8" s="1"/>
  <c r="C2092" i="8"/>
  <c r="D2094" i="8"/>
  <c r="C2091" i="8"/>
  <c r="E64" i="8"/>
  <c r="F64" i="8" s="1"/>
  <c r="C77" i="8"/>
  <c r="D77" i="8" s="1"/>
  <c r="C121" i="8"/>
  <c r="D121" i="8" s="1"/>
  <c r="E148" i="8"/>
  <c r="F237" i="8"/>
  <c r="C338" i="8"/>
  <c r="D338" i="8" s="1"/>
  <c r="C397" i="8"/>
  <c r="D397" i="8" s="1"/>
  <c r="E440" i="8"/>
  <c r="E533" i="8"/>
  <c r="F533" i="8" s="1"/>
  <c r="C530" i="8"/>
  <c r="D530" i="8" s="1"/>
  <c r="C979" i="8"/>
  <c r="D979" i="8" s="1"/>
  <c r="E1057" i="8"/>
  <c r="C862" i="8"/>
  <c r="D862" i="8" s="1"/>
  <c r="E864" i="8"/>
  <c r="F864" i="8" s="1"/>
  <c r="E861" i="8"/>
  <c r="E1853" i="8"/>
  <c r="C1851" i="8"/>
  <c r="D1851" i="8" s="1"/>
  <c r="C1850" i="8"/>
  <c r="D1850" i="8" s="1"/>
  <c r="C62" i="8"/>
  <c r="D62" i="8" s="1"/>
  <c r="C71" i="8"/>
  <c r="D71" i="8" s="1"/>
  <c r="F182" i="8"/>
  <c r="E178" i="8"/>
  <c r="C920" i="8"/>
  <c r="D920" i="8" s="1"/>
  <c r="C919" i="8"/>
  <c r="D919" i="8" s="1"/>
  <c r="E1231" i="8"/>
  <c r="E490" i="8"/>
  <c r="F490" i="8" s="1"/>
  <c r="E855" i="8"/>
  <c r="F855" i="8" s="1"/>
  <c r="E854" i="8"/>
  <c r="F854" i="8" s="1"/>
  <c r="C852" i="8"/>
  <c r="D852" i="8" s="1"/>
  <c r="C1136" i="8"/>
  <c r="D1136" i="8" s="1"/>
  <c r="C1135" i="8"/>
  <c r="D1135" i="8" s="1"/>
  <c r="C39" i="8"/>
  <c r="D39" i="8" s="1"/>
  <c r="C55" i="8"/>
  <c r="D55" i="8" s="1"/>
  <c r="C73" i="8"/>
  <c r="D73" i="8" s="1"/>
  <c r="E100" i="8"/>
  <c r="E141" i="8"/>
  <c r="F141" i="8" s="1"/>
  <c r="C169" i="8"/>
  <c r="D169" i="8" s="1"/>
  <c r="C168" i="8"/>
  <c r="D168" i="8" s="1"/>
  <c r="C175" i="8"/>
  <c r="D175" i="8" s="1"/>
  <c r="E232" i="8"/>
  <c r="F232" i="8" s="1"/>
  <c r="C241" i="8"/>
  <c r="D241" i="8" s="1"/>
  <c r="C240" i="8"/>
  <c r="D240" i="8" s="1"/>
  <c r="E333" i="8"/>
  <c r="F333" i="8" s="1"/>
  <c r="C331" i="8"/>
  <c r="D331" i="8" s="1"/>
  <c r="E484" i="8"/>
  <c r="E516" i="8"/>
  <c r="F516" i="8" s="1"/>
  <c r="C706" i="8"/>
  <c r="D706" i="8" s="1"/>
  <c r="E910" i="8"/>
  <c r="F910" i="8" s="1"/>
  <c r="C908" i="8"/>
  <c r="D908" i="8" s="1"/>
  <c r="E1130" i="8"/>
  <c r="E1129" i="8"/>
  <c r="C1128" i="8"/>
  <c r="D1128" i="8" s="1"/>
  <c r="E1151" i="8"/>
  <c r="C1148" i="8"/>
  <c r="D1148" i="8" s="1"/>
  <c r="E1221" i="8"/>
  <c r="E1220" i="8"/>
  <c r="F1220" i="8" s="1"/>
  <c r="C1218" i="8"/>
  <c r="D1218" i="8" s="1"/>
  <c r="F112" i="8"/>
  <c r="C86" i="8"/>
  <c r="D86" i="8" s="1"/>
  <c r="C31" i="8"/>
  <c r="D31" i="8" s="1"/>
  <c r="C74" i="8"/>
  <c r="D74" i="8" s="1"/>
  <c r="E117" i="8"/>
  <c r="C115" i="8"/>
  <c r="D115" i="8" s="1"/>
  <c r="E135" i="8"/>
  <c r="F135" i="8" s="1"/>
  <c r="E160" i="8"/>
  <c r="F160" i="8" s="1"/>
  <c r="E195" i="8"/>
  <c r="C230" i="8"/>
  <c r="D230" i="8" s="1"/>
  <c r="E436" i="8"/>
  <c r="F436" i="8" s="1"/>
  <c r="C434" i="8"/>
  <c r="D434" i="8" s="1"/>
  <c r="C433" i="8"/>
  <c r="D433" i="8" s="1"/>
  <c r="C1026" i="8"/>
  <c r="D1026" i="8" s="1"/>
  <c r="E1028" i="8"/>
  <c r="C1072" i="8"/>
  <c r="D1072" i="8" s="1"/>
  <c r="C1071" i="8"/>
  <c r="D1071" i="8" s="1"/>
  <c r="E1233" i="8"/>
  <c r="E1232" i="8"/>
  <c r="C15" i="8"/>
  <c r="D15" i="8" s="1"/>
  <c r="E88" i="8"/>
  <c r="F88" i="8" s="1"/>
  <c r="F142" i="8"/>
  <c r="F213" i="8"/>
  <c r="C161" i="8"/>
  <c r="D161" i="8" s="1"/>
  <c r="E175" i="8"/>
  <c r="F175" i="8" s="1"/>
  <c r="E255" i="8"/>
  <c r="C252" i="8"/>
  <c r="D252" i="8" s="1"/>
  <c r="E261" i="8"/>
  <c r="F261" i="8" s="1"/>
  <c r="E297" i="8"/>
  <c r="F297" i="8" s="1"/>
  <c r="C483" i="8"/>
  <c r="D483" i="8" s="1"/>
  <c r="C484" i="8"/>
  <c r="D484" i="8" s="1"/>
  <c r="C654" i="8"/>
  <c r="D654" i="8" s="1"/>
  <c r="E656" i="8"/>
  <c r="C655" i="8"/>
  <c r="D655" i="8" s="1"/>
  <c r="C731" i="8"/>
  <c r="D731" i="8" s="1"/>
  <c r="C730" i="8"/>
  <c r="D730" i="8" s="1"/>
  <c r="E912" i="8"/>
  <c r="C911" i="8"/>
  <c r="D911" i="8" s="1"/>
  <c r="C910" i="8"/>
  <c r="D910" i="8" s="1"/>
  <c r="C14" i="8"/>
  <c r="D14" i="8" s="1"/>
  <c r="C23" i="8"/>
  <c r="D23" i="8" s="1"/>
  <c r="E74" i="8"/>
  <c r="E128" i="8"/>
  <c r="C133" i="8"/>
  <c r="D133" i="8" s="1"/>
  <c r="C139" i="8"/>
  <c r="D139" i="8" s="1"/>
  <c r="E165" i="8"/>
  <c r="F165" i="8" s="1"/>
  <c r="C170" i="8"/>
  <c r="D170" i="8" s="1"/>
  <c r="E1018" i="8"/>
  <c r="E51" i="8"/>
  <c r="C48" i="8"/>
  <c r="D48" i="8" s="1"/>
  <c r="E92" i="8"/>
  <c r="C156" i="8"/>
  <c r="D156" i="8" s="1"/>
  <c r="E266" i="8"/>
  <c r="C295" i="8"/>
  <c r="D295" i="8" s="1"/>
  <c r="C405" i="8"/>
  <c r="D405" i="8" s="1"/>
  <c r="C404" i="8"/>
  <c r="D404" i="8" s="1"/>
  <c r="E27" i="8"/>
  <c r="E69" i="8"/>
  <c r="F69" i="8" s="1"/>
  <c r="E86" i="8"/>
  <c r="F86" i="8" s="1"/>
  <c r="E87" i="8"/>
  <c r="F87" i="8" s="1"/>
  <c r="F178" i="8"/>
  <c r="C134" i="8"/>
  <c r="D134" i="8" s="1"/>
  <c r="C264" i="8"/>
  <c r="D264" i="8" s="1"/>
  <c r="E267" i="8"/>
  <c r="E631" i="8"/>
  <c r="E15" i="8"/>
  <c r="C24" i="8"/>
  <c r="D24" i="8" s="1"/>
  <c r="C84" i="8"/>
  <c r="D84" i="8" s="1"/>
  <c r="E93" i="8"/>
  <c r="F93" i="8" s="1"/>
  <c r="C91" i="8"/>
  <c r="D91" i="8" s="1"/>
  <c r="C126" i="8"/>
  <c r="D126" i="8" s="1"/>
  <c r="C157" i="8"/>
  <c r="D157" i="8" s="1"/>
  <c r="E189" i="8"/>
  <c r="F189" i="8" s="1"/>
  <c r="C195" i="8"/>
  <c r="D195" i="8" s="1"/>
  <c r="C207" i="8"/>
  <c r="D207" i="8" s="1"/>
  <c r="C206" i="8"/>
  <c r="D206" i="8" s="1"/>
  <c r="E208" i="8"/>
  <c r="F208" i="8" s="1"/>
  <c r="C507" i="8"/>
  <c r="D507" i="8" s="1"/>
  <c r="C562" i="8"/>
  <c r="D562" i="8" s="1"/>
  <c r="E564" i="8"/>
  <c r="F564" i="8" s="1"/>
  <c r="C561" i="8"/>
  <c r="D561" i="8" s="1"/>
  <c r="E978" i="8"/>
  <c r="F978" i="8" s="1"/>
  <c r="E77" i="8"/>
  <c r="E123" i="8"/>
  <c r="E163" i="8"/>
  <c r="C217" i="8"/>
  <c r="D217" i="8" s="1"/>
  <c r="C216" i="8"/>
  <c r="D216" i="8" s="1"/>
  <c r="C265" i="8"/>
  <c r="D265" i="8" s="1"/>
  <c r="E290" i="8"/>
  <c r="F340" i="8"/>
  <c r="C779" i="8"/>
  <c r="D779" i="8" s="1"/>
  <c r="C778" i="8"/>
  <c r="D778" i="8" s="1"/>
  <c r="E318" i="8"/>
  <c r="F318" i="8" s="1"/>
  <c r="F397" i="8"/>
  <c r="E379" i="8"/>
  <c r="F379" i="8" s="1"/>
  <c r="E433" i="8"/>
  <c r="F433" i="8" s="1"/>
  <c r="E459" i="8"/>
  <c r="C475" i="8"/>
  <c r="D475" i="8" s="1"/>
  <c r="C490" i="8"/>
  <c r="D490" i="8" s="1"/>
  <c r="C505" i="8"/>
  <c r="D505" i="8" s="1"/>
  <c r="E563" i="8"/>
  <c r="C688" i="8"/>
  <c r="D688" i="8" s="1"/>
  <c r="E720" i="8"/>
  <c r="F720" i="8" s="1"/>
  <c r="E846" i="8"/>
  <c r="E948" i="8"/>
  <c r="F948" i="8" s="1"/>
  <c r="F1057" i="8"/>
  <c r="C1035" i="8"/>
  <c r="D1035" i="8" s="1"/>
  <c r="E1054" i="8"/>
  <c r="F1054" i="8" s="1"/>
  <c r="E1119" i="8"/>
  <c r="F1119" i="8" s="1"/>
  <c r="E1126" i="8"/>
  <c r="E1397" i="8"/>
  <c r="C1395" i="8"/>
  <c r="D1395" i="8" s="1"/>
  <c r="E1667" i="8"/>
  <c r="F1667" i="8" s="1"/>
  <c r="E1665" i="8"/>
  <c r="F1665" i="8" s="1"/>
  <c r="C1232" i="8"/>
  <c r="D1232" i="8" s="1"/>
  <c r="C1231" i="8"/>
  <c r="D1231" i="8" s="1"/>
  <c r="C1779" i="8"/>
  <c r="D1779" i="8" s="1"/>
  <c r="C1778" i="8"/>
  <c r="D1778" i="8" s="1"/>
  <c r="E478" i="8"/>
  <c r="F478" i="8" s="1"/>
  <c r="C476" i="8"/>
  <c r="D476" i="8" s="1"/>
  <c r="E690" i="8"/>
  <c r="F690" i="8" s="1"/>
  <c r="E65" i="8"/>
  <c r="E81" i="8"/>
  <c r="F81" i="8" s="1"/>
  <c r="E138" i="8"/>
  <c r="F138" i="8" s="1"/>
  <c r="E162" i="8"/>
  <c r="F162" i="8" s="1"/>
  <c r="E207" i="8"/>
  <c r="C259" i="8"/>
  <c r="D259" i="8" s="1"/>
  <c r="E316" i="8"/>
  <c r="F316" i="8" s="1"/>
  <c r="C379" i="8"/>
  <c r="D379" i="8" s="1"/>
  <c r="C390" i="8"/>
  <c r="D390" i="8" s="1"/>
  <c r="C450" i="8"/>
  <c r="D450" i="8" s="1"/>
  <c r="E502" i="8"/>
  <c r="E545" i="8"/>
  <c r="E626" i="8"/>
  <c r="F626" i="8" s="1"/>
  <c r="E667" i="8"/>
  <c r="F667" i="8" s="1"/>
  <c r="C707" i="8"/>
  <c r="D707" i="8" s="1"/>
  <c r="C724" i="8"/>
  <c r="D724" i="8" s="1"/>
  <c r="E741" i="8"/>
  <c r="F741" i="8" s="1"/>
  <c r="F825" i="8"/>
  <c r="C780" i="8"/>
  <c r="D780" i="8" s="1"/>
  <c r="E792" i="8"/>
  <c r="C804" i="8"/>
  <c r="D804" i="8" s="1"/>
  <c r="E999" i="8"/>
  <c r="C997" i="8"/>
  <c r="D997" i="8" s="1"/>
  <c r="C1018" i="8"/>
  <c r="D1018" i="8" s="1"/>
  <c r="E1030" i="8"/>
  <c r="F1030" i="8" s="1"/>
  <c r="E1086" i="8"/>
  <c r="F1086" i="8" s="1"/>
  <c r="E1093" i="8"/>
  <c r="F1093" i="8" s="1"/>
  <c r="E1121" i="8"/>
  <c r="F1121" i="8" s="1"/>
  <c r="C1628" i="8"/>
  <c r="D1628" i="8" s="1"/>
  <c r="E1629" i="8"/>
  <c r="F1629" i="8" s="1"/>
  <c r="C1627" i="8"/>
  <c r="D1627" i="8" s="1"/>
  <c r="C1640" i="8"/>
  <c r="D1640" i="8" s="1"/>
  <c r="C1639" i="8"/>
  <c r="D1639" i="8" s="1"/>
  <c r="F602" i="8"/>
  <c r="C19" i="8"/>
  <c r="D19" i="8" s="1"/>
  <c r="C27" i="8"/>
  <c r="D27" i="8" s="1"/>
  <c r="E126" i="8"/>
  <c r="E174" i="8"/>
  <c r="F174" i="8" s="1"/>
  <c r="E214" i="8"/>
  <c r="F214" i="8" s="1"/>
  <c r="E234" i="8"/>
  <c r="F234" i="8" s="1"/>
  <c r="E241" i="8"/>
  <c r="E286" i="8"/>
  <c r="F286" i="8" s="1"/>
  <c r="E306" i="8"/>
  <c r="F306" i="8" s="1"/>
  <c r="E313" i="8"/>
  <c r="E335" i="8"/>
  <c r="E366" i="8"/>
  <c r="C398" i="8"/>
  <c r="D398" i="8" s="1"/>
  <c r="F477" i="8"/>
  <c r="E476" i="8"/>
  <c r="F476" i="8" s="1"/>
  <c r="F552" i="8"/>
  <c r="E503" i="8"/>
  <c r="E535" i="8"/>
  <c r="F535" i="8" s="1"/>
  <c r="E593" i="8"/>
  <c r="C682" i="8"/>
  <c r="D682" i="8" s="1"/>
  <c r="E734" i="8"/>
  <c r="E744" i="8"/>
  <c r="E856" i="8"/>
  <c r="E939" i="8"/>
  <c r="F939" i="8" s="1"/>
  <c r="C937" i="8"/>
  <c r="D937" i="8" s="1"/>
  <c r="E970" i="8"/>
  <c r="E982" i="8"/>
  <c r="F982" i="8" s="1"/>
  <c r="C980" i="8"/>
  <c r="D980" i="8" s="1"/>
  <c r="E1039" i="8"/>
  <c r="E1040" i="8"/>
  <c r="E1088" i="8"/>
  <c r="F1088" i="8" s="1"/>
  <c r="C1103" i="8"/>
  <c r="D1103" i="8" s="1"/>
  <c r="E1143" i="8"/>
  <c r="F1143" i="8" s="1"/>
  <c r="E1154" i="8"/>
  <c r="F1154" i="8" s="1"/>
  <c r="C1152" i="8"/>
  <c r="D1152" i="8" s="1"/>
  <c r="E1161" i="8"/>
  <c r="F1161" i="8" s="1"/>
  <c r="E1170" i="8"/>
  <c r="F1170" i="8" s="1"/>
  <c r="E1215" i="8"/>
  <c r="F1215" i="8" s="1"/>
  <c r="C1212" i="8"/>
  <c r="D1212" i="8" s="1"/>
  <c r="E1257" i="8"/>
  <c r="E1256" i="8"/>
  <c r="C1256" i="8"/>
  <c r="D1256" i="8" s="1"/>
  <c r="C1255" i="8"/>
  <c r="D1255" i="8" s="1"/>
  <c r="E246" i="8"/>
  <c r="F246" i="8" s="1"/>
  <c r="C362" i="8"/>
  <c r="D362" i="8" s="1"/>
  <c r="C646" i="8"/>
  <c r="D646" i="8" s="1"/>
  <c r="C647" i="8"/>
  <c r="D647" i="8" s="1"/>
  <c r="C18" i="8"/>
  <c r="D18" i="8" s="1"/>
  <c r="C26" i="8"/>
  <c r="D26" i="8" s="1"/>
  <c r="C43" i="8"/>
  <c r="D43" i="8" s="1"/>
  <c r="C51" i="8"/>
  <c r="D51" i="8" s="1"/>
  <c r="C123" i="8"/>
  <c r="D123" i="8" s="1"/>
  <c r="C171" i="8"/>
  <c r="D171" i="8" s="1"/>
  <c r="C211" i="8"/>
  <c r="D211" i="8" s="1"/>
  <c r="E226" i="8"/>
  <c r="F226" i="8" s="1"/>
  <c r="C231" i="8"/>
  <c r="D231" i="8" s="1"/>
  <c r="C254" i="8"/>
  <c r="D254" i="8" s="1"/>
  <c r="C283" i="8"/>
  <c r="D283" i="8" s="1"/>
  <c r="C303" i="8"/>
  <c r="D303" i="8" s="1"/>
  <c r="E357" i="8"/>
  <c r="F357" i="8" s="1"/>
  <c r="C363" i="8"/>
  <c r="D363" i="8" s="1"/>
  <c r="E411" i="8"/>
  <c r="F411" i="8" s="1"/>
  <c r="C417" i="8"/>
  <c r="D417" i="8" s="1"/>
  <c r="E445" i="8"/>
  <c r="C463" i="8"/>
  <c r="D463" i="8" s="1"/>
  <c r="C462" i="8"/>
  <c r="D462" i="8" s="1"/>
  <c r="C683" i="8"/>
  <c r="D683" i="8" s="1"/>
  <c r="C701" i="8"/>
  <c r="D701" i="8" s="1"/>
  <c r="C732" i="8"/>
  <c r="D732" i="8" s="1"/>
  <c r="E753" i="8"/>
  <c r="C790" i="8"/>
  <c r="D790" i="8" s="1"/>
  <c r="C855" i="8"/>
  <c r="D855" i="8" s="1"/>
  <c r="E902" i="8"/>
  <c r="F902" i="8" s="1"/>
  <c r="C927" i="8"/>
  <c r="D927" i="8" s="1"/>
  <c r="C936" i="8"/>
  <c r="D936" i="8" s="1"/>
  <c r="E974" i="8"/>
  <c r="C991" i="8"/>
  <c r="D991" i="8" s="1"/>
  <c r="E1032" i="8"/>
  <c r="F1032" i="8" s="1"/>
  <c r="C1123" i="8"/>
  <c r="D1123" i="8" s="1"/>
  <c r="C1151" i="8"/>
  <c r="D1151" i="8" s="1"/>
  <c r="C1167" i="8"/>
  <c r="D1167" i="8" s="1"/>
  <c r="E1225" i="8"/>
  <c r="E1226" i="8"/>
  <c r="F1226" i="8" s="1"/>
  <c r="C1223" i="8"/>
  <c r="D1223" i="8" s="1"/>
  <c r="C1357" i="8"/>
  <c r="D1357" i="8" s="1"/>
  <c r="C1356" i="8"/>
  <c r="D1356" i="8" s="1"/>
  <c r="E294" i="8"/>
  <c r="F294" i="8" s="1"/>
  <c r="E365" i="8"/>
  <c r="E477" i="8"/>
  <c r="F753" i="8"/>
  <c r="E852" i="8"/>
  <c r="C886" i="8"/>
  <c r="D886" i="8" s="1"/>
  <c r="E888" i="8"/>
  <c r="F888" i="8" s="1"/>
  <c r="E975" i="8"/>
  <c r="F975" i="8" s="1"/>
  <c r="C972" i="8"/>
  <c r="D972" i="8" s="1"/>
  <c r="E1196" i="8"/>
  <c r="C291" i="8"/>
  <c r="D291" i="8" s="1"/>
  <c r="E301" i="8"/>
  <c r="E322" i="8"/>
  <c r="C319" i="8"/>
  <c r="D319" i="8" s="1"/>
  <c r="F413" i="8"/>
  <c r="E448" i="8"/>
  <c r="F448" i="8" s="1"/>
  <c r="E488" i="8"/>
  <c r="F488" i="8" s="1"/>
  <c r="C526" i="8"/>
  <c r="D526" i="8" s="1"/>
  <c r="C618" i="8"/>
  <c r="D618" i="8" s="1"/>
  <c r="C628" i="8"/>
  <c r="D628" i="8" s="1"/>
  <c r="E630" i="8"/>
  <c r="E641" i="8"/>
  <c r="E648" i="8"/>
  <c r="C694" i="8"/>
  <c r="D694" i="8" s="1"/>
  <c r="C718" i="8"/>
  <c r="D718" i="8" s="1"/>
  <c r="C767" i="8"/>
  <c r="D767" i="8" s="1"/>
  <c r="C775" i="8"/>
  <c r="D775" i="8" s="1"/>
  <c r="E842" i="8"/>
  <c r="F842" i="8" s="1"/>
  <c r="E853" i="8"/>
  <c r="F853" i="8" s="1"/>
  <c r="C973" i="8"/>
  <c r="D973" i="8" s="1"/>
  <c r="C1059" i="8"/>
  <c r="D1059" i="8" s="1"/>
  <c r="E1090" i="8"/>
  <c r="C1095" i="8"/>
  <c r="D1095" i="8" s="1"/>
  <c r="E1124" i="8"/>
  <c r="F1124" i="8" s="1"/>
  <c r="C1195" i="8"/>
  <c r="D1195" i="8" s="1"/>
  <c r="E1198" i="8"/>
  <c r="E1415" i="8"/>
  <c r="F1415" i="8" s="1"/>
  <c r="E1414" i="8"/>
  <c r="F1414" i="8" s="1"/>
  <c r="E1622" i="8"/>
  <c r="F1622" i="8" s="1"/>
  <c r="E1620" i="8"/>
  <c r="F1620" i="8" s="1"/>
  <c r="C1620" i="8"/>
  <c r="D1620" i="8" s="1"/>
  <c r="C1730" i="8"/>
  <c r="D1730" i="8" s="1"/>
  <c r="E1733" i="8"/>
  <c r="C83" i="8"/>
  <c r="D83" i="8" s="1"/>
  <c r="E134" i="8"/>
  <c r="F134" i="8" s="1"/>
  <c r="E147" i="8"/>
  <c r="E250" i="8"/>
  <c r="F250" i="8" s="1"/>
  <c r="C255" i="8"/>
  <c r="D255" i="8" s="1"/>
  <c r="E265" i="8"/>
  <c r="F265" i="8" s="1"/>
  <c r="C566" i="8"/>
  <c r="D566" i="8" s="1"/>
  <c r="E588" i="8"/>
  <c r="F588" i="8" s="1"/>
  <c r="E606" i="8"/>
  <c r="C619" i="8"/>
  <c r="D619" i="8" s="1"/>
  <c r="C676" i="8"/>
  <c r="D676" i="8" s="1"/>
  <c r="E702" i="8"/>
  <c r="F702" i="8" s="1"/>
  <c r="C736" i="8"/>
  <c r="D736" i="8" s="1"/>
  <c r="C743" i="8"/>
  <c r="D743" i="8" s="1"/>
  <c r="C784" i="8"/>
  <c r="D784" i="8" s="1"/>
  <c r="E786" i="8"/>
  <c r="F786" i="8" s="1"/>
  <c r="E794" i="8"/>
  <c r="F794" i="8" s="1"/>
  <c r="E828" i="8"/>
  <c r="F828" i="8" s="1"/>
  <c r="C840" i="8"/>
  <c r="D840" i="8" s="1"/>
  <c r="C850" i="8"/>
  <c r="D850" i="8" s="1"/>
  <c r="E857" i="8"/>
  <c r="C896" i="8"/>
  <c r="D896" i="8" s="1"/>
  <c r="C964" i="8"/>
  <c r="D964" i="8" s="1"/>
  <c r="C963" i="8"/>
  <c r="D963" i="8" s="1"/>
  <c r="C983" i="8"/>
  <c r="D983" i="8" s="1"/>
  <c r="E1001" i="8"/>
  <c r="C1001" i="8"/>
  <c r="D1001" i="8" s="1"/>
  <c r="C1031" i="8"/>
  <c r="D1031" i="8" s="1"/>
  <c r="C1087" i="8"/>
  <c r="D1087" i="8" s="1"/>
  <c r="C1096" i="8"/>
  <c r="D1096" i="8" s="1"/>
  <c r="E1106" i="8"/>
  <c r="F1106" i="8" s="1"/>
  <c r="C1143" i="8"/>
  <c r="D1143" i="8" s="1"/>
  <c r="E1173" i="8"/>
  <c r="F1173" i="8" s="1"/>
  <c r="C1171" i="8"/>
  <c r="D1171" i="8" s="1"/>
  <c r="E1189" i="8"/>
  <c r="E1199" i="8"/>
  <c r="E1209" i="8"/>
  <c r="F1209" i="8" s="1"/>
  <c r="C1207" i="8"/>
  <c r="D1207" i="8" s="1"/>
  <c r="C1206" i="8"/>
  <c r="D1206" i="8" s="1"/>
  <c r="E122" i="8"/>
  <c r="F122" i="8" s="1"/>
  <c r="E125" i="8"/>
  <c r="F125" i="8" s="1"/>
  <c r="E137" i="8"/>
  <c r="F137" i="8" s="1"/>
  <c r="C181" i="8"/>
  <c r="D181" i="8" s="1"/>
  <c r="E202" i="8"/>
  <c r="F202" i="8" s="1"/>
  <c r="E289" i="8"/>
  <c r="E346" i="8"/>
  <c r="F346" i="8" s="1"/>
  <c r="E387" i="8"/>
  <c r="F387" i="8" s="1"/>
  <c r="C403" i="8"/>
  <c r="D403" i="8" s="1"/>
  <c r="C402" i="8"/>
  <c r="D402" i="8" s="1"/>
  <c r="E405" i="8"/>
  <c r="C411" i="8"/>
  <c r="D411" i="8" s="1"/>
  <c r="C465" i="8"/>
  <c r="D465" i="8" s="1"/>
  <c r="C487" i="8"/>
  <c r="D487" i="8" s="1"/>
  <c r="E493" i="8"/>
  <c r="F493" i="8" s="1"/>
  <c r="E579" i="8"/>
  <c r="C586" i="8"/>
  <c r="D586" i="8" s="1"/>
  <c r="E642" i="8"/>
  <c r="C678" i="8"/>
  <c r="D678" i="8" s="1"/>
  <c r="C695" i="8"/>
  <c r="D695" i="8" s="1"/>
  <c r="E732" i="8"/>
  <c r="E746" i="8"/>
  <c r="F813" i="8"/>
  <c r="C768" i="8"/>
  <c r="D768" i="8" s="1"/>
  <c r="C792" i="8"/>
  <c r="D792" i="8" s="1"/>
  <c r="E801" i="8"/>
  <c r="F801" i="8" s="1"/>
  <c r="E840" i="8"/>
  <c r="F840" i="8" s="1"/>
  <c r="E879" i="8"/>
  <c r="F879" i="8" s="1"/>
  <c r="E996" i="8"/>
  <c r="C1003" i="8"/>
  <c r="D1003" i="8" s="1"/>
  <c r="E1042" i="8"/>
  <c r="C1052" i="8"/>
  <c r="D1052" i="8" s="1"/>
  <c r="E1098" i="8"/>
  <c r="E1122" i="8"/>
  <c r="C1187" i="8"/>
  <c r="D1187" i="8" s="1"/>
  <c r="C1413" i="8"/>
  <c r="D1413" i="8" s="1"/>
  <c r="E1725" i="8"/>
  <c r="F1725" i="8" s="1"/>
  <c r="C1722" i="8"/>
  <c r="D1722" i="8" s="1"/>
  <c r="E217" i="8"/>
  <c r="F217" i="8" s="1"/>
  <c r="E238" i="8"/>
  <c r="F238" i="8" s="1"/>
  <c r="F301" i="8"/>
  <c r="E282" i="8"/>
  <c r="F282" i="8" s="1"/>
  <c r="E310" i="8"/>
  <c r="F310" i="8" s="1"/>
  <c r="E354" i="8"/>
  <c r="F354" i="8" s="1"/>
  <c r="E389" i="8"/>
  <c r="F389" i="8" s="1"/>
  <c r="E442" i="8"/>
  <c r="F442" i="8" s="1"/>
  <c r="C481" i="8"/>
  <c r="D481" i="8" s="1"/>
  <c r="C489" i="8"/>
  <c r="D489" i="8" s="1"/>
  <c r="E571" i="8"/>
  <c r="F571" i="8" s="1"/>
  <c r="E598" i="8"/>
  <c r="F598" i="8" s="1"/>
  <c r="E729" i="8"/>
  <c r="F729" i="8" s="1"/>
  <c r="C851" i="8"/>
  <c r="D851" i="8" s="1"/>
  <c r="E984" i="8"/>
  <c r="E1017" i="8"/>
  <c r="E1070" i="8"/>
  <c r="F1070" i="8" s="1"/>
  <c r="E1191" i="8"/>
  <c r="F1191" i="8" s="1"/>
  <c r="C837" i="8"/>
  <c r="D837" i="8" s="1"/>
  <c r="E891" i="8"/>
  <c r="F891" i="8" s="1"/>
  <c r="C906" i="8"/>
  <c r="D906" i="8" s="1"/>
  <c r="E951" i="8"/>
  <c r="C958" i="8"/>
  <c r="D958" i="8" s="1"/>
  <c r="E965" i="8"/>
  <c r="F965" i="8" s="1"/>
  <c r="F1125" i="8"/>
  <c r="C1236" i="8"/>
  <c r="D1236" i="8" s="1"/>
  <c r="F1342" i="8"/>
  <c r="E1299" i="8"/>
  <c r="E1317" i="8"/>
  <c r="F1317" i="8" s="1"/>
  <c r="F1407" i="8"/>
  <c r="E1367" i="8"/>
  <c r="F1367" i="8" s="1"/>
  <c r="E1368" i="8"/>
  <c r="E1539" i="8"/>
  <c r="E1550" i="8"/>
  <c r="C1558" i="8"/>
  <c r="D1558" i="8" s="1"/>
  <c r="C2325" i="8"/>
  <c r="D2324" i="8"/>
  <c r="C2353" i="8"/>
  <c r="D2406" i="8"/>
  <c r="C1369" i="8"/>
  <c r="D1369" i="8" s="1"/>
  <c r="E1371" i="8"/>
  <c r="F1371" i="8" s="1"/>
  <c r="C1456" i="8"/>
  <c r="D1456" i="8" s="1"/>
  <c r="C1455" i="8"/>
  <c r="D1455" i="8" s="1"/>
  <c r="E1458" i="8"/>
  <c r="F1458" i="8" s="1"/>
  <c r="C1479" i="8"/>
  <c r="D1479" i="8" s="1"/>
  <c r="C1478" i="8"/>
  <c r="D1478" i="8" s="1"/>
  <c r="E1523" i="8"/>
  <c r="C1520" i="8"/>
  <c r="D1520" i="8" s="1"/>
  <c r="C406" i="8"/>
  <c r="D406" i="8" s="1"/>
  <c r="C439" i="8"/>
  <c r="D439" i="8" s="1"/>
  <c r="E456" i="8"/>
  <c r="F456" i="8" s="1"/>
  <c r="C477" i="8"/>
  <c r="D477" i="8" s="1"/>
  <c r="E512" i="8"/>
  <c r="F512" i="8" s="1"/>
  <c r="E758" i="8"/>
  <c r="F758" i="8" s="1"/>
  <c r="C772" i="8"/>
  <c r="D772" i="8" s="1"/>
  <c r="C807" i="8"/>
  <c r="D807" i="8" s="1"/>
  <c r="E841" i="8"/>
  <c r="F841" i="8" s="1"/>
  <c r="C892" i="8"/>
  <c r="D892" i="8" s="1"/>
  <c r="E903" i="8"/>
  <c r="F903" i="8" s="1"/>
  <c r="E946" i="8"/>
  <c r="F946" i="8" s="1"/>
  <c r="C953" i="8"/>
  <c r="D953" i="8" s="1"/>
  <c r="C1014" i="8"/>
  <c r="D1014" i="8" s="1"/>
  <c r="E1077" i="8"/>
  <c r="C1158" i="8"/>
  <c r="D1158" i="8" s="1"/>
  <c r="E1228" i="8"/>
  <c r="F1228" i="8" s="1"/>
  <c r="F1315" i="8"/>
  <c r="C1302" i="8"/>
  <c r="D1302" i="8" s="1"/>
  <c r="E1334" i="8"/>
  <c r="F1334" i="8" s="1"/>
  <c r="C1349" i="8"/>
  <c r="D1349" i="8" s="1"/>
  <c r="C1348" i="8"/>
  <c r="D1348" i="8" s="1"/>
  <c r="E1542" i="8"/>
  <c r="C1676" i="8"/>
  <c r="D1676" i="8" s="1"/>
  <c r="E1833" i="8"/>
  <c r="D2355" i="8"/>
  <c r="F445" i="8"/>
  <c r="E425" i="8"/>
  <c r="F425" i="8" s="1"/>
  <c r="C513" i="8"/>
  <c r="D513" i="8" s="1"/>
  <c r="C598" i="8"/>
  <c r="D598" i="8" s="1"/>
  <c r="E698" i="8"/>
  <c r="C868" i="8"/>
  <c r="D868" i="8" s="1"/>
  <c r="E929" i="8"/>
  <c r="E1047" i="8"/>
  <c r="F1047" i="8" s="1"/>
  <c r="E1094" i="8"/>
  <c r="F1204" i="8"/>
  <c r="E1202" i="8"/>
  <c r="C1225" i="8"/>
  <c r="D1225" i="8" s="1"/>
  <c r="E1235" i="8"/>
  <c r="F1235" i="8" s="1"/>
  <c r="F1299" i="8"/>
  <c r="E1259" i="8"/>
  <c r="C1263" i="8"/>
  <c r="D1263" i="8" s="1"/>
  <c r="E1275" i="8"/>
  <c r="F1275" i="8" s="1"/>
  <c r="E1293" i="8"/>
  <c r="F1343" i="8"/>
  <c r="E1361" i="8"/>
  <c r="F1361" i="8" s="1"/>
  <c r="E1406" i="8"/>
  <c r="E1493" i="8"/>
  <c r="F1493" i="8" s="1"/>
  <c r="C1521" i="8"/>
  <c r="D1521" i="8" s="1"/>
  <c r="E1565" i="8"/>
  <c r="E2123" i="8"/>
  <c r="F2123" i="8" s="1"/>
  <c r="E2122" i="8"/>
  <c r="E2135" i="8"/>
  <c r="F2135" i="8" s="1"/>
  <c r="E2133" i="8"/>
  <c r="C2133" i="8"/>
  <c r="C2132" i="8"/>
  <c r="E2177" i="8"/>
  <c r="D2237" i="8"/>
  <c r="E1197" i="8"/>
  <c r="F1197" i="8" s="1"/>
  <c r="E1223" i="8"/>
  <c r="F1223" i="8" s="1"/>
  <c r="E1251" i="8"/>
  <c r="F1251" i="8" s="1"/>
  <c r="E1276" i="8"/>
  <c r="F1276" i="8" s="1"/>
  <c r="C1273" i="8"/>
  <c r="D1273" i="8" s="1"/>
  <c r="E1307" i="8"/>
  <c r="F1307" i="8" s="1"/>
  <c r="E1494" i="8"/>
  <c r="E1521" i="8"/>
  <c r="E2348" i="8"/>
  <c r="C2348" i="8"/>
  <c r="D2347" i="8"/>
  <c r="E2403" i="8"/>
  <c r="E893" i="8"/>
  <c r="F893" i="8" s="1"/>
  <c r="E963" i="8"/>
  <c r="F963" i="8" s="1"/>
  <c r="C978" i="8"/>
  <c r="D978" i="8" s="1"/>
  <c r="C1194" i="8"/>
  <c r="D1194" i="8" s="1"/>
  <c r="E1203" i="8"/>
  <c r="F1203" i="8" s="1"/>
  <c r="E1211" i="8"/>
  <c r="C1220" i="8"/>
  <c r="D1220" i="8" s="1"/>
  <c r="E1243" i="8"/>
  <c r="E1252" i="8"/>
  <c r="E1265" i="8"/>
  <c r="C1304" i="8"/>
  <c r="D1304" i="8" s="1"/>
  <c r="C1361" i="8"/>
  <c r="D1361" i="8" s="1"/>
  <c r="C1380" i="8"/>
  <c r="D1380" i="8" s="1"/>
  <c r="E1382" i="8"/>
  <c r="F1382" i="8" s="1"/>
  <c r="E1440" i="8"/>
  <c r="C1492" i="8"/>
  <c r="D1492" i="8" s="1"/>
  <c r="E1577" i="8"/>
  <c r="F1577" i="8" s="1"/>
  <c r="C1584" i="8"/>
  <c r="D1584" i="8" s="1"/>
  <c r="C1615" i="8"/>
  <c r="D1615" i="8" s="1"/>
  <c r="E1766" i="8"/>
  <c r="F1766" i="8" s="1"/>
  <c r="E1967" i="8"/>
  <c r="E2342" i="8"/>
  <c r="F2342" i="8" s="1"/>
  <c r="E1517" i="8"/>
  <c r="F1517" i="8" s="1"/>
  <c r="E1656" i="8"/>
  <c r="E1678" i="8"/>
  <c r="D2158" i="8"/>
  <c r="E2158" i="8"/>
  <c r="F2158" i="8" s="1"/>
  <c r="E2156" i="8"/>
  <c r="E2333" i="8"/>
  <c r="F2333" i="8" s="1"/>
  <c r="E2405" i="8"/>
  <c r="E1236" i="8"/>
  <c r="F1236" i="8" s="1"/>
  <c r="E1269" i="8"/>
  <c r="E1277" i="8"/>
  <c r="E1314" i="8"/>
  <c r="F1314" i="8" s="1"/>
  <c r="C1393" i="8"/>
  <c r="D1393" i="8" s="1"/>
  <c r="C1392" i="8"/>
  <c r="D1392" i="8" s="1"/>
  <c r="C2332" i="8"/>
  <c r="E2334" i="8"/>
  <c r="F2334" i="8" s="1"/>
  <c r="D2331" i="8"/>
  <c r="C2331" i="8"/>
  <c r="F1255" i="8"/>
  <c r="C1242" i="8"/>
  <c r="D1242" i="8" s="1"/>
  <c r="C1555" i="8"/>
  <c r="D1555" i="8" s="1"/>
  <c r="F1566" i="8"/>
  <c r="E1590" i="8"/>
  <c r="F1590" i="8" s="1"/>
  <c r="C1635" i="8"/>
  <c r="D1635" i="8" s="1"/>
  <c r="E1682" i="8"/>
  <c r="E1722" i="8"/>
  <c r="F1722" i="8" s="1"/>
  <c r="E2211" i="8"/>
  <c r="F2211" i="8" s="1"/>
  <c r="D2209" i="8"/>
  <c r="D2403" i="8"/>
  <c r="C2403" i="8"/>
  <c r="F366" i="8"/>
  <c r="E441" i="8"/>
  <c r="F441" i="8" s="1"/>
  <c r="E461" i="8"/>
  <c r="F461" i="8" s="1"/>
  <c r="C488" i="8"/>
  <c r="D488" i="8" s="1"/>
  <c r="C494" i="8"/>
  <c r="D494" i="8" s="1"/>
  <c r="E527" i="8"/>
  <c r="C541" i="8"/>
  <c r="D541" i="8" s="1"/>
  <c r="E645" i="8"/>
  <c r="F645" i="8" s="1"/>
  <c r="C650" i="8"/>
  <c r="D650" i="8" s="1"/>
  <c r="C675" i="8"/>
  <c r="D675" i="8" s="1"/>
  <c r="C700" i="8"/>
  <c r="D700" i="8" s="1"/>
  <c r="E770" i="8"/>
  <c r="F770" i="8" s="1"/>
  <c r="F834" i="8"/>
  <c r="E806" i="8"/>
  <c r="F806" i="8" s="1"/>
  <c r="E858" i="8"/>
  <c r="C873" i="8"/>
  <c r="D873" i="8" s="1"/>
  <c r="E927" i="8"/>
  <c r="F927" i="8" s="1"/>
  <c r="C942" i="8"/>
  <c r="D942" i="8" s="1"/>
  <c r="E1034" i="8"/>
  <c r="F1034" i="8" s="1"/>
  <c r="E1107" i="8"/>
  <c r="C1196" i="8"/>
  <c r="D1196" i="8" s="1"/>
  <c r="C1203" i="8"/>
  <c r="D1203" i="8" s="1"/>
  <c r="E1289" i="8"/>
  <c r="F1289" i="8" s="1"/>
  <c r="C1307" i="8"/>
  <c r="D1307" i="8" s="1"/>
  <c r="C1327" i="8"/>
  <c r="D1327" i="8" s="1"/>
  <c r="C1336" i="8"/>
  <c r="D1336" i="8" s="1"/>
  <c r="C1421" i="8"/>
  <c r="D1421" i="8" s="1"/>
  <c r="E1434" i="8"/>
  <c r="E1444" i="8"/>
  <c r="F1444" i="8" s="1"/>
  <c r="C1441" i="8"/>
  <c r="D1441" i="8" s="1"/>
  <c r="C1587" i="8"/>
  <c r="D1587" i="8" s="1"/>
  <c r="C1656" i="8"/>
  <c r="D1656" i="8" s="1"/>
  <c r="C1756" i="8"/>
  <c r="D1756" i="8" s="1"/>
  <c r="C1766" i="8"/>
  <c r="D1766" i="8" s="1"/>
  <c r="E1789" i="8"/>
  <c r="C1787" i="8"/>
  <c r="D1787" i="8" s="1"/>
  <c r="E1983" i="8"/>
  <c r="E2093" i="8"/>
  <c r="F2093" i="8" s="1"/>
  <c r="E2129" i="8"/>
  <c r="D2127" i="8"/>
  <c r="C2127" i="8"/>
  <c r="E1295" i="8"/>
  <c r="F1295" i="8" s="1"/>
  <c r="C1407" i="8"/>
  <c r="D1407" i="8" s="1"/>
  <c r="E1418" i="8"/>
  <c r="E1452" i="8"/>
  <c r="F1452" i="8" s="1"/>
  <c r="E1553" i="8"/>
  <c r="F1553" i="8" s="1"/>
  <c r="E1614" i="8"/>
  <c r="E1650" i="8"/>
  <c r="E1769" i="8"/>
  <c r="E1841" i="8"/>
  <c r="F1841" i="8" s="1"/>
  <c r="E1857" i="8"/>
  <c r="E1903" i="8"/>
  <c r="F2051" i="8"/>
  <c r="E2040" i="8"/>
  <c r="E2095" i="8"/>
  <c r="F2095" i="8" s="1"/>
  <c r="D2106" i="8"/>
  <c r="D2117" i="8"/>
  <c r="E2159" i="8"/>
  <c r="F2159" i="8" s="1"/>
  <c r="D2172" i="8"/>
  <c r="C2222" i="8"/>
  <c r="E2269" i="8"/>
  <c r="E2288" i="8"/>
  <c r="F2288" i="8" s="1"/>
  <c r="D2315" i="8"/>
  <c r="D2334" i="8"/>
  <c r="D2397" i="8"/>
  <c r="E1263" i="8"/>
  <c r="F1263" i="8" s="1"/>
  <c r="E1271" i="8"/>
  <c r="F1271" i="8" s="1"/>
  <c r="C1292" i="8"/>
  <c r="D1292" i="8" s="1"/>
  <c r="C1321" i="8"/>
  <c r="D1321" i="8" s="1"/>
  <c r="E1330" i="8"/>
  <c r="E1387" i="8"/>
  <c r="C1406" i="8"/>
  <c r="D1406" i="8" s="1"/>
  <c r="C1417" i="8"/>
  <c r="D1417" i="8" s="1"/>
  <c r="E1571" i="8"/>
  <c r="E1586" i="8"/>
  <c r="E1618" i="8"/>
  <c r="E1681" i="8"/>
  <c r="F1681" i="8" s="1"/>
  <c r="E1925" i="8"/>
  <c r="E1971" i="8"/>
  <c r="F1971" i="8" s="1"/>
  <c r="C1977" i="8"/>
  <c r="D1977" i="8" s="1"/>
  <c r="C1999" i="8"/>
  <c r="D1999" i="8" s="1"/>
  <c r="E2030" i="8"/>
  <c r="F2030" i="8" s="1"/>
  <c r="E2034" i="8"/>
  <c r="D2102" i="8"/>
  <c r="E2117" i="8"/>
  <c r="E2132" i="8"/>
  <c r="C2142" i="8"/>
  <c r="C2156" i="8"/>
  <c r="E2188" i="8"/>
  <c r="D2213" i="8"/>
  <c r="D2219" i="8"/>
  <c r="C2221" i="8"/>
  <c r="C2228" i="8"/>
  <c r="E2249" i="8"/>
  <c r="C2267" i="8"/>
  <c r="E2279" i="8"/>
  <c r="C2286" i="8"/>
  <c r="D2312" i="8"/>
  <c r="E2347" i="8"/>
  <c r="E2367" i="8"/>
  <c r="E2379" i="8"/>
  <c r="D2398" i="8"/>
  <c r="E2410" i="8"/>
  <c r="C1268" i="8"/>
  <c r="D1268" i="8" s="1"/>
  <c r="E1308" i="8"/>
  <c r="C1320" i="8"/>
  <c r="D1320" i="8" s="1"/>
  <c r="C1328" i="8"/>
  <c r="D1328" i="8" s="1"/>
  <c r="E1335" i="8"/>
  <c r="E1454" i="8"/>
  <c r="E1538" i="8"/>
  <c r="E1589" i="8"/>
  <c r="F1589" i="8" s="1"/>
  <c r="E1596" i="8"/>
  <c r="E1715" i="8"/>
  <c r="F1715" i="8" s="1"/>
  <c r="E1785" i="8"/>
  <c r="F1785" i="8" s="1"/>
  <c r="E1879" i="8"/>
  <c r="C1968" i="8"/>
  <c r="D1968" i="8" s="1"/>
  <c r="C1976" i="8"/>
  <c r="D1976" i="8" s="1"/>
  <c r="D2086" i="8"/>
  <c r="C2107" i="8"/>
  <c r="D2121" i="8"/>
  <c r="F2185" i="8"/>
  <c r="E2184" i="8"/>
  <c r="F2184" i="8" s="1"/>
  <c r="C2210" i="8"/>
  <c r="D2216" i="8"/>
  <c r="D2221" i="8"/>
  <c r="F2308" i="8"/>
  <c r="E2292" i="8"/>
  <c r="F2292" i="8" s="1"/>
  <c r="C2320" i="8"/>
  <c r="E2377" i="8"/>
  <c r="E2391" i="8"/>
  <c r="F2391" i="8" s="1"/>
  <c r="F1938" i="8"/>
  <c r="E2107" i="8"/>
  <c r="F2107" i="8" s="1"/>
  <c r="D2291" i="8"/>
  <c r="D2372" i="8"/>
  <c r="C1802" i="8"/>
  <c r="D1802" i="8" s="1"/>
  <c r="C1818" i="8"/>
  <c r="D1818" i="8" s="1"/>
  <c r="C1827" i="8"/>
  <c r="D1827" i="8" s="1"/>
  <c r="C1886" i="8"/>
  <c r="D1886" i="8" s="1"/>
  <c r="C1902" i="8"/>
  <c r="D1902" i="8" s="1"/>
  <c r="E1980" i="8"/>
  <c r="F1980" i="8" s="1"/>
  <c r="C2087" i="8"/>
  <c r="C2093" i="8"/>
  <c r="C2098" i="8"/>
  <c r="D2183" i="8"/>
  <c r="C2217" i="8"/>
  <c r="C2229" i="8"/>
  <c r="D2281" i="8"/>
  <c r="D2288" i="8"/>
  <c r="C2293" i="8"/>
  <c r="C2300" i="8"/>
  <c r="D2408" i="8"/>
  <c r="C1781" i="8"/>
  <c r="D1781" i="8" s="1"/>
  <c r="E1912" i="8"/>
  <c r="E2029" i="8"/>
  <c r="D2085" i="8"/>
  <c r="D2087" i="8"/>
  <c r="D2093" i="8"/>
  <c r="D2098" i="8"/>
  <c r="D2104" i="8"/>
  <c r="C2108" i="8"/>
  <c r="C2123" i="8"/>
  <c r="C2144" i="8"/>
  <c r="D2151" i="8"/>
  <c r="D2180" i="8"/>
  <c r="C2185" i="8"/>
  <c r="C2197" i="8"/>
  <c r="D2217" i="8"/>
  <c r="C2257" i="8"/>
  <c r="C2264" i="8"/>
  <c r="C2269" i="8"/>
  <c r="C2276" i="8"/>
  <c r="E2285" i="8"/>
  <c r="D2293" i="8"/>
  <c r="D2300" i="8"/>
  <c r="E2308" i="8"/>
  <c r="C2355" i="8"/>
  <c r="C2364" i="8"/>
  <c r="E2369" i="8"/>
  <c r="C2376" i="8"/>
  <c r="C2405" i="8"/>
  <c r="E1500" i="8"/>
  <c r="E1510" i="8"/>
  <c r="C1540" i="8"/>
  <c r="D1540" i="8" s="1"/>
  <c r="E1549" i="8"/>
  <c r="F1549" i="8" s="1"/>
  <c r="C1580" i="8"/>
  <c r="D1580" i="8" s="1"/>
  <c r="C1878" i="8"/>
  <c r="D1878" i="8" s="1"/>
  <c r="C1955" i="8"/>
  <c r="D1955" i="8" s="1"/>
  <c r="E1982" i="8"/>
  <c r="F1982" i="8" s="1"/>
  <c r="C2061" i="8"/>
  <c r="C2082" i="8"/>
  <c r="C2119" i="8"/>
  <c r="C2134" i="8"/>
  <c r="D2161" i="8"/>
  <c r="D2185" i="8"/>
  <c r="C2192" i="8"/>
  <c r="C2206" i="8"/>
  <c r="D2223" i="8"/>
  <c r="C2246" i="8"/>
  <c r="D2252" i="8"/>
  <c r="D2257" i="8"/>
  <c r="D2264" i="8"/>
  <c r="C2282" i="8"/>
  <c r="C2289" i="8"/>
  <c r="E2293" i="8"/>
  <c r="E2346" i="8"/>
  <c r="E1309" i="8"/>
  <c r="E1379" i="8"/>
  <c r="F1379" i="8" s="1"/>
  <c r="E1511" i="8"/>
  <c r="C1539" i="8"/>
  <c r="D1539" i="8" s="1"/>
  <c r="C1546" i="8"/>
  <c r="D1546" i="8" s="1"/>
  <c r="E1584" i="8"/>
  <c r="F1584" i="8" s="1"/>
  <c r="E1625" i="8"/>
  <c r="F1625" i="8" s="1"/>
  <c r="E1732" i="8"/>
  <c r="E1777" i="8"/>
  <c r="E1891" i="8"/>
  <c r="C1980" i="8"/>
  <c r="D1980" i="8" s="1"/>
  <c r="C1998" i="8"/>
  <c r="D1998" i="8" s="1"/>
  <c r="E2076" i="8"/>
  <c r="C2105" i="8"/>
  <c r="C2130" i="8"/>
  <c r="D2134" i="8"/>
  <c r="C2139" i="8"/>
  <c r="C2158" i="8"/>
  <c r="C2181" i="8"/>
  <c r="C2218" i="8"/>
  <c r="D2289" i="8"/>
  <c r="D2297" i="8"/>
  <c r="C2345" i="8"/>
  <c r="E1363" i="8"/>
  <c r="C1371" i="8"/>
  <c r="D1371" i="8" s="1"/>
  <c r="E1466" i="8"/>
  <c r="C1501" i="8"/>
  <c r="D1501" i="8" s="1"/>
  <c r="E1601" i="8"/>
  <c r="F1601" i="8" s="1"/>
  <c r="E1950" i="8"/>
  <c r="C2046" i="8"/>
  <c r="C2121" i="8"/>
  <c r="D2130" i="8"/>
  <c r="C2253" i="8"/>
  <c r="C2283" i="8"/>
  <c r="E2320" i="8"/>
  <c r="D2322" i="8"/>
  <c r="E2331" i="8"/>
  <c r="F2331" i="8" s="1"/>
  <c r="D2369" i="8"/>
  <c r="C2372" i="8"/>
  <c r="C2391" i="8"/>
  <c r="D2404" i="8"/>
  <c r="C1311" i="8"/>
  <c r="D1311" i="8" s="1"/>
  <c r="C1347" i="8"/>
  <c r="D1347" i="8" s="1"/>
  <c r="C1370" i="8"/>
  <c r="D1370" i="8" s="1"/>
  <c r="C1500" i="8"/>
  <c r="D1500" i="8" s="1"/>
  <c r="C1525" i="8"/>
  <c r="D1525" i="8" s="1"/>
  <c r="E1551" i="8"/>
  <c r="E1559" i="8"/>
  <c r="E1578" i="8"/>
  <c r="F1578" i="8" s="1"/>
  <c r="E1632" i="8"/>
  <c r="F1632" i="8" s="1"/>
  <c r="E1867" i="8"/>
  <c r="E1889" i="8"/>
  <c r="E2105" i="8"/>
  <c r="F2105" i="8" s="1"/>
  <c r="E2143" i="8"/>
  <c r="D2154" i="8"/>
  <c r="E2161" i="8"/>
  <c r="F2161" i="8" s="1"/>
  <c r="D2190" i="8"/>
  <c r="C2193" i="8"/>
  <c r="D2253" i="8"/>
  <c r="C2329" i="8"/>
  <c r="C2366" i="8"/>
  <c r="D2371" i="8"/>
  <c r="D2405" i="8"/>
  <c r="C2408" i="8"/>
  <c r="E1843" i="8"/>
  <c r="E1968" i="8"/>
  <c r="C1992" i="8"/>
  <c r="D1992" i="8" s="1"/>
  <c r="E2208" i="8"/>
  <c r="F2208" i="8" s="1"/>
  <c r="E2371" i="8"/>
  <c r="C80" i="6"/>
  <c r="C681" i="6"/>
  <c r="C693" i="6"/>
  <c r="C705" i="6"/>
  <c r="C729" i="6"/>
  <c r="C33" i="6"/>
  <c r="C102" i="6"/>
  <c r="C150" i="6"/>
  <c r="C741" i="6"/>
  <c r="C753" i="6"/>
  <c r="C765" i="6"/>
  <c r="C34" i="6"/>
  <c r="C186" i="6"/>
  <c r="C399" i="6"/>
  <c r="C411" i="6"/>
  <c r="C435" i="6"/>
  <c r="C562" i="6"/>
  <c r="C222" i="6"/>
  <c r="C246" i="6"/>
  <c r="C329" i="6"/>
  <c r="C459" i="6"/>
  <c r="C471" i="6"/>
  <c r="C483" i="6"/>
  <c r="C495" i="6"/>
  <c r="C507" i="6"/>
  <c r="C744" i="6"/>
  <c r="C48" i="6"/>
  <c r="C105" i="6"/>
  <c r="C519" i="6"/>
  <c r="C531" i="6"/>
  <c r="C543" i="6"/>
  <c r="C555" i="6"/>
  <c r="C567" i="6"/>
  <c r="C579" i="6"/>
  <c r="C37" i="6"/>
  <c r="C94" i="6"/>
  <c r="C178" i="6"/>
  <c r="C272" i="6"/>
  <c r="C331" i="6"/>
  <c r="C603" i="6"/>
  <c r="C615" i="6"/>
  <c r="C627" i="6"/>
  <c r="C639" i="6"/>
  <c r="C651" i="6"/>
  <c r="C343" i="6"/>
  <c r="C379" i="6"/>
  <c r="C451" i="6"/>
  <c r="C663" i="6"/>
  <c r="C687" i="6"/>
  <c r="C723" i="6"/>
  <c r="C759" i="6"/>
  <c r="C771" i="6"/>
  <c r="C109" i="6"/>
  <c r="C381" i="6"/>
  <c r="C393" i="6"/>
  <c r="C405" i="6"/>
  <c r="C465" i="6"/>
  <c r="C477" i="6"/>
  <c r="C301" i="6"/>
  <c r="C609" i="6"/>
  <c r="C30" i="6"/>
  <c r="C66" i="6"/>
  <c r="C76" i="6"/>
  <c r="C183" i="6"/>
  <c r="C218" i="6"/>
  <c r="C217" i="6"/>
  <c r="C277" i="6"/>
  <c r="C455" i="6"/>
  <c r="C526" i="6"/>
  <c r="C549" i="6"/>
  <c r="C561" i="6"/>
  <c r="C597" i="6"/>
  <c r="C668" i="6"/>
  <c r="C739" i="6"/>
  <c r="C153" i="6"/>
  <c r="C489" i="6"/>
  <c r="C317" i="6"/>
  <c r="C633" i="6"/>
  <c r="C31" i="6"/>
  <c r="C49" i="6"/>
  <c r="C83" i="6"/>
  <c r="C92" i="6"/>
  <c r="C103" i="6"/>
  <c r="C121" i="6"/>
  <c r="C363" i="6"/>
  <c r="C417" i="6"/>
  <c r="C198" i="6"/>
  <c r="C573" i="6"/>
  <c r="C717" i="6"/>
  <c r="C239" i="6"/>
  <c r="C44" i="6"/>
  <c r="C53" i="6"/>
  <c r="C51" i="6"/>
  <c r="C63" i="6"/>
  <c r="C116" i="6"/>
  <c r="C125" i="6"/>
  <c r="C123" i="6"/>
  <c r="C135" i="6"/>
  <c r="C158" i="6"/>
  <c r="C180" i="6"/>
  <c r="C177" i="6"/>
  <c r="C210" i="6"/>
  <c r="C273" i="6"/>
  <c r="C387" i="6"/>
  <c r="C249" i="6"/>
  <c r="C351" i="6"/>
  <c r="C22" i="6"/>
  <c r="C54" i="6"/>
  <c r="C297" i="6"/>
  <c r="C513" i="6"/>
  <c r="C546" i="6"/>
  <c r="C585" i="6"/>
  <c r="C42" i="6"/>
  <c r="C84" i="6"/>
  <c r="C107" i="6"/>
  <c r="C114" i="6"/>
  <c r="C169" i="6"/>
  <c r="C333" i="6"/>
  <c r="C401" i="6"/>
  <c r="C454" i="6"/>
  <c r="C475" i="6"/>
  <c r="C691" i="6"/>
  <c r="C699" i="6"/>
  <c r="C742" i="6"/>
  <c r="C763" i="6"/>
  <c r="C106" i="6"/>
  <c r="C138" i="6"/>
  <c r="C201" i="6"/>
  <c r="C234" i="6"/>
  <c r="C346" i="6"/>
  <c r="C345" i="6"/>
  <c r="C55" i="6"/>
  <c r="C85" i="6"/>
  <c r="C127" i="6"/>
  <c r="C369" i="6"/>
  <c r="C423" i="6"/>
  <c r="C38" i="6"/>
  <c r="C79" i="6"/>
  <c r="C110" i="6"/>
  <c r="C193" i="6"/>
  <c r="C289" i="6"/>
  <c r="C39" i="6"/>
  <c r="C89" i="6"/>
  <c r="C87" i="6"/>
  <c r="C99" i="6"/>
  <c r="C162" i="6"/>
  <c r="C206" i="6"/>
  <c r="C228" i="6"/>
  <c r="C225" i="6"/>
  <c r="C258" i="6"/>
  <c r="C383" i="6"/>
  <c r="C437" i="6"/>
  <c r="C458" i="6"/>
  <c r="C478" i="6"/>
  <c r="C499" i="6"/>
  <c r="C509" i="6"/>
  <c r="C530" i="6"/>
  <c r="C550" i="6"/>
  <c r="C571" i="6"/>
  <c r="C581" i="6"/>
  <c r="C602" i="6"/>
  <c r="C622" i="6"/>
  <c r="C643" i="6"/>
  <c r="C653" i="6"/>
  <c r="C674" i="6"/>
  <c r="C694" i="6"/>
  <c r="C715" i="6"/>
  <c r="C725" i="6"/>
  <c r="C746" i="6"/>
  <c r="C766" i="6"/>
  <c r="C58" i="6"/>
  <c r="C90" i="6"/>
  <c r="C130" i="6"/>
  <c r="C164" i="6"/>
  <c r="C175" i="6"/>
  <c r="C196" i="6"/>
  <c r="C207" i="6"/>
  <c r="C260" i="6"/>
  <c r="C271" i="6"/>
  <c r="C292" i="6"/>
  <c r="C315" i="6"/>
  <c r="C339" i="6"/>
  <c r="C350" i="6"/>
  <c r="C373" i="6"/>
  <c r="C384" i="6"/>
  <c r="C416" i="6"/>
  <c r="C427" i="6"/>
  <c r="C438" i="6"/>
  <c r="C469" i="6"/>
  <c r="C479" i="6"/>
  <c r="C500" i="6"/>
  <c r="C510" i="6"/>
  <c r="C541" i="6"/>
  <c r="C551" i="6"/>
  <c r="C572" i="6"/>
  <c r="C582" i="6"/>
  <c r="C613" i="6"/>
  <c r="C623" i="6"/>
  <c r="C644" i="6"/>
  <c r="C654" i="6"/>
  <c r="C685" i="6"/>
  <c r="C695" i="6"/>
  <c r="C716" i="6"/>
  <c r="C726" i="6"/>
  <c r="C757" i="6"/>
  <c r="C767" i="6"/>
  <c r="C19" i="6"/>
  <c r="C91" i="6"/>
  <c r="C120" i="6"/>
  <c r="C166" i="6"/>
  <c r="C190" i="6"/>
  <c r="C214" i="6"/>
  <c r="C238" i="6"/>
  <c r="C262" i="6"/>
  <c r="C286" i="6"/>
  <c r="C282" i="6"/>
  <c r="C238" i="7"/>
  <c r="C262" i="7"/>
  <c r="E59" i="8"/>
  <c r="F59" i="8" s="1"/>
  <c r="F108" i="8"/>
  <c r="E57" i="8"/>
  <c r="C57" i="8"/>
  <c r="D57" i="8" s="1"/>
  <c r="E109" i="8"/>
  <c r="F109" i="8" s="1"/>
  <c r="C107" i="8"/>
  <c r="D107" i="8" s="1"/>
  <c r="E108" i="8"/>
  <c r="C106" i="8"/>
  <c r="D106" i="8" s="1"/>
  <c r="E152" i="8"/>
  <c r="F152" i="8" s="1"/>
  <c r="C150" i="8"/>
  <c r="D150" i="8" s="1"/>
  <c r="E151" i="8"/>
  <c r="E410" i="8"/>
  <c r="F410" i="8" s="1"/>
  <c r="C408" i="8"/>
  <c r="D408" i="8" s="1"/>
  <c r="E408" i="8"/>
  <c r="C407" i="8"/>
  <c r="D407" i="8" s="1"/>
  <c r="E409" i="8"/>
  <c r="F409" i="8" s="1"/>
  <c r="F459" i="8"/>
  <c r="F467" i="8"/>
  <c r="C13" i="8"/>
  <c r="D13" i="8" s="1"/>
  <c r="E224" i="8"/>
  <c r="C222" i="8"/>
  <c r="D222" i="8" s="1"/>
  <c r="E223" i="8"/>
  <c r="F223" i="8" s="1"/>
  <c r="C221" i="8"/>
  <c r="D221" i="8" s="1"/>
  <c r="E272" i="8"/>
  <c r="F272" i="8" s="1"/>
  <c r="C270" i="8"/>
  <c r="D270" i="8" s="1"/>
  <c r="E271" i="8"/>
  <c r="C269" i="8"/>
  <c r="D269" i="8" s="1"/>
  <c r="F321" i="8"/>
  <c r="E519" i="8"/>
  <c r="F519" i="8" s="1"/>
  <c r="C519" i="8"/>
  <c r="D519" i="8" s="1"/>
  <c r="C518" i="8"/>
  <c r="D518" i="8" s="1"/>
  <c r="E521" i="8"/>
  <c r="F521" i="8" s="1"/>
  <c r="C81" i="6"/>
  <c r="C124" i="6"/>
  <c r="C309" i="6"/>
  <c r="C34" i="7"/>
  <c r="C22" i="7"/>
  <c r="E225" i="8"/>
  <c r="F225" i="8" s="1"/>
  <c r="C223" i="8"/>
  <c r="D223" i="8" s="1"/>
  <c r="F274" i="8"/>
  <c r="E344" i="8"/>
  <c r="F344" i="8" s="1"/>
  <c r="C342" i="8"/>
  <c r="D342" i="8" s="1"/>
  <c r="E343" i="8"/>
  <c r="C341" i="8"/>
  <c r="D341" i="8" s="1"/>
  <c r="C29" i="6"/>
  <c r="C65" i="6"/>
  <c r="C60" i="6"/>
  <c r="C67" i="6"/>
  <c r="C101" i="6"/>
  <c r="C96" i="6"/>
  <c r="C137" i="6"/>
  <c r="C160" i="6"/>
  <c r="C184" i="6"/>
  <c r="C208" i="6"/>
  <c r="C232" i="6"/>
  <c r="C256" i="6"/>
  <c r="C280" i="6"/>
  <c r="C304" i="6"/>
  <c r="C322" i="6"/>
  <c r="C340" i="6"/>
  <c r="C358" i="6"/>
  <c r="C376" i="6"/>
  <c r="C394" i="6"/>
  <c r="C412" i="6"/>
  <c r="C430" i="6"/>
  <c r="C448" i="6"/>
  <c r="C466" i="6"/>
  <c r="C484" i="6"/>
  <c r="C502" i="6"/>
  <c r="C520" i="6"/>
  <c r="C538" i="6"/>
  <c r="C556" i="6"/>
  <c r="C574" i="6"/>
  <c r="C592" i="6"/>
  <c r="C610" i="6"/>
  <c r="C628" i="6"/>
  <c r="C646" i="6"/>
  <c r="C664" i="6"/>
  <c r="C682" i="6"/>
  <c r="C700" i="6"/>
  <c r="C718" i="6"/>
  <c r="C736" i="6"/>
  <c r="C754" i="6"/>
  <c r="C772" i="6"/>
  <c r="C35" i="7"/>
  <c r="C23" i="7"/>
  <c r="C53" i="7"/>
  <c r="C71" i="7"/>
  <c r="C89" i="7"/>
  <c r="C107" i="7"/>
  <c r="C125" i="7"/>
  <c r="C143" i="7"/>
  <c r="C161" i="7"/>
  <c r="C179" i="7"/>
  <c r="C197" i="7"/>
  <c r="C215" i="7"/>
  <c r="C232" i="7"/>
  <c r="C256" i="7"/>
  <c r="E23" i="8"/>
  <c r="C21" i="8"/>
  <c r="D21" i="8" s="1"/>
  <c r="F146" i="8"/>
  <c r="E103" i="8"/>
  <c r="F103" i="8" s="1"/>
  <c r="E339" i="8"/>
  <c r="F339" i="8" s="1"/>
  <c r="C337" i="8"/>
  <c r="D337" i="8" s="1"/>
  <c r="E338" i="8"/>
  <c r="C573" i="8"/>
  <c r="D573" i="8" s="1"/>
  <c r="E575" i="8"/>
  <c r="F575" i="8" s="1"/>
  <c r="C117" i="6"/>
  <c r="C82" i="6"/>
  <c r="C161" i="6"/>
  <c r="C185" i="6"/>
  <c r="C209" i="6"/>
  <c r="C257" i="6"/>
  <c r="C281" i="6"/>
  <c r="C305" i="6"/>
  <c r="C323" i="6"/>
  <c r="C341" i="6"/>
  <c r="C359" i="6"/>
  <c r="C377" i="6"/>
  <c r="C395" i="6"/>
  <c r="C413" i="6"/>
  <c r="C431" i="6"/>
  <c r="C449" i="6"/>
  <c r="C467" i="6"/>
  <c r="C485" i="6"/>
  <c r="C503" i="6"/>
  <c r="C521" i="6"/>
  <c r="C539" i="6"/>
  <c r="C557" i="6"/>
  <c r="C575" i="6"/>
  <c r="C593" i="6"/>
  <c r="C611" i="6"/>
  <c r="C629" i="6"/>
  <c r="C647" i="6"/>
  <c r="C665" i="6"/>
  <c r="C683" i="6"/>
  <c r="C701" i="6"/>
  <c r="C719" i="6"/>
  <c r="C737" i="6"/>
  <c r="C755" i="6"/>
  <c r="C773" i="6"/>
  <c r="C36" i="7"/>
  <c r="C24" i="7"/>
  <c r="C233" i="7"/>
  <c r="C257" i="7"/>
  <c r="C281" i="7"/>
  <c r="C305" i="7"/>
  <c r="C329" i="7"/>
  <c r="C353" i="7"/>
  <c r="C377" i="7"/>
  <c r="C401" i="7"/>
  <c r="E31" i="8"/>
  <c r="C29" i="8"/>
  <c r="D29" i="8" s="1"/>
  <c r="E113" i="8"/>
  <c r="F113" i="8" s="1"/>
  <c r="E115" i="8"/>
  <c r="C114" i="8"/>
  <c r="D114" i="8" s="1"/>
  <c r="C113" i="8"/>
  <c r="D113" i="8" s="1"/>
  <c r="E116" i="8"/>
  <c r="E194" i="8"/>
  <c r="F244" i="8"/>
  <c r="C193" i="8"/>
  <c r="D193" i="8" s="1"/>
  <c r="C35" i="6"/>
  <c r="C23" i="6"/>
  <c r="C45" i="6"/>
  <c r="C52" i="6"/>
  <c r="C88" i="6"/>
  <c r="C139" i="6"/>
  <c r="C147" i="6"/>
  <c r="F322" i="8"/>
  <c r="E273" i="8"/>
  <c r="F273" i="8" s="1"/>
  <c r="C271" i="8"/>
  <c r="D271" i="8" s="1"/>
  <c r="C46" i="6"/>
  <c r="C75" i="6"/>
  <c r="C111" i="6"/>
  <c r="C118" i="6"/>
  <c r="C233" i="6"/>
  <c r="C59" i="6"/>
  <c r="C95" i="6"/>
  <c r="C131" i="6"/>
  <c r="C306" i="6"/>
  <c r="C324" i="6"/>
  <c r="C342" i="6"/>
  <c r="C360" i="6"/>
  <c r="C378" i="6"/>
  <c r="C396" i="6"/>
  <c r="C414" i="6"/>
  <c r="C432" i="6"/>
  <c r="C450" i="6"/>
  <c r="C468" i="6"/>
  <c r="C486" i="6"/>
  <c r="C504" i="6"/>
  <c r="C522" i="6"/>
  <c r="C540" i="6"/>
  <c r="C558" i="6"/>
  <c r="C576" i="6"/>
  <c r="C594" i="6"/>
  <c r="C612" i="6"/>
  <c r="C630" i="6"/>
  <c r="C648" i="6"/>
  <c r="C666" i="6"/>
  <c r="C684" i="6"/>
  <c r="C702" i="6"/>
  <c r="C720" i="6"/>
  <c r="C738" i="6"/>
  <c r="C756" i="6"/>
  <c r="C229" i="7"/>
  <c r="C253" i="7"/>
  <c r="C277" i="7"/>
  <c r="C301" i="7"/>
  <c r="C325" i="7"/>
  <c r="E47" i="8"/>
  <c r="C45" i="8"/>
  <c r="D45" i="8" s="1"/>
  <c r="E68" i="8"/>
  <c r="F68" i="8" s="1"/>
  <c r="C192" i="8"/>
  <c r="D192" i="8" s="1"/>
  <c r="E332" i="8"/>
  <c r="F332" i="8" s="1"/>
  <c r="C330" i="8"/>
  <c r="D330" i="8" s="1"/>
  <c r="E331" i="8"/>
  <c r="F331" i="8" s="1"/>
  <c r="C329" i="8"/>
  <c r="D329" i="8" s="1"/>
  <c r="E55" i="8"/>
  <c r="C53" i="8"/>
  <c r="D53" i="8" s="1"/>
  <c r="E61" i="8"/>
  <c r="F61" i="8" s="1"/>
  <c r="C61" i="8"/>
  <c r="D61" i="8" s="1"/>
  <c r="E63" i="8"/>
  <c r="F63" i="8" s="1"/>
  <c r="C67" i="8"/>
  <c r="D67" i="8" s="1"/>
  <c r="E97" i="8"/>
  <c r="C97" i="8"/>
  <c r="D97" i="8" s="1"/>
  <c r="E99" i="8"/>
  <c r="F99" i="8" s="1"/>
  <c r="F148" i="8"/>
  <c r="E104" i="8"/>
  <c r="F104" i="8" s="1"/>
  <c r="C103" i="8"/>
  <c r="D103" i="8" s="1"/>
  <c r="E105" i="8"/>
  <c r="F105" i="8" s="1"/>
  <c r="C155" i="6"/>
  <c r="C179" i="6"/>
  <c r="C227" i="6"/>
  <c r="C251" i="6"/>
  <c r="C275" i="6"/>
  <c r="C227" i="7"/>
  <c r="C251" i="7"/>
  <c r="C275" i="7"/>
  <c r="C299" i="7"/>
  <c r="C323" i="7"/>
  <c r="C347" i="7"/>
  <c r="C371" i="7"/>
  <c r="C395" i="7"/>
  <c r="C66" i="8"/>
  <c r="D66" i="8" s="1"/>
  <c r="C90" i="8"/>
  <c r="D90" i="8" s="1"/>
  <c r="C102" i="8"/>
  <c r="D102" i="8" s="1"/>
  <c r="E327" i="8"/>
  <c r="F327" i="8" s="1"/>
  <c r="C325" i="8"/>
  <c r="D325" i="8" s="1"/>
  <c r="E326" i="8"/>
  <c r="C324" i="8"/>
  <c r="D324" i="8" s="1"/>
  <c r="C430" i="8"/>
  <c r="D430" i="8" s="1"/>
  <c r="E432" i="8"/>
  <c r="F432" i="8" s="1"/>
  <c r="E431" i="8"/>
  <c r="F431" i="8" s="1"/>
  <c r="C429" i="8"/>
  <c r="D429" i="8" s="1"/>
  <c r="E482" i="8"/>
  <c r="F482" i="8" s="1"/>
  <c r="C480" i="8"/>
  <c r="D480" i="8" s="1"/>
  <c r="E480" i="8"/>
  <c r="F480" i="8" s="1"/>
  <c r="C479" i="8"/>
  <c r="D479" i="8" s="1"/>
  <c r="E481" i="8"/>
  <c r="F481" i="8" s="1"/>
  <c r="E850" i="8"/>
  <c r="C848" i="8"/>
  <c r="D848" i="8" s="1"/>
  <c r="E849" i="8"/>
  <c r="F849" i="8" s="1"/>
  <c r="C847" i="8"/>
  <c r="D847" i="8" s="1"/>
  <c r="C203" i="6"/>
  <c r="C300" i="6"/>
  <c r="C29" i="7"/>
  <c r="C25" i="8"/>
  <c r="D25" i="8" s="1"/>
  <c r="E278" i="8"/>
  <c r="C277" i="8"/>
  <c r="D277" i="8" s="1"/>
  <c r="C276" i="8"/>
  <c r="D276" i="8" s="1"/>
  <c r="E279" i="8"/>
  <c r="F279" i="8" s="1"/>
  <c r="C623" i="8"/>
  <c r="D623" i="8" s="1"/>
  <c r="E625" i="8"/>
  <c r="F625" i="8" s="1"/>
  <c r="E623" i="8"/>
  <c r="C622" i="8"/>
  <c r="D622" i="8" s="1"/>
  <c r="C318" i="6"/>
  <c r="C336" i="6"/>
  <c r="C354" i="6"/>
  <c r="C372" i="6"/>
  <c r="C390" i="6"/>
  <c r="C408" i="6"/>
  <c r="C426" i="6"/>
  <c r="C444" i="6"/>
  <c r="C462" i="6"/>
  <c r="C480" i="6"/>
  <c r="C498" i="6"/>
  <c r="C516" i="6"/>
  <c r="C534" i="6"/>
  <c r="E11" i="8"/>
  <c r="E9" i="8"/>
  <c r="C9" i="8"/>
  <c r="D9" i="8" s="1"/>
  <c r="E19" i="8"/>
  <c r="C17" i="8"/>
  <c r="D17" i="8" s="1"/>
  <c r="E230" i="8"/>
  <c r="C229" i="8"/>
  <c r="D229" i="8" s="1"/>
  <c r="C228" i="8"/>
  <c r="D228" i="8" s="1"/>
  <c r="E231" i="8"/>
  <c r="C40" i="7"/>
  <c r="C58" i="7"/>
  <c r="C76" i="7"/>
  <c r="C94" i="7"/>
  <c r="C112" i="7"/>
  <c r="C130" i="7"/>
  <c r="C148" i="7"/>
  <c r="C166" i="7"/>
  <c r="C184" i="7"/>
  <c r="C202" i="7"/>
  <c r="E35" i="8"/>
  <c r="C33" i="8"/>
  <c r="D33" i="8" s="1"/>
  <c r="C49" i="8"/>
  <c r="D49" i="8" s="1"/>
  <c r="F100" i="8"/>
  <c r="E157" i="8"/>
  <c r="F157" i="8" s="1"/>
  <c r="C155" i="8"/>
  <c r="D155" i="8" s="1"/>
  <c r="E156" i="8"/>
  <c r="C154" i="8"/>
  <c r="D154" i="8" s="1"/>
  <c r="F158" i="8"/>
  <c r="C422" i="8"/>
  <c r="D422" i="8" s="1"/>
  <c r="E424" i="8"/>
  <c r="E421" i="8"/>
  <c r="F473" i="8"/>
  <c r="C421" i="8"/>
  <c r="D421" i="8" s="1"/>
  <c r="E423" i="8"/>
  <c r="F423" i="8" s="1"/>
  <c r="C41" i="6"/>
  <c r="C77" i="6"/>
  <c r="C113" i="6"/>
  <c r="C142" i="6"/>
  <c r="E43" i="8"/>
  <c r="C41" i="8"/>
  <c r="D41" i="8" s="1"/>
  <c r="F92" i="8"/>
  <c r="E62" i="8"/>
  <c r="F62" i="8" s="1"/>
  <c r="E98" i="8"/>
  <c r="F98" i="8" s="1"/>
  <c r="E725" i="8"/>
  <c r="F725" i="8" s="1"/>
  <c r="E724" i="8"/>
  <c r="F724" i="8" s="1"/>
  <c r="C723" i="8"/>
  <c r="D723" i="8" s="1"/>
  <c r="C722" i="8"/>
  <c r="D722" i="8" s="1"/>
  <c r="F774" i="8"/>
  <c r="C7" i="8"/>
  <c r="D7" i="8" s="1"/>
  <c r="E22" i="8"/>
  <c r="E34" i="8"/>
  <c r="C35" i="8"/>
  <c r="D35" i="8" s="1"/>
  <c r="E46" i="8"/>
  <c r="E58" i="8"/>
  <c r="F58" i="8" s="1"/>
  <c r="C65" i="8"/>
  <c r="D65" i="8" s="1"/>
  <c r="C72" i="8"/>
  <c r="D72" i="8" s="1"/>
  <c r="F127" i="8"/>
  <c r="C85" i="8"/>
  <c r="D85" i="8" s="1"/>
  <c r="C88" i="8"/>
  <c r="D88" i="8" s="1"/>
  <c r="E91" i="8"/>
  <c r="F147" i="8"/>
  <c r="C101" i="8"/>
  <c r="D101" i="8" s="1"/>
  <c r="F123" i="8"/>
  <c r="C132" i="8"/>
  <c r="D132" i="8" s="1"/>
  <c r="E139" i="8"/>
  <c r="E166" i="8"/>
  <c r="F166" i="8" s="1"/>
  <c r="E171" i="8"/>
  <c r="F171" i="8" s="1"/>
  <c r="C185" i="8"/>
  <c r="D185" i="8" s="1"/>
  <c r="F190" i="8"/>
  <c r="E198" i="8"/>
  <c r="F198" i="8" s="1"/>
  <c r="E199" i="8"/>
  <c r="C205" i="8"/>
  <c r="D205" i="8" s="1"/>
  <c r="E229" i="8"/>
  <c r="F229" i="8" s="1"/>
  <c r="F289" i="8"/>
  <c r="C253" i="8"/>
  <c r="D253" i="8" s="1"/>
  <c r="E277" i="8"/>
  <c r="F277" i="8" s="1"/>
  <c r="E329" i="8"/>
  <c r="E363" i="8"/>
  <c r="F363" i="8" s="1"/>
  <c r="C361" i="8"/>
  <c r="D361" i="8" s="1"/>
  <c r="F412" i="8"/>
  <c r="E572" i="8"/>
  <c r="F572" i="8" s="1"/>
  <c r="E10" i="8"/>
  <c r="C59" i="8"/>
  <c r="D59" i="8" s="1"/>
  <c r="E82" i="8"/>
  <c r="F82" i="8" s="1"/>
  <c r="C80" i="8"/>
  <c r="D80" i="8" s="1"/>
  <c r="E95" i="8"/>
  <c r="F95" i="8" s="1"/>
  <c r="C93" i="8"/>
  <c r="D93" i="8" s="1"/>
  <c r="C95" i="8"/>
  <c r="D95" i="8" s="1"/>
  <c r="E101" i="8"/>
  <c r="F101" i="8" s="1"/>
  <c r="C109" i="8"/>
  <c r="D109" i="8" s="1"/>
  <c r="F176" i="8"/>
  <c r="F224" i="8"/>
  <c r="E325" i="8"/>
  <c r="F325" i="8" s="1"/>
  <c r="E351" i="8"/>
  <c r="F351" i="8" s="1"/>
  <c r="C349" i="8"/>
  <c r="D349" i="8" s="1"/>
  <c r="F405" i="8"/>
  <c r="E356" i="8"/>
  <c r="F356" i="8" s="1"/>
  <c r="C354" i="8"/>
  <c r="D354" i="8" s="1"/>
  <c r="E355" i="8"/>
  <c r="F355" i="8" s="1"/>
  <c r="C353" i="8"/>
  <c r="D353" i="8" s="1"/>
  <c r="F472" i="8"/>
  <c r="F623" i="8"/>
  <c r="C8" i="8"/>
  <c r="D8" i="8" s="1"/>
  <c r="C60" i="8"/>
  <c r="D60" i="8" s="1"/>
  <c r="F115" i="8"/>
  <c r="E78" i="8"/>
  <c r="F78" i="8" s="1"/>
  <c r="C76" i="8"/>
  <c r="D76" i="8" s="1"/>
  <c r="F128" i="8"/>
  <c r="E79" i="8"/>
  <c r="C89" i="8"/>
  <c r="D89" i="8" s="1"/>
  <c r="C96" i="8"/>
  <c r="D96" i="8" s="1"/>
  <c r="E102" i="8"/>
  <c r="F102" i="8" s="1"/>
  <c r="E106" i="8"/>
  <c r="F106" i="8" s="1"/>
  <c r="C104" i="8"/>
  <c r="D104" i="8" s="1"/>
  <c r="F136" i="8"/>
  <c r="F207" i="8"/>
  <c r="E176" i="8"/>
  <c r="C174" i="8"/>
  <c r="D174" i="8" s="1"/>
  <c r="E181" i="8"/>
  <c r="F181" i="8" s="1"/>
  <c r="C179" i="8"/>
  <c r="D179" i="8" s="1"/>
  <c r="E180" i="8"/>
  <c r="F180" i="8" s="1"/>
  <c r="C178" i="8"/>
  <c r="D178" i="8" s="1"/>
  <c r="F230" i="8"/>
  <c r="E201" i="8"/>
  <c r="F201" i="8" s="1"/>
  <c r="E206" i="8"/>
  <c r="F206" i="8" s="1"/>
  <c r="E243" i="8"/>
  <c r="F243" i="8" s="1"/>
  <c r="E249" i="8"/>
  <c r="F249" i="8" s="1"/>
  <c r="E254" i="8"/>
  <c r="F304" i="8"/>
  <c r="E315" i="8"/>
  <c r="C313" i="8"/>
  <c r="D313" i="8" s="1"/>
  <c r="E320" i="8"/>
  <c r="F320" i="8" s="1"/>
  <c r="C318" i="8"/>
  <c r="D318" i="8" s="1"/>
  <c r="E319" i="8"/>
  <c r="C317" i="8"/>
  <c r="D317" i="8" s="1"/>
  <c r="C383" i="8"/>
  <c r="D383" i="8" s="1"/>
  <c r="E385" i="8"/>
  <c r="F579" i="8"/>
  <c r="E538" i="8"/>
  <c r="F538" i="8" s="1"/>
  <c r="C797" i="8"/>
  <c r="D797" i="8" s="1"/>
  <c r="E799" i="8"/>
  <c r="F799" i="8" s="1"/>
  <c r="E798" i="8"/>
  <c r="C10" i="8"/>
  <c r="D10" i="8" s="1"/>
  <c r="E12" i="8"/>
  <c r="E20" i="8"/>
  <c r="F73" i="8"/>
  <c r="C22" i="8"/>
  <c r="D22" i="8" s="1"/>
  <c r="E24" i="8"/>
  <c r="E32" i="8"/>
  <c r="F85" i="8"/>
  <c r="C34" i="8"/>
  <c r="D34" i="8" s="1"/>
  <c r="E36" i="8"/>
  <c r="E44" i="8"/>
  <c r="F97" i="8"/>
  <c r="C46" i="8"/>
  <c r="D46" i="8" s="1"/>
  <c r="E48" i="8"/>
  <c r="E56" i="8"/>
  <c r="E70" i="8"/>
  <c r="F70" i="8" s="1"/>
  <c r="C68" i="8"/>
  <c r="D68" i="8" s="1"/>
  <c r="E76" i="8"/>
  <c r="F76" i="8" s="1"/>
  <c r="E83" i="8"/>
  <c r="F83" i="8" s="1"/>
  <c r="C81" i="8"/>
  <c r="D81" i="8" s="1"/>
  <c r="E89" i="8"/>
  <c r="F117" i="8"/>
  <c r="E129" i="8"/>
  <c r="F129" i="8" s="1"/>
  <c r="E154" i="8"/>
  <c r="F154" i="8" s="1"/>
  <c r="C173" i="8"/>
  <c r="D173" i="8" s="1"/>
  <c r="E186" i="8"/>
  <c r="F186" i="8" s="1"/>
  <c r="F196" i="8"/>
  <c r="E210" i="8"/>
  <c r="F210" i="8" s="1"/>
  <c r="E236" i="8"/>
  <c r="F236" i="8" s="1"/>
  <c r="C234" i="8"/>
  <c r="D234" i="8" s="1"/>
  <c r="E235" i="8"/>
  <c r="F235" i="8" s="1"/>
  <c r="C233" i="8"/>
  <c r="D233" i="8" s="1"/>
  <c r="F291" i="8"/>
  <c r="F296" i="8"/>
  <c r="E258" i="8"/>
  <c r="F258" i="8" s="1"/>
  <c r="F329" i="8"/>
  <c r="E284" i="8"/>
  <c r="F284" i="8" s="1"/>
  <c r="C282" i="8"/>
  <c r="D282" i="8" s="1"/>
  <c r="E283" i="8"/>
  <c r="F283" i="8" s="1"/>
  <c r="C281" i="8"/>
  <c r="D281" i="8" s="1"/>
  <c r="E303" i="8"/>
  <c r="C301" i="8"/>
  <c r="D301" i="8" s="1"/>
  <c r="E308" i="8"/>
  <c r="C306" i="8"/>
  <c r="D306" i="8" s="1"/>
  <c r="E307" i="8"/>
  <c r="F307" i="8" s="1"/>
  <c r="C305" i="8"/>
  <c r="D305" i="8" s="1"/>
  <c r="C312" i="8"/>
  <c r="D312" i="8" s="1"/>
  <c r="F421" i="8"/>
  <c r="E378" i="8"/>
  <c r="F378" i="8" s="1"/>
  <c r="C382" i="8"/>
  <c r="D382" i="8" s="1"/>
  <c r="E416" i="8"/>
  <c r="F416" i="8" s="1"/>
  <c r="C416" i="8"/>
  <c r="D416" i="8" s="1"/>
  <c r="E418" i="8"/>
  <c r="F418" i="8" s="1"/>
  <c r="C436" i="8"/>
  <c r="D436" i="8" s="1"/>
  <c r="E438" i="8"/>
  <c r="C435" i="8"/>
  <c r="D435" i="8" s="1"/>
  <c r="C537" i="8"/>
  <c r="D537" i="8" s="1"/>
  <c r="E639" i="8"/>
  <c r="F639" i="8" s="1"/>
  <c r="C637" i="8"/>
  <c r="D637" i="8" s="1"/>
  <c r="E638" i="8"/>
  <c r="F638" i="8" s="1"/>
  <c r="E689" i="8"/>
  <c r="F689" i="8" s="1"/>
  <c r="E688" i="8"/>
  <c r="F688" i="8" s="1"/>
  <c r="C687" i="8"/>
  <c r="D687" i="8" s="1"/>
  <c r="C686" i="8"/>
  <c r="D686" i="8" s="1"/>
  <c r="E800" i="8"/>
  <c r="F800" i="8" s="1"/>
  <c r="C798" i="8"/>
  <c r="D798" i="8" s="1"/>
  <c r="F65" i="8"/>
  <c r="E16" i="8"/>
  <c r="F77" i="8"/>
  <c r="E28" i="8"/>
  <c r="F89" i="8"/>
  <c r="E40" i="8"/>
  <c r="E52" i="8"/>
  <c r="F159" i="8"/>
  <c r="E110" i="8"/>
  <c r="F110" i="8" s="1"/>
  <c r="E121" i="8"/>
  <c r="F121" i="8" s="1"/>
  <c r="C119" i="8"/>
  <c r="D119" i="8" s="1"/>
  <c r="E120" i="8"/>
  <c r="C118" i="8"/>
  <c r="D118" i="8" s="1"/>
  <c r="F212" i="8"/>
  <c r="F231" i="8"/>
  <c r="E200" i="8"/>
  <c r="F200" i="8" s="1"/>
  <c r="C198" i="8"/>
  <c r="D198" i="8" s="1"/>
  <c r="E205" i="8"/>
  <c r="F205" i="8" s="1"/>
  <c r="E253" i="8"/>
  <c r="F253" i="8" s="1"/>
  <c r="F313" i="8"/>
  <c r="E291" i="8"/>
  <c r="C289" i="8"/>
  <c r="D289" i="8" s="1"/>
  <c r="E296" i="8"/>
  <c r="C294" i="8"/>
  <c r="D294" i="8" s="1"/>
  <c r="E295" i="8"/>
  <c r="F295" i="8" s="1"/>
  <c r="C293" i="8"/>
  <c r="D293" i="8" s="1"/>
  <c r="F365" i="8"/>
  <c r="F408" i="8"/>
  <c r="E362" i="8"/>
  <c r="F362" i="8" s="1"/>
  <c r="E400" i="8"/>
  <c r="F400" i="8" s="1"/>
  <c r="E472" i="8"/>
  <c r="C748" i="8"/>
  <c r="D748" i="8" s="1"/>
  <c r="E750" i="8"/>
  <c r="F750" i="8" s="1"/>
  <c r="C747" i="8"/>
  <c r="D747" i="8" s="1"/>
  <c r="F126" i="8"/>
  <c r="E80" i="8"/>
  <c r="F80" i="8" s="1"/>
  <c r="F107" i="8"/>
  <c r="E118" i="8"/>
  <c r="F118" i="8" s="1"/>
  <c r="C116" i="8"/>
  <c r="D116" i="8" s="1"/>
  <c r="E133" i="8"/>
  <c r="F133" i="8" s="1"/>
  <c r="C131" i="8"/>
  <c r="D131" i="8" s="1"/>
  <c r="E132" i="8"/>
  <c r="F132" i="8" s="1"/>
  <c r="C130" i="8"/>
  <c r="D130" i="8" s="1"/>
  <c r="E145" i="8"/>
  <c r="F145" i="8" s="1"/>
  <c r="C143" i="8"/>
  <c r="D143" i="8" s="1"/>
  <c r="E144" i="8"/>
  <c r="F144" i="8" s="1"/>
  <c r="C142" i="8"/>
  <c r="D142" i="8" s="1"/>
  <c r="E183" i="8"/>
  <c r="F183" i="8" s="1"/>
  <c r="F353" i="8"/>
  <c r="E350" i="8"/>
  <c r="F350" i="8" s="1"/>
  <c r="E377" i="8"/>
  <c r="F377" i="8" s="1"/>
  <c r="E578" i="8"/>
  <c r="C576" i="8"/>
  <c r="D576" i="8" s="1"/>
  <c r="E577" i="8"/>
  <c r="F577" i="8" s="1"/>
  <c r="C575" i="8"/>
  <c r="D575" i="8" s="1"/>
  <c r="E576" i="8"/>
  <c r="F576" i="8" s="1"/>
  <c r="E821" i="8"/>
  <c r="C818" i="8"/>
  <c r="D818" i="8" s="1"/>
  <c r="E820" i="8"/>
  <c r="F820" i="8" s="1"/>
  <c r="C819" i="8"/>
  <c r="D819" i="8" s="1"/>
  <c r="E17" i="8"/>
  <c r="E21" i="8"/>
  <c r="E29" i="8"/>
  <c r="E33" i="8"/>
  <c r="E41" i="8"/>
  <c r="E45" i="8"/>
  <c r="E53" i="8"/>
  <c r="E66" i="8"/>
  <c r="F66" i="8" s="1"/>
  <c r="C64" i="8"/>
  <c r="D64" i="8" s="1"/>
  <c r="F116" i="8"/>
  <c r="E67" i="8"/>
  <c r="F67" i="8" s="1"/>
  <c r="E90" i="8"/>
  <c r="F90" i="8" s="1"/>
  <c r="F156" i="8"/>
  <c r="E107" i="8"/>
  <c r="C105" i="8"/>
  <c r="D105" i="8" s="1"/>
  <c r="E114" i="8"/>
  <c r="F114" i="8" s="1"/>
  <c r="E130" i="8"/>
  <c r="F130" i="8" s="1"/>
  <c r="C128" i="8"/>
  <c r="D128" i="8" s="1"/>
  <c r="E150" i="8"/>
  <c r="F150" i="8" s="1"/>
  <c r="F241" i="8"/>
  <c r="F255" i="8"/>
  <c r="E222" i="8"/>
  <c r="F222" i="8" s="1"/>
  <c r="E248" i="8"/>
  <c r="F248" i="8" s="1"/>
  <c r="C246" i="8"/>
  <c r="D246" i="8" s="1"/>
  <c r="E247" i="8"/>
  <c r="F247" i="8" s="1"/>
  <c r="C245" i="8"/>
  <c r="D245" i="8" s="1"/>
  <c r="F303" i="8"/>
  <c r="F308" i="8"/>
  <c r="E270" i="8"/>
  <c r="F270" i="8" s="1"/>
  <c r="E591" i="8"/>
  <c r="F591" i="8" s="1"/>
  <c r="F642" i="8"/>
  <c r="C591" i="8"/>
  <c r="D591" i="8" s="1"/>
  <c r="C590" i="8"/>
  <c r="D590" i="8" s="1"/>
  <c r="E654" i="8"/>
  <c r="C652" i="8"/>
  <c r="D652" i="8" s="1"/>
  <c r="E653" i="8"/>
  <c r="F653" i="8" s="1"/>
  <c r="C651" i="8"/>
  <c r="D651" i="8" s="1"/>
  <c r="E715" i="8"/>
  <c r="F715" i="8" s="1"/>
  <c r="C713" i="8"/>
  <c r="D713" i="8" s="1"/>
  <c r="E13" i="8"/>
  <c r="E25" i="8"/>
  <c r="E37" i="8"/>
  <c r="E49" i="8"/>
  <c r="F120" i="8"/>
  <c r="E71" i="8"/>
  <c r="F71" i="8" s="1"/>
  <c r="C69" i="8"/>
  <c r="D69" i="8" s="1"/>
  <c r="E94" i="8"/>
  <c r="C92" i="8"/>
  <c r="D92" i="8" s="1"/>
  <c r="E96" i="8"/>
  <c r="F96" i="8" s="1"/>
  <c r="C94" i="8"/>
  <c r="D94" i="8" s="1"/>
  <c r="F195" i="8"/>
  <c r="E164" i="8"/>
  <c r="F164" i="8" s="1"/>
  <c r="C162" i="8"/>
  <c r="D162" i="8" s="1"/>
  <c r="E169" i="8"/>
  <c r="F169" i="8" s="1"/>
  <c r="C167" i="8"/>
  <c r="D167" i="8" s="1"/>
  <c r="E168" i="8"/>
  <c r="C166" i="8"/>
  <c r="D166" i="8" s="1"/>
  <c r="F218" i="8"/>
  <c r="F385" i="8"/>
  <c r="E342" i="8"/>
  <c r="F342" i="8" s="1"/>
  <c r="C378" i="8"/>
  <c r="D378" i="8" s="1"/>
  <c r="E380" i="8"/>
  <c r="F380" i="8" s="1"/>
  <c r="C377" i="8"/>
  <c r="D377" i="8" s="1"/>
  <c r="C386" i="8"/>
  <c r="D386" i="8" s="1"/>
  <c r="E388" i="8"/>
  <c r="F388" i="8" s="1"/>
  <c r="F437" i="8"/>
  <c r="C385" i="8"/>
  <c r="D385" i="8" s="1"/>
  <c r="C394" i="8"/>
  <c r="D394" i="8" s="1"/>
  <c r="E396" i="8"/>
  <c r="F396" i="8" s="1"/>
  <c r="E446" i="8"/>
  <c r="F446" i="8" s="1"/>
  <c r="C444" i="8"/>
  <c r="D444" i="8" s="1"/>
  <c r="F495" i="8"/>
  <c r="E444" i="8"/>
  <c r="F444" i="8" s="1"/>
  <c r="C443" i="8"/>
  <c r="D443" i="8" s="1"/>
  <c r="C458" i="8"/>
  <c r="D458" i="8" s="1"/>
  <c r="E460" i="8"/>
  <c r="F460" i="8" s="1"/>
  <c r="E457" i="8"/>
  <c r="C457" i="8"/>
  <c r="D457" i="8" s="1"/>
  <c r="F509" i="8"/>
  <c r="C466" i="8"/>
  <c r="D466" i="8" s="1"/>
  <c r="E468" i="8"/>
  <c r="F468" i="8" s="1"/>
  <c r="E716" i="8"/>
  <c r="F716" i="8" s="1"/>
  <c r="C714" i="8"/>
  <c r="D714" i="8" s="1"/>
  <c r="E330" i="8"/>
  <c r="F330" i="8" s="1"/>
  <c r="F424" i="8"/>
  <c r="E375" i="8"/>
  <c r="F375" i="8" s="1"/>
  <c r="C373" i="8"/>
  <c r="D373" i="8" s="1"/>
  <c r="E542" i="8"/>
  <c r="F542" i="8" s="1"/>
  <c r="C540" i="8"/>
  <c r="D540" i="8" s="1"/>
  <c r="E541" i="8"/>
  <c r="F541" i="8" s="1"/>
  <c r="C539" i="8"/>
  <c r="D539" i="8" s="1"/>
  <c r="E540" i="8"/>
  <c r="F540" i="8" s="1"/>
  <c r="E14" i="8"/>
  <c r="C16" i="8"/>
  <c r="D16" i="8" s="1"/>
  <c r="E18" i="8"/>
  <c r="E26" i="8"/>
  <c r="F79" i="8"/>
  <c r="C28" i="8"/>
  <c r="D28" i="8" s="1"/>
  <c r="E30" i="8"/>
  <c r="E38" i="8"/>
  <c r="F91" i="8"/>
  <c r="C40" i="8"/>
  <c r="D40" i="8" s="1"/>
  <c r="E42" i="8"/>
  <c r="E50" i="8"/>
  <c r="C52" i="8"/>
  <c r="D52" i="8" s="1"/>
  <c r="E54" i="8"/>
  <c r="F74" i="8"/>
  <c r="F94" i="8"/>
  <c r="F168" i="8"/>
  <c r="C120" i="8"/>
  <c r="D120" i="8" s="1"/>
  <c r="E127" i="8"/>
  <c r="C144" i="8"/>
  <c r="D144" i="8" s="1"/>
  <c r="E188" i="8"/>
  <c r="F188" i="8" s="1"/>
  <c r="C186" i="8"/>
  <c r="D186" i="8" s="1"/>
  <c r="E193" i="8"/>
  <c r="F193" i="8" s="1"/>
  <c r="C191" i="8"/>
  <c r="D191" i="8" s="1"/>
  <c r="E192" i="8"/>
  <c r="F192" i="8" s="1"/>
  <c r="C190" i="8"/>
  <c r="D190" i="8" s="1"/>
  <c r="F242" i="8"/>
  <c r="F194" i="8"/>
  <c r="E212" i="8"/>
  <c r="C210" i="8"/>
  <c r="D210" i="8" s="1"/>
  <c r="E211" i="8"/>
  <c r="F211" i="8" s="1"/>
  <c r="C209" i="8"/>
  <c r="D209" i="8" s="1"/>
  <c r="F267" i="8"/>
  <c r="C247" i="8"/>
  <c r="D247" i="8" s="1"/>
  <c r="E260" i="8"/>
  <c r="F260" i="8" s="1"/>
  <c r="C258" i="8"/>
  <c r="D258" i="8" s="1"/>
  <c r="E259" i="8"/>
  <c r="F259" i="8" s="1"/>
  <c r="C257" i="8"/>
  <c r="D257" i="8" s="1"/>
  <c r="F315" i="8"/>
  <c r="E341" i="8"/>
  <c r="F341" i="8" s="1"/>
  <c r="E368" i="8"/>
  <c r="F368" i="8" s="1"/>
  <c r="C366" i="8"/>
  <c r="D366" i="8" s="1"/>
  <c r="E367" i="8"/>
  <c r="C365" i="8"/>
  <c r="D365" i="8" s="1"/>
  <c r="C372" i="8"/>
  <c r="D372" i="8" s="1"/>
  <c r="C400" i="8"/>
  <c r="D400" i="8" s="1"/>
  <c r="E402" i="8"/>
  <c r="F402" i="8" s="1"/>
  <c r="C399" i="8"/>
  <c r="D399" i="8" s="1"/>
  <c r="E452" i="8"/>
  <c r="F452" i="8" s="1"/>
  <c r="C452" i="8"/>
  <c r="D452" i="8" s="1"/>
  <c r="E454" i="8"/>
  <c r="F454" i="8" s="1"/>
  <c r="F503" i="8"/>
  <c r="C472" i="8"/>
  <c r="D472" i="8" s="1"/>
  <c r="E474" i="8"/>
  <c r="F474" i="8" s="1"/>
  <c r="C471" i="8"/>
  <c r="D471" i="8" s="1"/>
  <c r="E520" i="8"/>
  <c r="E539" i="8"/>
  <c r="F539" i="8" s="1"/>
  <c r="E555" i="8"/>
  <c r="F555" i="8" s="1"/>
  <c r="F606" i="8"/>
  <c r="C555" i="8"/>
  <c r="D555" i="8" s="1"/>
  <c r="C554" i="8"/>
  <c r="D554" i="8" s="1"/>
  <c r="E676" i="8"/>
  <c r="C677" i="8"/>
  <c r="D677" i="8" s="1"/>
  <c r="E679" i="8"/>
  <c r="F679" i="8" s="1"/>
  <c r="E678" i="8"/>
  <c r="F678" i="8" s="1"/>
  <c r="E677" i="8"/>
  <c r="C808" i="8"/>
  <c r="D808" i="8" s="1"/>
  <c r="E810" i="8"/>
  <c r="F810" i="8" s="1"/>
  <c r="C117" i="8"/>
  <c r="D117" i="8" s="1"/>
  <c r="E119" i="8"/>
  <c r="F119" i="8" s="1"/>
  <c r="C129" i="8"/>
  <c r="D129" i="8" s="1"/>
  <c r="E131" i="8"/>
  <c r="F131" i="8" s="1"/>
  <c r="C141" i="8"/>
  <c r="D141" i="8" s="1"/>
  <c r="E143" i="8"/>
  <c r="F143" i="8" s="1"/>
  <c r="C153" i="8"/>
  <c r="D153" i="8" s="1"/>
  <c r="E155" i="8"/>
  <c r="F155" i="8" s="1"/>
  <c r="C165" i="8"/>
  <c r="D165" i="8" s="1"/>
  <c r="E167" i="8"/>
  <c r="F167" i="8" s="1"/>
  <c r="C177" i="8"/>
  <c r="D177" i="8" s="1"/>
  <c r="E179" i="8"/>
  <c r="F179" i="8" s="1"/>
  <c r="C189" i="8"/>
  <c r="D189" i="8" s="1"/>
  <c r="E191" i="8"/>
  <c r="F191" i="8" s="1"/>
  <c r="C201" i="8"/>
  <c r="D201" i="8" s="1"/>
  <c r="E203" i="8"/>
  <c r="F203" i="8" s="1"/>
  <c r="C213" i="8"/>
  <c r="D213" i="8" s="1"/>
  <c r="E215" i="8"/>
  <c r="F215" i="8" s="1"/>
  <c r="C225" i="8"/>
  <c r="D225" i="8" s="1"/>
  <c r="E227" i="8"/>
  <c r="C237" i="8"/>
  <c r="D237" i="8" s="1"/>
  <c r="E239" i="8"/>
  <c r="F239" i="8" s="1"/>
  <c r="C249" i="8"/>
  <c r="D249" i="8" s="1"/>
  <c r="E251" i="8"/>
  <c r="F251" i="8" s="1"/>
  <c r="C261" i="8"/>
  <c r="D261" i="8" s="1"/>
  <c r="E263" i="8"/>
  <c r="F263" i="8" s="1"/>
  <c r="C273" i="8"/>
  <c r="D273" i="8" s="1"/>
  <c r="E275" i="8"/>
  <c r="C285" i="8"/>
  <c r="D285" i="8" s="1"/>
  <c r="E287" i="8"/>
  <c r="C297" i="8"/>
  <c r="D297" i="8" s="1"/>
  <c r="E299" i="8"/>
  <c r="C309" i="8"/>
  <c r="D309" i="8" s="1"/>
  <c r="E311" i="8"/>
  <c r="C321" i="8"/>
  <c r="D321" i="8" s="1"/>
  <c r="E323" i="8"/>
  <c r="C333" i="8"/>
  <c r="D333" i="8" s="1"/>
  <c r="C345" i="8"/>
  <c r="D345" i="8" s="1"/>
  <c r="E347" i="8"/>
  <c r="F347" i="8" s="1"/>
  <c r="C357" i="8"/>
  <c r="D357" i="8" s="1"/>
  <c r="E359" i="8"/>
  <c r="F359" i="8" s="1"/>
  <c r="C369" i="8"/>
  <c r="D369" i="8" s="1"/>
  <c r="C387" i="8"/>
  <c r="D387" i="8" s="1"/>
  <c r="E392" i="8"/>
  <c r="C409" i="8"/>
  <c r="D409" i="8" s="1"/>
  <c r="E415" i="8"/>
  <c r="F415" i="8" s="1"/>
  <c r="C413" i="8"/>
  <c r="D413" i="8" s="1"/>
  <c r="E414" i="8"/>
  <c r="F414" i="8" s="1"/>
  <c r="C423" i="8"/>
  <c r="D423" i="8" s="1"/>
  <c r="E428" i="8"/>
  <c r="F428" i="8" s="1"/>
  <c r="E451" i="8"/>
  <c r="F451" i="8" s="1"/>
  <c r="C449" i="8"/>
  <c r="D449" i="8" s="1"/>
  <c r="E450" i="8"/>
  <c r="F450" i="8" s="1"/>
  <c r="C459" i="8"/>
  <c r="D459" i="8" s="1"/>
  <c r="E464" i="8"/>
  <c r="F464" i="8" s="1"/>
  <c r="E487" i="8"/>
  <c r="F487" i="8" s="1"/>
  <c r="C485" i="8"/>
  <c r="D485" i="8" s="1"/>
  <c r="F502" i="8"/>
  <c r="C506" i="8"/>
  <c r="D506" i="8" s="1"/>
  <c r="F527" i="8"/>
  <c r="E531" i="8"/>
  <c r="F531" i="8" s="1"/>
  <c r="C542" i="8"/>
  <c r="D542" i="8" s="1"/>
  <c r="F545" i="8"/>
  <c r="F605" i="8"/>
  <c r="E556" i="8"/>
  <c r="F563" i="8"/>
  <c r="E574" i="8"/>
  <c r="F574" i="8" s="1"/>
  <c r="C578" i="8"/>
  <c r="D578" i="8" s="1"/>
  <c r="F641" i="8"/>
  <c r="E592" i="8"/>
  <c r="F592" i="8" s="1"/>
  <c r="E596" i="8"/>
  <c r="F596" i="8" s="1"/>
  <c r="C600" i="8"/>
  <c r="D600" i="8" s="1"/>
  <c r="E604" i="8"/>
  <c r="F604" i="8" s="1"/>
  <c r="E608" i="8"/>
  <c r="E624" i="8"/>
  <c r="F624" i="8" s="1"/>
  <c r="E621" i="8"/>
  <c r="F621" i="8" s="1"/>
  <c r="C665" i="8"/>
  <c r="D665" i="8" s="1"/>
  <c r="F732" i="8"/>
  <c r="C681" i="8"/>
  <c r="D681" i="8" s="1"/>
  <c r="E683" i="8"/>
  <c r="C712" i="8"/>
  <c r="D712" i="8" s="1"/>
  <c r="F768" i="8"/>
  <c r="C717" i="8"/>
  <c r="D717" i="8" s="1"/>
  <c r="E719" i="8"/>
  <c r="F719" i="8" s="1"/>
  <c r="E726" i="8"/>
  <c r="F726" i="8" s="1"/>
  <c r="E739" i="8"/>
  <c r="F739" i="8" s="1"/>
  <c r="E762" i="8"/>
  <c r="F762" i="8" s="1"/>
  <c r="C785" i="8"/>
  <c r="D785" i="8" s="1"/>
  <c r="E787" i="8"/>
  <c r="F787" i="8" s="1"/>
  <c r="C796" i="8"/>
  <c r="D796" i="8" s="1"/>
  <c r="E830" i="8"/>
  <c r="F830" i="8" s="1"/>
  <c r="F227" i="8"/>
  <c r="F275" i="8"/>
  <c r="F287" i="8"/>
  <c r="F299" i="8"/>
  <c r="F311" i="8"/>
  <c r="F323" i="8"/>
  <c r="F335" i="8"/>
  <c r="E364" i="8"/>
  <c r="F364" i="8" s="1"/>
  <c r="F371" i="8"/>
  <c r="E376" i="8"/>
  <c r="F376" i="8" s="1"/>
  <c r="E381" i="8"/>
  <c r="F381" i="8" s="1"/>
  <c r="E384" i="8"/>
  <c r="F384" i="8" s="1"/>
  <c r="F392" i="8"/>
  <c r="F453" i="8"/>
  <c r="E406" i="8"/>
  <c r="F406" i="8" s="1"/>
  <c r="E417" i="8"/>
  <c r="F417" i="8" s="1"/>
  <c r="E420" i="8"/>
  <c r="F420" i="8" s="1"/>
  <c r="E453" i="8"/>
  <c r="E496" i="8"/>
  <c r="F496" i="8" s="1"/>
  <c r="C500" i="8"/>
  <c r="D500" i="8" s="1"/>
  <c r="E506" i="8"/>
  <c r="F506" i="8" s="1"/>
  <c r="C504" i="8"/>
  <c r="D504" i="8" s="1"/>
  <c r="E505" i="8"/>
  <c r="F505" i="8" s="1"/>
  <c r="E510" i="8"/>
  <c r="F510" i="8" s="1"/>
  <c r="C508" i="8"/>
  <c r="D508" i="8" s="1"/>
  <c r="E513" i="8"/>
  <c r="C511" i="8"/>
  <c r="D511" i="8" s="1"/>
  <c r="E524" i="8"/>
  <c r="E546" i="8"/>
  <c r="F546" i="8" s="1"/>
  <c r="C544" i="8"/>
  <c r="D544" i="8" s="1"/>
  <c r="E549" i="8"/>
  <c r="F549" i="8" s="1"/>
  <c r="C547" i="8"/>
  <c r="D547" i="8" s="1"/>
  <c r="E582" i="8"/>
  <c r="F582" i="8" s="1"/>
  <c r="C580" i="8"/>
  <c r="D580" i="8" s="1"/>
  <c r="E585" i="8"/>
  <c r="F585" i="8" s="1"/>
  <c r="C583" i="8"/>
  <c r="D583" i="8" s="1"/>
  <c r="C635" i="8"/>
  <c r="D635" i="8" s="1"/>
  <c r="C711" i="8"/>
  <c r="D711" i="8" s="1"/>
  <c r="E740" i="8"/>
  <c r="F740" i="8" s="1"/>
  <c r="C738" i="8"/>
  <c r="D738" i="8" s="1"/>
  <c r="E749" i="8"/>
  <c r="E748" i="8"/>
  <c r="F748" i="8" s="1"/>
  <c r="E788" i="8"/>
  <c r="F788" i="8" s="1"/>
  <c r="C786" i="8"/>
  <c r="D786" i="8" s="1"/>
  <c r="F789" i="8"/>
  <c r="F858" i="8"/>
  <c r="E809" i="8"/>
  <c r="C806" i="8"/>
  <c r="D806" i="8" s="1"/>
  <c r="E808" i="8"/>
  <c r="F808" i="8" s="1"/>
  <c r="C881" i="8"/>
  <c r="D881" i="8" s="1"/>
  <c r="C880" i="8"/>
  <c r="D880" i="8" s="1"/>
  <c r="E883" i="8"/>
  <c r="F883" i="8" s="1"/>
  <c r="F254" i="8"/>
  <c r="F266" i="8"/>
  <c r="F278" i="8"/>
  <c r="F290" i="8"/>
  <c r="F302" i="8"/>
  <c r="F314" i="8"/>
  <c r="F326" i="8"/>
  <c r="F338" i="8"/>
  <c r="F374" i="8"/>
  <c r="E391" i="8"/>
  <c r="F391" i="8" s="1"/>
  <c r="C389" i="8"/>
  <c r="D389" i="8" s="1"/>
  <c r="E390" i="8"/>
  <c r="F390" i="8" s="1"/>
  <c r="E427" i="8"/>
  <c r="F427" i="8" s="1"/>
  <c r="C425" i="8"/>
  <c r="D425" i="8" s="1"/>
  <c r="E426" i="8"/>
  <c r="F426" i="8" s="1"/>
  <c r="E463" i="8"/>
  <c r="F463" i="8" s="1"/>
  <c r="C461" i="8"/>
  <c r="D461" i="8" s="1"/>
  <c r="E462" i="8"/>
  <c r="F462" i="8" s="1"/>
  <c r="F520" i="8"/>
  <c r="F484" i="8"/>
  <c r="E497" i="8"/>
  <c r="F497" i="8" s="1"/>
  <c r="E507" i="8"/>
  <c r="F507" i="8" s="1"/>
  <c r="E514" i="8"/>
  <c r="E532" i="8"/>
  <c r="E543" i="8"/>
  <c r="E550" i="8"/>
  <c r="F550" i="8" s="1"/>
  <c r="F557" i="8"/>
  <c r="F617" i="8"/>
  <c r="E568" i="8"/>
  <c r="F568" i="8" s="1"/>
  <c r="E586" i="8"/>
  <c r="F586" i="8" s="1"/>
  <c r="F593" i="8"/>
  <c r="E597" i="8"/>
  <c r="F597" i="8" s="1"/>
  <c r="E665" i="8"/>
  <c r="F665" i="8" s="1"/>
  <c r="E664" i="8"/>
  <c r="F664" i="8" s="1"/>
  <c r="C663" i="8"/>
  <c r="D663" i="8" s="1"/>
  <c r="C671" i="8"/>
  <c r="D671" i="8" s="1"/>
  <c r="F744" i="8"/>
  <c r="C693" i="8"/>
  <c r="D693" i="8" s="1"/>
  <c r="E695" i="8"/>
  <c r="F695" i="8" s="1"/>
  <c r="C809" i="8"/>
  <c r="D809" i="8" s="1"/>
  <c r="E811" i="8"/>
  <c r="F811" i="8" s="1"/>
  <c r="C820" i="8"/>
  <c r="D820" i="8" s="1"/>
  <c r="E868" i="8"/>
  <c r="F868" i="8" s="1"/>
  <c r="C866" i="8"/>
  <c r="D866" i="8" s="1"/>
  <c r="C865" i="8"/>
  <c r="D865" i="8" s="1"/>
  <c r="E867" i="8"/>
  <c r="F867" i="8" s="1"/>
  <c r="C58" i="8"/>
  <c r="D58" i="8" s="1"/>
  <c r="E60" i="8"/>
  <c r="F60" i="8" s="1"/>
  <c r="C70" i="8"/>
  <c r="D70" i="8" s="1"/>
  <c r="E72" i="8"/>
  <c r="F72" i="8" s="1"/>
  <c r="C82" i="8"/>
  <c r="D82" i="8" s="1"/>
  <c r="E84" i="8"/>
  <c r="F84" i="8" s="1"/>
  <c r="F139" i="8"/>
  <c r="F151" i="8"/>
  <c r="F163" i="8"/>
  <c r="F187" i="8"/>
  <c r="F199" i="8"/>
  <c r="C202" i="8"/>
  <c r="D202" i="8" s="1"/>
  <c r="E204" i="8"/>
  <c r="F204" i="8" s="1"/>
  <c r="C214" i="8"/>
  <c r="D214" i="8" s="1"/>
  <c r="E216" i="8"/>
  <c r="F216" i="8" s="1"/>
  <c r="C226" i="8"/>
  <c r="D226" i="8" s="1"/>
  <c r="E228" i="8"/>
  <c r="F228" i="8" s="1"/>
  <c r="C238" i="8"/>
  <c r="D238" i="8" s="1"/>
  <c r="E240" i="8"/>
  <c r="F240" i="8" s="1"/>
  <c r="C250" i="8"/>
  <c r="D250" i="8" s="1"/>
  <c r="E252" i="8"/>
  <c r="F252" i="8" s="1"/>
  <c r="C262" i="8"/>
  <c r="D262" i="8" s="1"/>
  <c r="E264" i="8"/>
  <c r="F264" i="8" s="1"/>
  <c r="F271" i="8"/>
  <c r="C274" i="8"/>
  <c r="D274" i="8" s="1"/>
  <c r="E276" i="8"/>
  <c r="F276" i="8" s="1"/>
  <c r="C286" i="8"/>
  <c r="D286" i="8" s="1"/>
  <c r="E288" i="8"/>
  <c r="F288" i="8" s="1"/>
  <c r="C298" i="8"/>
  <c r="D298" i="8" s="1"/>
  <c r="E300" i="8"/>
  <c r="F300" i="8" s="1"/>
  <c r="C310" i="8"/>
  <c r="D310" i="8" s="1"/>
  <c r="E312" i="8"/>
  <c r="F312" i="8" s="1"/>
  <c r="F319" i="8"/>
  <c r="C322" i="8"/>
  <c r="D322" i="8" s="1"/>
  <c r="E324" i="8"/>
  <c r="F324" i="8" s="1"/>
  <c r="C334" i="8"/>
  <c r="D334" i="8" s="1"/>
  <c r="E336" i="8"/>
  <c r="F336" i="8" s="1"/>
  <c r="F343" i="8"/>
  <c r="C346" i="8"/>
  <c r="D346" i="8" s="1"/>
  <c r="E348" i="8"/>
  <c r="F348" i="8" s="1"/>
  <c r="C358" i="8"/>
  <c r="D358" i="8" s="1"/>
  <c r="E360" i="8"/>
  <c r="F360" i="8" s="1"/>
  <c r="F367" i="8"/>
  <c r="C370" i="8"/>
  <c r="D370" i="8" s="1"/>
  <c r="E372" i="8"/>
  <c r="F372" i="8" s="1"/>
  <c r="E382" i="8"/>
  <c r="F382" i="8" s="1"/>
  <c r="C388" i="8"/>
  <c r="D388" i="8" s="1"/>
  <c r="E393" i="8"/>
  <c r="F393" i="8" s="1"/>
  <c r="F404" i="8"/>
  <c r="C410" i="8"/>
  <c r="D410" i="8" s="1"/>
  <c r="C424" i="8"/>
  <c r="D424" i="8" s="1"/>
  <c r="E429" i="8"/>
  <c r="F429" i="8" s="1"/>
  <c r="F440" i="8"/>
  <c r="C446" i="8"/>
  <c r="D446" i="8" s="1"/>
  <c r="F501" i="8"/>
  <c r="C460" i="8"/>
  <c r="D460" i="8" s="1"/>
  <c r="E465" i="8"/>
  <c r="F465" i="8" s="1"/>
  <c r="C482" i="8"/>
  <c r="D482" i="8" s="1"/>
  <c r="E494" i="8"/>
  <c r="C492" i="8"/>
  <c r="D492" i="8" s="1"/>
  <c r="F556" i="8"/>
  <c r="F514" i="8"/>
  <c r="E522" i="8"/>
  <c r="F522" i="8" s="1"/>
  <c r="C520" i="8"/>
  <c r="D520" i="8" s="1"/>
  <c r="E525" i="8"/>
  <c r="F525" i="8" s="1"/>
  <c r="C523" i="8"/>
  <c r="D523" i="8" s="1"/>
  <c r="F578" i="8"/>
  <c r="E536" i="8"/>
  <c r="F536" i="8" s="1"/>
  <c r="F543" i="8"/>
  <c r="E558" i="8"/>
  <c r="C556" i="8"/>
  <c r="D556" i="8" s="1"/>
  <c r="E561" i="8"/>
  <c r="F561" i="8" s="1"/>
  <c r="C559" i="8"/>
  <c r="D559" i="8" s="1"/>
  <c r="C565" i="8"/>
  <c r="D565" i="8" s="1"/>
  <c r="E594" i="8"/>
  <c r="C592" i="8"/>
  <c r="D592" i="8" s="1"/>
  <c r="C603" i="8"/>
  <c r="D603" i="8" s="1"/>
  <c r="F654" i="8"/>
  <c r="C602" i="8"/>
  <c r="D602" i="8" s="1"/>
  <c r="E613" i="8"/>
  <c r="F613" i="8" s="1"/>
  <c r="F666" i="8"/>
  <c r="C614" i="8"/>
  <c r="D614" i="8" s="1"/>
  <c r="F680" i="8"/>
  <c r="F631" i="8"/>
  <c r="F656" i="8"/>
  <c r="C662" i="8"/>
  <c r="D662" i="8" s="1"/>
  <c r="E675" i="8"/>
  <c r="F675" i="8" s="1"/>
  <c r="C673" i="8"/>
  <c r="D673" i="8" s="1"/>
  <c r="E710" i="8"/>
  <c r="F780" i="8"/>
  <c r="C729" i="8"/>
  <c r="D729" i="8" s="1"/>
  <c r="E731" i="8"/>
  <c r="F731" i="8" s="1"/>
  <c r="E738" i="8"/>
  <c r="F738" i="8" s="1"/>
  <c r="E751" i="8"/>
  <c r="F751" i="8" s="1"/>
  <c r="E761" i="8"/>
  <c r="F761" i="8" s="1"/>
  <c r="C758" i="8"/>
  <c r="D758" i="8" s="1"/>
  <c r="E760" i="8"/>
  <c r="F760" i="8" s="1"/>
  <c r="F816" i="8"/>
  <c r="E812" i="8"/>
  <c r="F812" i="8" s="1"/>
  <c r="C810" i="8"/>
  <c r="D810" i="8" s="1"/>
  <c r="F861" i="8"/>
  <c r="E833" i="8"/>
  <c r="F833" i="8" s="1"/>
  <c r="C830" i="8"/>
  <c r="D830" i="8" s="1"/>
  <c r="E832" i="8"/>
  <c r="F832" i="8" s="1"/>
  <c r="C874" i="8"/>
  <c r="D874" i="8" s="1"/>
  <c r="E876" i="8"/>
  <c r="F876" i="8" s="1"/>
  <c r="C875" i="8"/>
  <c r="D875" i="8" s="1"/>
  <c r="E877" i="8"/>
  <c r="F877" i="8" s="1"/>
  <c r="E149" i="8"/>
  <c r="F149" i="8" s="1"/>
  <c r="E161" i="8"/>
  <c r="F161" i="8" s="1"/>
  <c r="E173" i="8"/>
  <c r="F173" i="8" s="1"/>
  <c r="E185" i="8"/>
  <c r="F185" i="8" s="1"/>
  <c r="E197" i="8"/>
  <c r="F197" i="8" s="1"/>
  <c r="E209" i="8"/>
  <c r="F209" i="8" s="1"/>
  <c r="E221" i="8"/>
  <c r="F221" i="8" s="1"/>
  <c r="E233" i="8"/>
  <c r="F233" i="8" s="1"/>
  <c r="E245" i="8"/>
  <c r="F245" i="8" s="1"/>
  <c r="E257" i="8"/>
  <c r="F257" i="8" s="1"/>
  <c r="E269" i="8"/>
  <c r="F269" i="8" s="1"/>
  <c r="E281" i="8"/>
  <c r="F281" i="8" s="1"/>
  <c r="E293" i="8"/>
  <c r="F293" i="8" s="1"/>
  <c r="E305" i="8"/>
  <c r="F305" i="8" s="1"/>
  <c r="E317" i="8"/>
  <c r="F317" i="8" s="1"/>
  <c r="E399" i="8"/>
  <c r="F399" i="8" s="1"/>
  <c r="E407" i="8"/>
  <c r="F407" i="8" s="1"/>
  <c r="E435" i="8"/>
  <c r="F435" i="8" s="1"/>
  <c r="E443" i="8"/>
  <c r="F443" i="8" s="1"/>
  <c r="E471" i="8"/>
  <c r="F471" i="8" s="1"/>
  <c r="E479" i="8"/>
  <c r="F479" i="8" s="1"/>
  <c r="E498" i="8"/>
  <c r="F498" i="8" s="1"/>
  <c r="C496" i="8"/>
  <c r="D496" i="8" s="1"/>
  <c r="E501" i="8"/>
  <c r="C499" i="8"/>
  <c r="D499" i="8" s="1"/>
  <c r="E504" i="8"/>
  <c r="F504" i="8" s="1"/>
  <c r="E511" i="8"/>
  <c r="F511" i="8" s="1"/>
  <c r="E518" i="8"/>
  <c r="F518" i="8" s="1"/>
  <c r="C516" i="8"/>
  <c r="D516" i="8" s="1"/>
  <c r="E517" i="8"/>
  <c r="F517" i="8" s="1"/>
  <c r="C515" i="8"/>
  <c r="D515" i="8" s="1"/>
  <c r="E547" i="8"/>
  <c r="F547" i="8" s="1"/>
  <c r="E554" i="8"/>
  <c r="F554" i="8" s="1"/>
  <c r="C552" i="8"/>
  <c r="D552" i="8" s="1"/>
  <c r="E553" i="8"/>
  <c r="F553" i="8" s="1"/>
  <c r="C551" i="8"/>
  <c r="D551" i="8" s="1"/>
  <c r="E583" i="8"/>
  <c r="F583" i="8" s="1"/>
  <c r="E590" i="8"/>
  <c r="F590" i="8" s="1"/>
  <c r="C588" i="8"/>
  <c r="D588" i="8" s="1"/>
  <c r="E589" i="8"/>
  <c r="F589" i="8" s="1"/>
  <c r="C587" i="8"/>
  <c r="D587" i="8" s="1"/>
  <c r="F684" i="8"/>
  <c r="E633" i="8"/>
  <c r="E635" i="8"/>
  <c r="F635" i="8" s="1"/>
  <c r="E637" i="8"/>
  <c r="F637" i="8" s="1"/>
  <c r="E652" i="8"/>
  <c r="F652" i="8" s="1"/>
  <c r="C657" i="8"/>
  <c r="D657" i="8" s="1"/>
  <c r="E660" i="8"/>
  <c r="F660" i="8" s="1"/>
  <c r="E657" i="8"/>
  <c r="F657" i="8" s="1"/>
  <c r="C672" i="8"/>
  <c r="D672" i="8" s="1"/>
  <c r="E701" i="8"/>
  <c r="F701" i="8" s="1"/>
  <c r="E700" i="8"/>
  <c r="F700" i="8" s="1"/>
  <c r="E752" i="8"/>
  <c r="F752" i="8" s="1"/>
  <c r="C750" i="8"/>
  <c r="D750" i="8" s="1"/>
  <c r="C760" i="8"/>
  <c r="D760" i="8" s="1"/>
  <c r="C821" i="8"/>
  <c r="D821" i="8" s="1"/>
  <c r="E823" i="8"/>
  <c r="F823" i="8" s="1"/>
  <c r="C832" i="8"/>
  <c r="D832" i="8" s="1"/>
  <c r="C140" i="8"/>
  <c r="D140" i="8" s="1"/>
  <c r="C152" i="8"/>
  <c r="D152" i="8" s="1"/>
  <c r="C164" i="8"/>
  <c r="D164" i="8" s="1"/>
  <c r="C176" i="8"/>
  <c r="D176" i="8" s="1"/>
  <c r="C188" i="8"/>
  <c r="D188" i="8" s="1"/>
  <c r="C200" i="8"/>
  <c r="D200" i="8" s="1"/>
  <c r="C212" i="8"/>
  <c r="D212" i="8" s="1"/>
  <c r="C224" i="8"/>
  <c r="D224" i="8" s="1"/>
  <c r="C236" i="8"/>
  <c r="D236" i="8" s="1"/>
  <c r="C248" i="8"/>
  <c r="D248" i="8" s="1"/>
  <c r="C260" i="8"/>
  <c r="D260" i="8" s="1"/>
  <c r="C272" i="8"/>
  <c r="D272" i="8" s="1"/>
  <c r="C284" i="8"/>
  <c r="D284" i="8" s="1"/>
  <c r="C296" i="8"/>
  <c r="D296" i="8" s="1"/>
  <c r="C308" i="8"/>
  <c r="D308" i="8" s="1"/>
  <c r="C320" i="8"/>
  <c r="D320" i="8" s="1"/>
  <c r="C332" i="8"/>
  <c r="D332" i="8" s="1"/>
  <c r="E334" i="8"/>
  <c r="F334" i="8" s="1"/>
  <c r="C344" i="8"/>
  <c r="D344" i="8" s="1"/>
  <c r="C356" i="8"/>
  <c r="D356" i="8" s="1"/>
  <c r="E358" i="8"/>
  <c r="F358" i="8" s="1"/>
  <c r="C368" i="8"/>
  <c r="D368" i="8" s="1"/>
  <c r="E370" i="8"/>
  <c r="F370" i="8" s="1"/>
  <c r="E386" i="8"/>
  <c r="F386" i="8" s="1"/>
  <c r="C384" i="8"/>
  <c r="D384" i="8" s="1"/>
  <c r="E422" i="8"/>
  <c r="F422" i="8" s="1"/>
  <c r="C420" i="8"/>
  <c r="D420" i="8" s="1"/>
  <c r="C441" i="8"/>
  <c r="D441" i="8" s="1"/>
  <c r="E449" i="8"/>
  <c r="F449" i="8" s="1"/>
  <c r="E458" i="8"/>
  <c r="F458" i="8" s="1"/>
  <c r="C456" i="8"/>
  <c r="D456" i="8" s="1"/>
  <c r="F457" i="8"/>
  <c r="E486" i="8"/>
  <c r="F486" i="8" s="1"/>
  <c r="E485" i="8"/>
  <c r="F485" i="8" s="1"/>
  <c r="E491" i="8"/>
  <c r="F491" i="8" s="1"/>
  <c r="C495" i="8"/>
  <c r="D495" i="8" s="1"/>
  <c r="C498" i="8"/>
  <c r="D498" i="8" s="1"/>
  <c r="C512" i="8"/>
  <c r="D512" i="8" s="1"/>
  <c r="E515" i="8"/>
  <c r="F515" i="8" s="1"/>
  <c r="C548" i="8"/>
  <c r="D548" i="8" s="1"/>
  <c r="E551" i="8"/>
  <c r="F551" i="8" s="1"/>
  <c r="F558" i="8"/>
  <c r="E569" i="8"/>
  <c r="F569" i="8" s="1"/>
  <c r="C584" i="8"/>
  <c r="D584" i="8" s="1"/>
  <c r="E587" i="8"/>
  <c r="F587" i="8" s="1"/>
  <c r="F594" i="8"/>
  <c r="E614" i="8"/>
  <c r="F614" i="8" s="1"/>
  <c r="E618" i="8"/>
  <c r="F618" i="8" s="1"/>
  <c r="C616" i="8"/>
  <c r="D616" i="8" s="1"/>
  <c r="E632" i="8"/>
  <c r="F632" i="8" s="1"/>
  <c r="C630" i="8"/>
  <c r="D630" i="8" s="1"/>
  <c r="E636" i="8"/>
  <c r="F636" i="8" s="1"/>
  <c r="F710" i="8"/>
  <c r="C659" i="8"/>
  <c r="D659" i="8" s="1"/>
  <c r="E661" i="8"/>
  <c r="F661" i="8" s="1"/>
  <c r="C664" i="8"/>
  <c r="D664" i="8" s="1"/>
  <c r="E691" i="8"/>
  <c r="F691" i="8" s="1"/>
  <c r="E693" i="8"/>
  <c r="F693" i="8" s="1"/>
  <c r="C698" i="8"/>
  <c r="D698" i="8" s="1"/>
  <c r="F756" i="8"/>
  <c r="C705" i="8"/>
  <c r="D705" i="8" s="1"/>
  <c r="E707" i="8"/>
  <c r="F707" i="8" s="1"/>
  <c r="E714" i="8"/>
  <c r="F714" i="8" s="1"/>
  <c r="E727" i="8"/>
  <c r="F727" i="8" s="1"/>
  <c r="C749" i="8"/>
  <c r="D749" i="8" s="1"/>
  <c r="C759" i="8"/>
  <c r="D759" i="8" s="1"/>
  <c r="E773" i="8"/>
  <c r="F773" i="8" s="1"/>
  <c r="C770" i="8"/>
  <c r="D770" i="8" s="1"/>
  <c r="E772" i="8"/>
  <c r="F772" i="8" s="1"/>
  <c r="F798" i="8"/>
  <c r="E824" i="8"/>
  <c r="F824" i="8" s="1"/>
  <c r="C822" i="8"/>
  <c r="D822" i="8" s="1"/>
  <c r="C831" i="8"/>
  <c r="D831" i="8" s="1"/>
  <c r="E844" i="8"/>
  <c r="F844" i="8" s="1"/>
  <c r="E845" i="8"/>
  <c r="C842" i="8"/>
  <c r="D842" i="8" s="1"/>
  <c r="E1051" i="8"/>
  <c r="F1051" i="8" s="1"/>
  <c r="E1050" i="8"/>
  <c r="F1050" i="8" s="1"/>
  <c r="E1049" i="8"/>
  <c r="F1049" i="8" s="1"/>
  <c r="C1049" i="8"/>
  <c r="D1049" i="8" s="1"/>
  <c r="E1563" i="8"/>
  <c r="C1561" i="8"/>
  <c r="D1561" i="8" s="1"/>
  <c r="C1560" i="8"/>
  <c r="D1560" i="8" s="1"/>
  <c r="E1562" i="8"/>
  <c r="E403" i="8"/>
  <c r="F403" i="8" s="1"/>
  <c r="C401" i="8"/>
  <c r="D401" i="8" s="1"/>
  <c r="E439" i="8"/>
  <c r="F439" i="8" s="1"/>
  <c r="C437" i="8"/>
  <c r="D437" i="8" s="1"/>
  <c r="E475" i="8"/>
  <c r="F475" i="8" s="1"/>
  <c r="C473" i="8"/>
  <c r="D473" i="8" s="1"/>
  <c r="F524" i="8"/>
  <c r="F532" i="8"/>
  <c r="E508" i="8"/>
  <c r="F508" i="8" s="1"/>
  <c r="E526" i="8"/>
  <c r="F526" i="8" s="1"/>
  <c r="E544" i="8"/>
  <c r="F544" i="8" s="1"/>
  <c r="E562" i="8"/>
  <c r="F562" i="8" s="1"/>
  <c r="E580" i="8"/>
  <c r="F580" i="8" s="1"/>
  <c r="C595" i="8"/>
  <c r="D595" i="8" s="1"/>
  <c r="E610" i="8"/>
  <c r="F610" i="8" s="1"/>
  <c r="C608" i="8"/>
  <c r="D608" i="8" s="1"/>
  <c r="E627" i="8"/>
  <c r="F627" i="8" s="1"/>
  <c r="C625" i="8"/>
  <c r="D625" i="8" s="1"/>
  <c r="F676" i="8"/>
  <c r="C624" i="8"/>
  <c r="D624" i="8" s="1"/>
  <c r="E646" i="8"/>
  <c r="F646" i="8" s="1"/>
  <c r="C644" i="8"/>
  <c r="D644" i="8" s="1"/>
  <c r="C643" i="8"/>
  <c r="D643" i="8" s="1"/>
  <c r="E692" i="8"/>
  <c r="F692" i="8" s="1"/>
  <c r="C690" i="8"/>
  <c r="D690" i="8" s="1"/>
  <c r="E728" i="8"/>
  <c r="F728" i="8" s="1"/>
  <c r="C726" i="8"/>
  <c r="D726" i="8" s="1"/>
  <c r="E737" i="8"/>
  <c r="F737" i="8" s="1"/>
  <c r="E736" i="8"/>
  <c r="F736" i="8" s="1"/>
  <c r="C761" i="8"/>
  <c r="D761" i="8" s="1"/>
  <c r="E763" i="8"/>
  <c r="F763" i="8" s="1"/>
  <c r="F884" i="8"/>
  <c r="C833" i="8"/>
  <c r="D833" i="8" s="1"/>
  <c r="E835" i="8"/>
  <c r="F835" i="8" s="1"/>
  <c r="C844" i="8"/>
  <c r="D844" i="8" s="1"/>
  <c r="E1473" i="8"/>
  <c r="F1473" i="8" s="1"/>
  <c r="C1471" i="8"/>
  <c r="D1471" i="8" s="1"/>
  <c r="E394" i="8"/>
  <c r="F394" i="8" s="1"/>
  <c r="E430" i="8"/>
  <c r="F430" i="8" s="1"/>
  <c r="F438" i="8"/>
  <c r="F513" i="8"/>
  <c r="E466" i="8"/>
  <c r="F466" i="8" s="1"/>
  <c r="E489" i="8"/>
  <c r="F489" i="8" s="1"/>
  <c r="E534" i="8"/>
  <c r="F534" i="8" s="1"/>
  <c r="C532" i="8"/>
  <c r="D532" i="8" s="1"/>
  <c r="E537" i="8"/>
  <c r="F537" i="8" s="1"/>
  <c r="C535" i="8"/>
  <c r="D535" i="8" s="1"/>
  <c r="E548" i="8"/>
  <c r="E570" i="8"/>
  <c r="F570" i="8" s="1"/>
  <c r="C568" i="8"/>
  <c r="D568" i="8" s="1"/>
  <c r="E573" i="8"/>
  <c r="F573" i="8" s="1"/>
  <c r="C571" i="8"/>
  <c r="D571" i="8" s="1"/>
  <c r="C577" i="8"/>
  <c r="D577" i="8" s="1"/>
  <c r="F633" i="8"/>
  <c r="E584" i="8"/>
  <c r="F584" i="8" s="1"/>
  <c r="C599" i="8"/>
  <c r="D599" i="8" s="1"/>
  <c r="C605" i="8"/>
  <c r="D605" i="8" s="1"/>
  <c r="E607" i="8"/>
  <c r="F607" i="8" s="1"/>
  <c r="C607" i="8"/>
  <c r="D607" i="8" s="1"/>
  <c r="F696" i="8"/>
  <c r="C645" i="8"/>
  <c r="D645" i="8" s="1"/>
  <c r="E647" i="8"/>
  <c r="F647" i="8" s="1"/>
  <c r="E673" i="8"/>
  <c r="F673" i="8" s="1"/>
  <c r="C689" i="8"/>
  <c r="D689" i="8" s="1"/>
  <c r="C699" i="8"/>
  <c r="D699" i="8" s="1"/>
  <c r="C725" i="8"/>
  <c r="D725" i="8" s="1"/>
  <c r="C734" i="8"/>
  <c r="D734" i="8" s="1"/>
  <c r="E764" i="8"/>
  <c r="F764" i="8" s="1"/>
  <c r="C762" i="8"/>
  <c r="D762" i="8" s="1"/>
  <c r="C771" i="8"/>
  <c r="D771" i="8" s="1"/>
  <c r="E785" i="8"/>
  <c r="F785" i="8" s="1"/>
  <c r="C782" i="8"/>
  <c r="D782" i="8" s="1"/>
  <c r="E784" i="8"/>
  <c r="F784" i="8" s="1"/>
  <c r="E836" i="8"/>
  <c r="F836" i="8" s="1"/>
  <c r="C834" i="8"/>
  <c r="D834" i="8" s="1"/>
  <c r="C843" i="8"/>
  <c r="D843" i="8" s="1"/>
  <c r="E871" i="8"/>
  <c r="F871" i="8" s="1"/>
  <c r="C869" i="8"/>
  <c r="D869" i="8" s="1"/>
  <c r="E872" i="8"/>
  <c r="F872" i="8" s="1"/>
  <c r="C870" i="8"/>
  <c r="D870" i="8" s="1"/>
  <c r="C1111" i="8"/>
  <c r="D1111" i="8" s="1"/>
  <c r="F1162" i="8"/>
  <c r="E1113" i="8"/>
  <c r="C1110" i="8"/>
  <c r="D1110" i="8" s="1"/>
  <c r="C1461" i="8"/>
  <c r="D1461" i="8" s="1"/>
  <c r="C1460" i="8"/>
  <c r="D1460" i="8" s="1"/>
  <c r="E1463" i="8"/>
  <c r="F1463" i="8" s="1"/>
  <c r="C203" i="8"/>
  <c r="D203" i="8" s="1"/>
  <c r="C215" i="8"/>
  <c r="D215" i="8" s="1"/>
  <c r="C227" i="8"/>
  <c r="D227" i="8" s="1"/>
  <c r="C239" i="8"/>
  <c r="D239" i="8" s="1"/>
  <c r="C251" i="8"/>
  <c r="D251" i="8" s="1"/>
  <c r="C263" i="8"/>
  <c r="D263" i="8" s="1"/>
  <c r="C275" i="8"/>
  <c r="D275" i="8" s="1"/>
  <c r="C287" i="8"/>
  <c r="D287" i="8" s="1"/>
  <c r="C299" i="8"/>
  <c r="D299" i="8" s="1"/>
  <c r="C311" i="8"/>
  <c r="D311" i="8" s="1"/>
  <c r="C323" i="8"/>
  <c r="D323" i="8" s="1"/>
  <c r="C335" i="8"/>
  <c r="D335" i="8" s="1"/>
  <c r="E337" i="8"/>
  <c r="F337" i="8" s="1"/>
  <c r="C347" i="8"/>
  <c r="D347" i="8" s="1"/>
  <c r="E349" i="8"/>
  <c r="F349" i="8" s="1"/>
  <c r="C359" i="8"/>
  <c r="D359" i="8" s="1"/>
  <c r="E361" i="8"/>
  <c r="F361" i="8" s="1"/>
  <c r="C371" i="8"/>
  <c r="D371" i="8" s="1"/>
  <c r="E373" i="8"/>
  <c r="F373" i="8" s="1"/>
  <c r="E383" i="8"/>
  <c r="F383" i="8" s="1"/>
  <c r="C392" i="8"/>
  <c r="D392" i="8" s="1"/>
  <c r="C414" i="8"/>
  <c r="D414" i="8" s="1"/>
  <c r="E419" i="8"/>
  <c r="F419" i="8" s="1"/>
  <c r="C428" i="8"/>
  <c r="D428" i="8" s="1"/>
  <c r="F494" i="8"/>
  <c r="E447" i="8"/>
  <c r="F447" i="8" s="1"/>
  <c r="E455" i="8"/>
  <c r="F455" i="8" s="1"/>
  <c r="C464" i="8"/>
  <c r="D464" i="8" s="1"/>
  <c r="E469" i="8"/>
  <c r="F469" i="8" s="1"/>
  <c r="E483" i="8"/>
  <c r="F483" i="8" s="1"/>
  <c r="C486" i="8"/>
  <c r="D486" i="8" s="1"/>
  <c r="E523" i="8"/>
  <c r="F523" i="8" s="1"/>
  <c r="E530" i="8"/>
  <c r="F530" i="8" s="1"/>
  <c r="C528" i="8"/>
  <c r="D528" i="8" s="1"/>
  <c r="E529" i="8"/>
  <c r="F529" i="8" s="1"/>
  <c r="C527" i="8"/>
  <c r="D527" i="8" s="1"/>
  <c r="C531" i="8"/>
  <c r="D531" i="8" s="1"/>
  <c r="C534" i="8"/>
  <c r="D534" i="8" s="1"/>
  <c r="E559" i="8"/>
  <c r="F559" i="8" s="1"/>
  <c r="E566" i="8"/>
  <c r="F566" i="8" s="1"/>
  <c r="C564" i="8"/>
  <c r="D564" i="8" s="1"/>
  <c r="E565" i="8"/>
  <c r="F565" i="8" s="1"/>
  <c r="C563" i="8"/>
  <c r="D563" i="8" s="1"/>
  <c r="C567" i="8"/>
  <c r="D567" i="8" s="1"/>
  <c r="C570" i="8"/>
  <c r="D570" i="8" s="1"/>
  <c r="E595" i="8"/>
  <c r="F595" i="8" s="1"/>
  <c r="F648" i="8"/>
  <c r="C597" i="8"/>
  <c r="D597" i="8" s="1"/>
  <c r="E599" i="8"/>
  <c r="F599" i="8" s="1"/>
  <c r="C604" i="8"/>
  <c r="D604" i="8" s="1"/>
  <c r="C617" i="8"/>
  <c r="D617" i="8" s="1"/>
  <c r="E619" i="8"/>
  <c r="F619" i="8" s="1"/>
  <c r="F677" i="8"/>
  <c r="E644" i="8"/>
  <c r="F644" i="8" s="1"/>
  <c r="E672" i="8"/>
  <c r="F672" i="8" s="1"/>
  <c r="E703" i="8"/>
  <c r="F703" i="8" s="1"/>
  <c r="E713" i="8"/>
  <c r="F713" i="8" s="1"/>
  <c r="E712" i="8"/>
  <c r="F712" i="8" s="1"/>
  <c r="E722" i="8"/>
  <c r="F722" i="8" s="1"/>
  <c r="F782" i="8"/>
  <c r="F792" i="8"/>
  <c r="C741" i="8"/>
  <c r="D741" i="8" s="1"/>
  <c r="E743" i="8"/>
  <c r="F743" i="8" s="1"/>
  <c r="C773" i="8"/>
  <c r="D773" i="8" s="1"/>
  <c r="E775" i="8"/>
  <c r="F775" i="8" s="1"/>
  <c r="E818" i="8"/>
  <c r="F818" i="8" s="1"/>
  <c r="E822" i="8"/>
  <c r="F822" i="8" s="1"/>
  <c r="E847" i="8"/>
  <c r="F847" i="8" s="1"/>
  <c r="C100" i="8"/>
  <c r="D100" i="8" s="1"/>
  <c r="C112" i="8"/>
  <c r="D112" i="8" s="1"/>
  <c r="C124" i="8"/>
  <c r="D124" i="8" s="1"/>
  <c r="C136" i="8"/>
  <c r="D136" i="8" s="1"/>
  <c r="C148" i="8"/>
  <c r="D148" i="8" s="1"/>
  <c r="C160" i="8"/>
  <c r="D160" i="8" s="1"/>
  <c r="C172" i="8"/>
  <c r="D172" i="8" s="1"/>
  <c r="C184" i="8"/>
  <c r="D184" i="8" s="1"/>
  <c r="C196" i="8"/>
  <c r="D196" i="8" s="1"/>
  <c r="C208" i="8"/>
  <c r="D208" i="8" s="1"/>
  <c r="C220" i="8"/>
  <c r="D220" i="8" s="1"/>
  <c r="C232" i="8"/>
  <c r="D232" i="8" s="1"/>
  <c r="C244" i="8"/>
  <c r="D244" i="8" s="1"/>
  <c r="C256" i="8"/>
  <c r="D256" i="8" s="1"/>
  <c r="C268" i="8"/>
  <c r="D268" i="8" s="1"/>
  <c r="C280" i="8"/>
  <c r="D280" i="8" s="1"/>
  <c r="C292" i="8"/>
  <c r="D292" i="8" s="1"/>
  <c r="C304" i="8"/>
  <c r="D304" i="8" s="1"/>
  <c r="C316" i="8"/>
  <c r="D316" i="8" s="1"/>
  <c r="C328" i="8"/>
  <c r="D328" i="8" s="1"/>
  <c r="C340" i="8"/>
  <c r="D340" i="8" s="1"/>
  <c r="C352" i="8"/>
  <c r="D352" i="8" s="1"/>
  <c r="C364" i="8"/>
  <c r="D364" i="8" s="1"/>
  <c r="C376" i="8"/>
  <c r="D376" i="8" s="1"/>
  <c r="E398" i="8"/>
  <c r="F398" i="8" s="1"/>
  <c r="C396" i="8"/>
  <c r="D396" i="8" s="1"/>
  <c r="E434" i="8"/>
  <c r="F434" i="8" s="1"/>
  <c r="C432" i="8"/>
  <c r="D432" i="8" s="1"/>
  <c r="C442" i="8"/>
  <c r="D442" i="8" s="1"/>
  <c r="E470" i="8"/>
  <c r="F470" i="8" s="1"/>
  <c r="C468" i="8"/>
  <c r="D468" i="8" s="1"/>
  <c r="C478" i="8"/>
  <c r="D478" i="8" s="1"/>
  <c r="E499" i="8"/>
  <c r="F499" i="8" s="1"/>
  <c r="C497" i="8"/>
  <c r="D497" i="8" s="1"/>
  <c r="F548" i="8"/>
  <c r="C549" i="8"/>
  <c r="D549" i="8" s="1"/>
  <c r="C560" i="8"/>
  <c r="D560" i="8" s="1"/>
  <c r="F630" i="8"/>
  <c r="E581" i="8"/>
  <c r="F581" i="8" s="1"/>
  <c r="C585" i="8"/>
  <c r="D585" i="8" s="1"/>
  <c r="C596" i="8"/>
  <c r="D596" i="8" s="1"/>
  <c r="E603" i="8"/>
  <c r="F603" i="8" s="1"/>
  <c r="C601" i="8"/>
  <c r="D601" i="8" s="1"/>
  <c r="C609" i="8"/>
  <c r="D609" i="8" s="1"/>
  <c r="E611" i="8"/>
  <c r="F611" i="8" s="1"/>
  <c r="E616" i="8"/>
  <c r="F616" i="8" s="1"/>
  <c r="E629" i="8"/>
  <c r="F629" i="8" s="1"/>
  <c r="E628" i="8"/>
  <c r="F628" i="8" s="1"/>
  <c r="C627" i="8"/>
  <c r="D627" i="8" s="1"/>
  <c r="E640" i="8"/>
  <c r="F640" i="8" s="1"/>
  <c r="C641" i="8"/>
  <c r="D641" i="8" s="1"/>
  <c r="E643" i="8"/>
  <c r="F643" i="8" s="1"/>
  <c r="E659" i="8"/>
  <c r="F659" i="8" s="1"/>
  <c r="E668" i="8"/>
  <c r="F668" i="8" s="1"/>
  <c r="C666" i="8"/>
  <c r="D666" i="8" s="1"/>
  <c r="E674" i="8"/>
  <c r="F674" i="8" s="1"/>
  <c r="E682" i="8"/>
  <c r="F682" i="8" s="1"/>
  <c r="C680" i="8"/>
  <c r="D680" i="8" s="1"/>
  <c r="C679" i="8"/>
  <c r="D679" i="8" s="1"/>
  <c r="E704" i="8"/>
  <c r="F704" i="8" s="1"/>
  <c r="C702" i="8"/>
  <c r="D702" i="8" s="1"/>
  <c r="C710" i="8"/>
  <c r="D710" i="8" s="1"/>
  <c r="C735" i="8"/>
  <c r="D735" i="8" s="1"/>
  <c r="E776" i="8"/>
  <c r="F776" i="8" s="1"/>
  <c r="C774" i="8"/>
  <c r="D774" i="8" s="1"/>
  <c r="F777" i="8"/>
  <c r="C783" i="8"/>
  <c r="D783" i="8" s="1"/>
  <c r="F846" i="8"/>
  <c r="E797" i="8"/>
  <c r="F797" i="8" s="1"/>
  <c r="C794" i="8"/>
  <c r="D794" i="8" s="1"/>
  <c r="E796" i="8"/>
  <c r="F796" i="8" s="1"/>
  <c r="C1012" i="8"/>
  <c r="D1012" i="8" s="1"/>
  <c r="C1011" i="8"/>
  <c r="D1011" i="8" s="1"/>
  <c r="E1014" i="8"/>
  <c r="F1014" i="8" s="1"/>
  <c r="E1013" i="8"/>
  <c r="F1013" i="8" s="1"/>
  <c r="C1020" i="8"/>
  <c r="D1020" i="8" s="1"/>
  <c r="E1022" i="8"/>
  <c r="F1022" i="8" s="1"/>
  <c r="C1019" i="8"/>
  <c r="D1019" i="8" s="1"/>
  <c r="E1021" i="8"/>
  <c r="F1021" i="8" s="1"/>
  <c r="E1020" i="8"/>
  <c r="F1020" i="8" s="1"/>
  <c r="F560" i="8"/>
  <c r="C638" i="8"/>
  <c r="D638" i="8" s="1"/>
  <c r="E671" i="8"/>
  <c r="F671" i="8" s="1"/>
  <c r="C674" i="8"/>
  <c r="D674" i="8" s="1"/>
  <c r="E685" i="8"/>
  <c r="E697" i="8"/>
  <c r="F697" i="8" s="1"/>
  <c r="E709" i="8"/>
  <c r="F709" i="8" s="1"/>
  <c r="E721" i="8"/>
  <c r="F721" i="8" s="1"/>
  <c r="E733" i="8"/>
  <c r="F733" i="8" s="1"/>
  <c r="E745" i="8"/>
  <c r="F745" i="8" s="1"/>
  <c r="E757" i="8"/>
  <c r="F757" i="8" s="1"/>
  <c r="E769" i="8"/>
  <c r="F769" i="8" s="1"/>
  <c r="E781" i="8"/>
  <c r="F781" i="8" s="1"/>
  <c r="E793" i="8"/>
  <c r="F793" i="8" s="1"/>
  <c r="E805" i="8"/>
  <c r="F805" i="8" s="1"/>
  <c r="E817" i="8"/>
  <c r="F817" i="8" s="1"/>
  <c r="E873" i="8"/>
  <c r="F873" i="8" s="1"/>
  <c r="F934" i="8"/>
  <c r="E885" i="8"/>
  <c r="F885" i="8" s="1"/>
  <c r="E889" i="8"/>
  <c r="F889" i="8" s="1"/>
  <c r="F942" i="8"/>
  <c r="E897" i="8"/>
  <c r="F897" i="8" s="1"/>
  <c r="E905" i="8"/>
  <c r="F905" i="8" s="1"/>
  <c r="E909" i="8"/>
  <c r="F909" i="8" s="1"/>
  <c r="F970" i="8"/>
  <c r="E921" i="8"/>
  <c r="F921" i="8" s="1"/>
  <c r="E925" i="8"/>
  <c r="F925" i="8" s="1"/>
  <c r="E933" i="8"/>
  <c r="E941" i="8"/>
  <c r="F941" i="8" s="1"/>
  <c r="E945" i="8"/>
  <c r="F945" i="8" s="1"/>
  <c r="E957" i="8"/>
  <c r="F957" i="8" s="1"/>
  <c r="E961" i="8"/>
  <c r="F961" i="8" s="1"/>
  <c r="E969" i="8"/>
  <c r="F969" i="8" s="1"/>
  <c r="E977" i="8"/>
  <c r="F977" i="8" s="1"/>
  <c r="E981" i="8"/>
  <c r="F981" i="8" s="1"/>
  <c r="F1042" i="8"/>
  <c r="E993" i="8"/>
  <c r="F993" i="8" s="1"/>
  <c r="E997" i="8"/>
  <c r="F997" i="8" s="1"/>
  <c r="E1010" i="8"/>
  <c r="F1010" i="8" s="1"/>
  <c r="C1038" i="8"/>
  <c r="D1038" i="8" s="1"/>
  <c r="E1112" i="8"/>
  <c r="F1112" i="8" s="1"/>
  <c r="E1118" i="8"/>
  <c r="F1118" i="8" s="1"/>
  <c r="C1115" i="8"/>
  <c r="D1115" i="8" s="1"/>
  <c r="E1117" i="8"/>
  <c r="F1117" i="8" s="1"/>
  <c r="C1146" i="8"/>
  <c r="D1146" i="8" s="1"/>
  <c r="C1156" i="8"/>
  <c r="D1156" i="8" s="1"/>
  <c r="C1200" i="8"/>
  <c r="D1200" i="8" s="1"/>
  <c r="E1216" i="8"/>
  <c r="F1216" i="8" s="1"/>
  <c r="C1285" i="8"/>
  <c r="D1285" i="8" s="1"/>
  <c r="E1287" i="8"/>
  <c r="F1287" i="8" s="1"/>
  <c r="F1363" i="8"/>
  <c r="C1346" i="8"/>
  <c r="D1346" i="8" s="1"/>
  <c r="E1348" i="8"/>
  <c r="F1348" i="8" s="1"/>
  <c r="E1346" i="8"/>
  <c r="F1346" i="8" s="1"/>
  <c r="E1355" i="8"/>
  <c r="F1355" i="8" s="1"/>
  <c r="F1404" i="8"/>
  <c r="C1353" i="8"/>
  <c r="D1353" i="8" s="1"/>
  <c r="E1377" i="8"/>
  <c r="F1377" i="8" s="1"/>
  <c r="C1375" i="8"/>
  <c r="D1375" i="8" s="1"/>
  <c r="E622" i="8"/>
  <c r="F622" i="8" s="1"/>
  <c r="C620" i="8"/>
  <c r="D620" i="8" s="1"/>
  <c r="E649" i="8"/>
  <c r="F649" i="8" s="1"/>
  <c r="E658" i="8"/>
  <c r="F658" i="8" s="1"/>
  <c r="C656" i="8"/>
  <c r="D656" i="8" s="1"/>
  <c r="F685" i="8"/>
  <c r="E848" i="8"/>
  <c r="F848" i="8" s="1"/>
  <c r="C846" i="8"/>
  <c r="D846" i="8" s="1"/>
  <c r="E851" i="8"/>
  <c r="F851" i="8" s="1"/>
  <c r="C849" i="8"/>
  <c r="D849" i="8" s="1"/>
  <c r="E862" i="8"/>
  <c r="F862" i="8" s="1"/>
  <c r="C894" i="8"/>
  <c r="D894" i="8" s="1"/>
  <c r="E913" i="8"/>
  <c r="F913" i="8" s="1"/>
  <c r="C930" i="8"/>
  <c r="D930" i="8" s="1"/>
  <c r="E949" i="8"/>
  <c r="F949" i="8" s="1"/>
  <c r="C966" i="8"/>
  <c r="D966" i="8" s="1"/>
  <c r="E985" i="8"/>
  <c r="F985" i="8" s="1"/>
  <c r="E1002" i="8"/>
  <c r="F1002" i="8" s="1"/>
  <c r="E1006" i="8"/>
  <c r="F1006" i="8" s="1"/>
  <c r="F1018" i="8"/>
  <c r="C1025" i="8"/>
  <c r="D1025" i="8" s="1"/>
  <c r="E1027" i="8"/>
  <c r="F1027" i="8" s="1"/>
  <c r="E1036" i="8"/>
  <c r="F1036" i="8" s="1"/>
  <c r="C1034" i="8"/>
  <c r="D1034" i="8" s="1"/>
  <c r="C1033" i="8"/>
  <c r="D1033" i="8" s="1"/>
  <c r="E1045" i="8"/>
  <c r="F1045" i="8" s="1"/>
  <c r="E1055" i="8"/>
  <c r="F1055" i="8" s="1"/>
  <c r="C1053" i="8"/>
  <c r="D1053" i="8" s="1"/>
  <c r="C1062" i="8"/>
  <c r="D1062" i="8" s="1"/>
  <c r="F1113" i="8"/>
  <c r="E1064" i="8"/>
  <c r="E1061" i="8"/>
  <c r="F1061" i="8" s="1"/>
  <c r="E1069" i="8"/>
  <c r="F1069" i="8" s="1"/>
  <c r="C1068" i="8"/>
  <c r="D1068" i="8" s="1"/>
  <c r="E1075" i="8"/>
  <c r="F1075" i="8" s="1"/>
  <c r="C1073" i="8"/>
  <c r="D1073" i="8" s="1"/>
  <c r="E1074" i="8"/>
  <c r="F1074" i="8" s="1"/>
  <c r="E1073" i="8"/>
  <c r="F1073" i="8" s="1"/>
  <c r="E1139" i="8"/>
  <c r="F1139" i="8" s="1"/>
  <c r="C1137" i="8"/>
  <c r="D1137" i="8" s="1"/>
  <c r="E1137" i="8"/>
  <c r="F1137" i="8" s="1"/>
  <c r="E1138" i="8"/>
  <c r="F1138" i="8" s="1"/>
  <c r="C1345" i="8"/>
  <c r="D1345" i="8" s="1"/>
  <c r="E1472" i="8"/>
  <c r="F1472" i="8" s="1"/>
  <c r="C1470" i="8"/>
  <c r="D1470" i="8" s="1"/>
  <c r="E1471" i="8"/>
  <c r="F1471" i="8" s="1"/>
  <c r="F1521" i="8"/>
  <c r="C1469" i="8"/>
  <c r="D1469" i="8" s="1"/>
  <c r="E894" i="8"/>
  <c r="F894" i="8" s="1"/>
  <c r="E930" i="8"/>
  <c r="F930" i="8" s="1"/>
  <c r="E966" i="8"/>
  <c r="F966" i="8" s="1"/>
  <c r="E1003" i="8"/>
  <c r="F1003" i="8" s="1"/>
  <c r="E1082" i="8"/>
  <c r="F1082" i="8" s="1"/>
  <c r="C1079" i="8"/>
  <c r="D1079" i="8" s="1"/>
  <c r="E1081" i="8"/>
  <c r="F1081" i="8" s="1"/>
  <c r="F1330" i="8"/>
  <c r="E1281" i="8"/>
  <c r="F1281" i="8" s="1"/>
  <c r="E1280" i="8"/>
  <c r="C1279" i="8"/>
  <c r="D1279" i="8" s="1"/>
  <c r="F608" i="8"/>
  <c r="E655" i="8"/>
  <c r="F655" i="8" s="1"/>
  <c r="E669" i="8"/>
  <c r="F669" i="8" s="1"/>
  <c r="E755" i="8"/>
  <c r="F755" i="8" s="1"/>
  <c r="E767" i="8"/>
  <c r="F767" i="8" s="1"/>
  <c r="E779" i="8"/>
  <c r="F779" i="8" s="1"/>
  <c r="E791" i="8"/>
  <c r="F791" i="8" s="1"/>
  <c r="E803" i="8"/>
  <c r="F803" i="8" s="1"/>
  <c r="E815" i="8"/>
  <c r="F815" i="8" s="1"/>
  <c r="E827" i="8"/>
  <c r="F827" i="8" s="1"/>
  <c r="E839" i="8"/>
  <c r="F839" i="8" s="1"/>
  <c r="C856" i="8"/>
  <c r="D856" i="8" s="1"/>
  <c r="E859" i="8"/>
  <c r="F859" i="8" s="1"/>
  <c r="E863" i="8"/>
  <c r="F863" i="8" s="1"/>
  <c r="C871" i="8"/>
  <c r="D871" i="8" s="1"/>
  <c r="E881" i="8"/>
  <c r="F881" i="8" s="1"/>
  <c r="E882" i="8"/>
  <c r="F882" i="8" s="1"/>
  <c r="C887" i="8"/>
  <c r="D887" i="8" s="1"/>
  <c r="E901" i="8"/>
  <c r="F901" i="8" s="1"/>
  <c r="F951" i="8"/>
  <c r="C899" i="8"/>
  <c r="D899" i="8" s="1"/>
  <c r="E917" i="8"/>
  <c r="F917" i="8" s="1"/>
  <c r="E918" i="8"/>
  <c r="F918" i="8" s="1"/>
  <c r="C923" i="8"/>
  <c r="D923" i="8" s="1"/>
  <c r="E937" i="8"/>
  <c r="F937" i="8" s="1"/>
  <c r="F987" i="8"/>
  <c r="C935" i="8"/>
  <c r="D935" i="8" s="1"/>
  <c r="F938" i="8"/>
  <c r="E953" i="8"/>
  <c r="F953" i="8" s="1"/>
  <c r="E954" i="8"/>
  <c r="F954" i="8" s="1"/>
  <c r="C959" i="8"/>
  <c r="D959" i="8" s="1"/>
  <c r="E973" i="8"/>
  <c r="F973" i="8" s="1"/>
  <c r="C971" i="8"/>
  <c r="D971" i="8" s="1"/>
  <c r="F974" i="8"/>
  <c r="E989" i="8"/>
  <c r="F989" i="8" s="1"/>
  <c r="E990" i="8"/>
  <c r="F990" i="8" s="1"/>
  <c r="E1011" i="8"/>
  <c r="F1011" i="8" s="1"/>
  <c r="F1064" i="8"/>
  <c r="E1015" i="8"/>
  <c r="F1015" i="8" s="1"/>
  <c r="E1019" i="8"/>
  <c r="F1019" i="8" s="1"/>
  <c r="C1017" i="8"/>
  <c r="D1017" i="8" s="1"/>
  <c r="E1033" i="8"/>
  <c r="F1033" i="8" s="1"/>
  <c r="F1039" i="8"/>
  <c r="C1044" i="8"/>
  <c r="D1044" i="8" s="1"/>
  <c r="E1053" i="8"/>
  <c r="E1062" i="8"/>
  <c r="F1062" i="8" s="1"/>
  <c r="E1103" i="8"/>
  <c r="F1103" i="8" s="1"/>
  <c r="C1101" i="8"/>
  <c r="D1101" i="8" s="1"/>
  <c r="F1152" i="8"/>
  <c r="E1101" i="8"/>
  <c r="F1101" i="8" s="1"/>
  <c r="E1102" i="8"/>
  <c r="F1102" i="8" s="1"/>
  <c r="E1120" i="8"/>
  <c r="F1120" i="8" s="1"/>
  <c r="C1118" i="8"/>
  <c r="D1118" i="8" s="1"/>
  <c r="C1117" i="8"/>
  <c r="D1117" i="8" s="1"/>
  <c r="E1142" i="8"/>
  <c r="F1142" i="8" s="1"/>
  <c r="E1166" i="8"/>
  <c r="C1278" i="8"/>
  <c r="D1278" i="8" s="1"/>
  <c r="E600" i="8"/>
  <c r="F600" i="8" s="1"/>
  <c r="E634" i="8"/>
  <c r="F634" i="8" s="1"/>
  <c r="C632" i="8"/>
  <c r="D632" i="8" s="1"/>
  <c r="E670" i="8"/>
  <c r="F670" i="8" s="1"/>
  <c r="C668" i="8"/>
  <c r="D668" i="8" s="1"/>
  <c r="F683" i="8"/>
  <c r="E686" i="8"/>
  <c r="F686" i="8" s="1"/>
  <c r="F852" i="8"/>
  <c r="E866" i="8"/>
  <c r="F866" i="8" s="1"/>
  <c r="C876" i="8"/>
  <c r="D876" i="8" s="1"/>
  <c r="E878" i="8"/>
  <c r="F878" i="8" s="1"/>
  <c r="C879" i="8"/>
  <c r="D879" i="8" s="1"/>
  <c r="E895" i="8"/>
  <c r="F895" i="8" s="1"/>
  <c r="C904" i="8"/>
  <c r="D904" i="8" s="1"/>
  <c r="C903" i="8"/>
  <c r="D903" i="8" s="1"/>
  <c r="C915" i="8"/>
  <c r="D915" i="8" s="1"/>
  <c r="E919" i="8"/>
  <c r="F919" i="8" s="1"/>
  <c r="E931" i="8"/>
  <c r="F931" i="8" s="1"/>
  <c r="C940" i="8"/>
  <c r="D940" i="8" s="1"/>
  <c r="C939" i="8"/>
  <c r="D939" i="8" s="1"/>
  <c r="C951" i="8"/>
  <c r="D951" i="8" s="1"/>
  <c r="E955" i="8"/>
  <c r="F955" i="8" s="1"/>
  <c r="E967" i="8"/>
  <c r="F967" i="8" s="1"/>
  <c r="C976" i="8"/>
  <c r="D976" i="8" s="1"/>
  <c r="C975" i="8"/>
  <c r="D975" i="8" s="1"/>
  <c r="C987" i="8"/>
  <c r="D987" i="8" s="1"/>
  <c r="E991" i="8"/>
  <c r="F991" i="8" s="1"/>
  <c r="C1008" i="8"/>
  <c r="D1008" i="8" s="1"/>
  <c r="C1016" i="8"/>
  <c r="D1016" i="8" s="1"/>
  <c r="C1030" i="8"/>
  <c r="D1030" i="8" s="1"/>
  <c r="F1053" i="8"/>
  <c r="C1075" i="8"/>
  <c r="D1075" i="8" s="1"/>
  <c r="F1126" i="8"/>
  <c r="C1080" i="8"/>
  <c r="D1080" i="8" s="1"/>
  <c r="C1100" i="8"/>
  <c r="D1100" i="8" s="1"/>
  <c r="E1152" i="8"/>
  <c r="C1150" i="8"/>
  <c r="D1150" i="8" s="1"/>
  <c r="E1150" i="8"/>
  <c r="F1150" i="8" s="1"/>
  <c r="E1447" i="8"/>
  <c r="F1447" i="8" s="1"/>
  <c r="C509" i="8"/>
  <c r="D509" i="8" s="1"/>
  <c r="C521" i="8"/>
  <c r="D521" i="8" s="1"/>
  <c r="C533" i="8"/>
  <c r="D533" i="8" s="1"/>
  <c r="C545" i="8"/>
  <c r="D545" i="8" s="1"/>
  <c r="C557" i="8"/>
  <c r="D557" i="8" s="1"/>
  <c r="C569" i="8"/>
  <c r="D569" i="8" s="1"/>
  <c r="C581" i="8"/>
  <c r="D581" i="8" s="1"/>
  <c r="C593" i="8"/>
  <c r="D593" i="8" s="1"/>
  <c r="E615" i="8"/>
  <c r="F615" i="8" s="1"/>
  <c r="C613" i="8"/>
  <c r="D613" i="8" s="1"/>
  <c r="E651" i="8"/>
  <c r="F651" i="8" s="1"/>
  <c r="C649" i="8"/>
  <c r="D649" i="8" s="1"/>
  <c r="E650" i="8"/>
  <c r="F650" i="8" s="1"/>
  <c r="E687" i="8"/>
  <c r="F687" i="8" s="1"/>
  <c r="C685" i="8"/>
  <c r="D685" i="8" s="1"/>
  <c r="E699" i="8"/>
  <c r="F699" i="8" s="1"/>
  <c r="C697" i="8"/>
  <c r="D697" i="8" s="1"/>
  <c r="F698" i="8"/>
  <c r="E711" i="8"/>
  <c r="F711" i="8" s="1"/>
  <c r="C709" i="8"/>
  <c r="D709" i="8" s="1"/>
  <c r="E723" i="8"/>
  <c r="F723" i="8" s="1"/>
  <c r="C721" i="8"/>
  <c r="D721" i="8" s="1"/>
  <c r="E735" i="8"/>
  <c r="F735" i="8" s="1"/>
  <c r="C733" i="8"/>
  <c r="D733" i="8" s="1"/>
  <c r="F734" i="8"/>
  <c r="E747" i="8"/>
  <c r="F747" i="8" s="1"/>
  <c r="C745" i="8"/>
  <c r="D745" i="8" s="1"/>
  <c r="F746" i="8"/>
  <c r="C753" i="8"/>
  <c r="D753" i="8" s="1"/>
  <c r="E759" i="8"/>
  <c r="F759" i="8" s="1"/>
  <c r="C757" i="8"/>
  <c r="D757" i="8" s="1"/>
  <c r="C765" i="8"/>
  <c r="D765" i="8" s="1"/>
  <c r="E771" i="8"/>
  <c r="F771" i="8" s="1"/>
  <c r="C769" i="8"/>
  <c r="D769" i="8" s="1"/>
  <c r="C777" i="8"/>
  <c r="D777" i="8" s="1"/>
  <c r="E783" i="8"/>
  <c r="F783" i="8" s="1"/>
  <c r="C781" i="8"/>
  <c r="D781" i="8" s="1"/>
  <c r="C789" i="8"/>
  <c r="D789" i="8" s="1"/>
  <c r="E795" i="8"/>
  <c r="F795" i="8" s="1"/>
  <c r="C793" i="8"/>
  <c r="D793" i="8" s="1"/>
  <c r="F850" i="8"/>
  <c r="E807" i="8"/>
  <c r="F807" i="8" s="1"/>
  <c r="C805" i="8"/>
  <c r="D805" i="8" s="1"/>
  <c r="F856" i="8"/>
  <c r="E819" i="8"/>
  <c r="F819" i="8" s="1"/>
  <c r="C817" i="8"/>
  <c r="D817" i="8" s="1"/>
  <c r="C825" i="8"/>
  <c r="D825" i="8" s="1"/>
  <c r="E831" i="8"/>
  <c r="F831" i="8" s="1"/>
  <c r="C829" i="8"/>
  <c r="D829" i="8" s="1"/>
  <c r="E843" i="8"/>
  <c r="F843" i="8" s="1"/>
  <c r="C841" i="8"/>
  <c r="D841" i="8" s="1"/>
  <c r="E860" i="8"/>
  <c r="F860" i="8" s="1"/>
  <c r="C858" i="8"/>
  <c r="D858" i="8" s="1"/>
  <c r="F912" i="8"/>
  <c r="C861" i="8"/>
  <c r="D861" i="8" s="1"/>
  <c r="C860" i="8"/>
  <c r="D860" i="8" s="1"/>
  <c r="E886" i="8"/>
  <c r="F886" i="8" s="1"/>
  <c r="E890" i="8"/>
  <c r="F890" i="8" s="1"/>
  <c r="C912" i="8"/>
  <c r="D912" i="8" s="1"/>
  <c r="E914" i="8"/>
  <c r="F914" i="8" s="1"/>
  <c r="E922" i="8"/>
  <c r="F922" i="8" s="1"/>
  <c r="E926" i="8"/>
  <c r="F926" i="8" s="1"/>
  <c r="C948" i="8"/>
  <c r="D948" i="8" s="1"/>
  <c r="E950" i="8"/>
  <c r="F950" i="8" s="1"/>
  <c r="E958" i="8"/>
  <c r="F958" i="8" s="1"/>
  <c r="E962" i="8"/>
  <c r="F962" i="8" s="1"/>
  <c r="C984" i="8"/>
  <c r="D984" i="8" s="1"/>
  <c r="E986" i="8"/>
  <c r="F986" i="8" s="1"/>
  <c r="F1035" i="8"/>
  <c r="E994" i="8"/>
  <c r="F994" i="8" s="1"/>
  <c r="E998" i="8"/>
  <c r="F998" i="8" s="1"/>
  <c r="F999" i="8"/>
  <c r="C1013" i="8"/>
  <c r="D1013" i="8" s="1"/>
  <c r="C1045" i="8"/>
  <c r="D1045" i="8" s="1"/>
  <c r="C1074" i="8"/>
  <c r="D1074" i="8" s="1"/>
  <c r="F1085" i="8"/>
  <c r="E1115" i="8"/>
  <c r="F1115" i="8" s="1"/>
  <c r="C1113" i="8"/>
  <c r="D1113" i="8" s="1"/>
  <c r="C1112" i="8"/>
  <c r="D1112" i="8" s="1"/>
  <c r="E1114" i="8"/>
  <c r="F1114" i="8" s="1"/>
  <c r="E1131" i="8"/>
  <c r="F1131" i="8" s="1"/>
  <c r="C1129" i="8"/>
  <c r="D1129" i="8" s="1"/>
  <c r="C1182" i="8"/>
  <c r="D1182" i="8" s="1"/>
  <c r="F1233" i="8"/>
  <c r="F1397" i="8"/>
  <c r="E1449" i="8"/>
  <c r="F1449" i="8" s="1"/>
  <c r="C1447" i="8"/>
  <c r="D1447" i="8" s="1"/>
  <c r="E1446" i="8"/>
  <c r="F1446" i="8" s="1"/>
  <c r="E1520" i="8"/>
  <c r="C1518" i="8"/>
  <c r="D1518" i="8" s="1"/>
  <c r="E1519" i="8"/>
  <c r="F1519" i="8" s="1"/>
  <c r="C1517" i="8"/>
  <c r="D1517" i="8" s="1"/>
  <c r="E1818" i="8"/>
  <c r="F1818" i="8" s="1"/>
  <c r="C1816" i="8"/>
  <c r="D1816" i="8" s="1"/>
  <c r="E1816" i="8"/>
  <c r="F1816" i="8" s="1"/>
  <c r="E1819" i="8"/>
  <c r="F1819" i="8" s="1"/>
  <c r="C1817" i="8"/>
  <c r="D1817" i="8" s="1"/>
  <c r="E1817" i="8"/>
  <c r="E907" i="8"/>
  <c r="F907" i="8" s="1"/>
  <c r="F992" i="8"/>
  <c r="E943" i="8"/>
  <c r="F943" i="8" s="1"/>
  <c r="F1028" i="8"/>
  <c r="E979" i="8"/>
  <c r="F979" i="8" s="1"/>
  <c r="E1004" i="8"/>
  <c r="F1004" i="8" s="1"/>
  <c r="E1067" i="8"/>
  <c r="F1067" i="8" s="1"/>
  <c r="C1065" i="8"/>
  <c r="D1065" i="8" s="1"/>
  <c r="E1065" i="8"/>
  <c r="F1065" i="8" s="1"/>
  <c r="E1066" i="8"/>
  <c r="F1066" i="8" s="1"/>
  <c r="E1084" i="8"/>
  <c r="C1082" i="8"/>
  <c r="D1082" i="8" s="1"/>
  <c r="C1081" i="8"/>
  <c r="D1081" i="8" s="1"/>
  <c r="C1134" i="8"/>
  <c r="D1134" i="8" s="1"/>
  <c r="E1136" i="8"/>
  <c r="E1133" i="8"/>
  <c r="F1133" i="8" s="1"/>
  <c r="E1141" i="8"/>
  <c r="F1141" i="8" s="1"/>
  <c r="C1140" i="8"/>
  <c r="D1140" i="8" s="1"/>
  <c r="C1165" i="8"/>
  <c r="D1165" i="8" s="1"/>
  <c r="E1167" i="8"/>
  <c r="F1167" i="8" s="1"/>
  <c r="C1164" i="8"/>
  <c r="D1164" i="8" s="1"/>
  <c r="E1195" i="8"/>
  <c r="F1195" i="8" s="1"/>
  <c r="C1193" i="8"/>
  <c r="D1193" i="8" s="1"/>
  <c r="E1194" i="8"/>
  <c r="F1194" i="8" s="1"/>
  <c r="C1192" i="8"/>
  <c r="D1192" i="8" s="1"/>
  <c r="F1244" i="8"/>
  <c r="E1193" i="8"/>
  <c r="C1324" i="8"/>
  <c r="D1324" i="8" s="1"/>
  <c r="E1326" i="8"/>
  <c r="F1326" i="8" s="1"/>
  <c r="E1325" i="8"/>
  <c r="F1325" i="8" s="1"/>
  <c r="E911" i="8"/>
  <c r="F911" i="8" s="1"/>
  <c r="C909" i="8"/>
  <c r="D909" i="8" s="1"/>
  <c r="C916" i="8"/>
  <c r="D916" i="8" s="1"/>
  <c r="E947" i="8"/>
  <c r="F947" i="8" s="1"/>
  <c r="C945" i="8"/>
  <c r="D945" i="8" s="1"/>
  <c r="C952" i="8"/>
  <c r="D952" i="8" s="1"/>
  <c r="E983" i="8"/>
  <c r="C981" i="8"/>
  <c r="D981" i="8" s="1"/>
  <c r="C988" i="8"/>
  <c r="D988" i="8" s="1"/>
  <c r="F1040" i="8"/>
  <c r="C1064" i="8"/>
  <c r="D1064" i="8" s="1"/>
  <c r="E1116" i="8"/>
  <c r="F1116" i="8" s="1"/>
  <c r="C1114" i="8"/>
  <c r="D1114" i="8" s="1"/>
  <c r="C1139" i="8"/>
  <c r="D1139" i="8" s="1"/>
  <c r="E1147" i="8"/>
  <c r="F1147" i="8" s="1"/>
  <c r="C1145" i="8"/>
  <c r="D1145" i="8" s="1"/>
  <c r="E1145" i="8"/>
  <c r="F1145" i="8" s="1"/>
  <c r="F1196" i="8"/>
  <c r="E1146" i="8"/>
  <c r="F1146" i="8" s="1"/>
  <c r="E1179" i="8"/>
  <c r="F1179" i="8" s="1"/>
  <c r="C1176" i="8"/>
  <c r="D1176" i="8" s="1"/>
  <c r="C1177" i="8"/>
  <c r="D1177" i="8" s="1"/>
  <c r="E1219" i="8"/>
  <c r="F1219" i="8" s="1"/>
  <c r="C1217" i="8"/>
  <c r="D1217" i="8" s="1"/>
  <c r="E1218" i="8"/>
  <c r="F1218" i="8" s="1"/>
  <c r="C1216" i="8"/>
  <c r="D1216" i="8" s="1"/>
  <c r="E1217" i="8"/>
  <c r="F1217" i="8" s="1"/>
  <c r="C1323" i="8"/>
  <c r="D1323" i="8" s="1"/>
  <c r="F1410" i="8"/>
  <c r="E896" i="8"/>
  <c r="F896" i="8" s="1"/>
  <c r="E932" i="8"/>
  <c r="F932" i="8" s="1"/>
  <c r="F960" i="8"/>
  <c r="E968" i="8"/>
  <c r="F968" i="8" s="1"/>
  <c r="F996" i="8"/>
  <c r="C1006" i="8"/>
  <c r="D1006" i="8" s="1"/>
  <c r="E1008" i="8"/>
  <c r="F1008" i="8" s="1"/>
  <c r="F1017" i="8"/>
  <c r="E1038" i="8"/>
  <c r="F1038" i="8" s="1"/>
  <c r="F1089" i="8"/>
  <c r="E1037" i="8"/>
  <c r="F1037" i="8" s="1"/>
  <c r="C1042" i="8"/>
  <c r="D1042" i="8" s="1"/>
  <c r="E1044" i="8"/>
  <c r="E1079" i="8"/>
  <c r="F1079" i="8" s="1"/>
  <c r="C1077" i="8"/>
  <c r="D1077" i="8" s="1"/>
  <c r="C1076" i="8"/>
  <c r="D1076" i="8" s="1"/>
  <c r="E1078" i="8"/>
  <c r="F1078" i="8" s="1"/>
  <c r="E1095" i="8"/>
  <c r="F1095" i="8" s="1"/>
  <c r="C1093" i="8"/>
  <c r="D1093" i="8" s="1"/>
  <c r="C1144" i="8"/>
  <c r="D1144" i="8" s="1"/>
  <c r="E1165" i="8"/>
  <c r="F1165" i="8" s="1"/>
  <c r="F1240" i="8"/>
  <c r="E1190" i="8"/>
  <c r="F1190" i="8" s="1"/>
  <c r="C1189" i="8"/>
  <c r="D1189" i="8" s="1"/>
  <c r="E1249" i="8"/>
  <c r="F1249" i="8" s="1"/>
  <c r="C1247" i="8"/>
  <c r="D1247" i="8" s="1"/>
  <c r="E1250" i="8"/>
  <c r="C1248" i="8"/>
  <c r="D1248" i="8" s="1"/>
  <c r="E1487" i="8"/>
  <c r="F1487" i="8" s="1"/>
  <c r="F1536" i="8"/>
  <c r="C1485" i="8"/>
  <c r="D1485" i="8" s="1"/>
  <c r="C1484" i="8"/>
  <c r="D1484" i="8" s="1"/>
  <c r="C1690" i="8"/>
  <c r="D1690" i="8" s="1"/>
  <c r="E1690" i="8"/>
  <c r="F1690" i="8" s="1"/>
  <c r="E1689" i="8"/>
  <c r="F1689" i="8" s="1"/>
  <c r="C1689" i="8"/>
  <c r="D1689" i="8" s="1"/>
  <c r="E1692" i="8"/>
  <c r="F1692" i="8" s="1"/>
  <c r="E663" i="8"/>
  <c r="F663" i="8" s="1"/>
  <c r="C661" i="8"/>
  <c r="D661" i="8" s="1"/>
  <c r="E662" i="8"/>
  <c r="F662" i="8" s="1"/>
  <c r="E694" i="8"/>
  <c r="F694" i="8" s="1"/>
  <c r="C692" i="8"/>
  <c r="D692" i="8" s="1"/>
  <c r="E706" i="8"/>
  <c r="F706" i="8" s="1"/>
  <c r="C704" i="8"/>
  <c r="D704" i="8" s="1"/>
  <c r="E718" i="8"/>
  <c r="F718" i="8" s="1"/>
  <c r="C716" i="8"/>
  <c r="D716" i="8" s="1"/>
  <c r="E730" i="8"/>
  <c r="F730" i="8" s="1"/>
  <c r="C728" i="8"/>
  <c r="D728" i="8" s="1"/>
  <c r="E742" i="8"/>
  <c r="F742" i="8" s="1"/>
  <c r="C740" i="8"/>
  <c r="D740" i="8" s="1"/>
  <c r="E754" i="8"/>
  <c r="F754" i="8" s="1"/>
  <c r="C752" i="8"/>
  <c r="D752" i="8" s="1"/>
  <c r="E766" i="8"/>
  <c r="F766" i="8" s="1"/>
  <c r="C764" i="8"/>
  <c r="D764" i="8" s="1"/>
  <c r="E778" i="8"/>
  <c r="F778" i="8" s="1"/>
  <c r="C776" i="8"/>
  <c r="D776" i="8" s="1"/>
  <c r="E790" i="8"/>
  <c r="F790" i="8" s="1"/>
  <c r="C788" i="8"/>
  <c r="D788" i="8" s="1"/>
  <c r="E802" i="8"/>
  <c r="F802" i="8" s="1"/>
  <c r="C800" i="8"/>
  <c r="D800" i="8" s="1"/>
  <c r="E814" i="8"/>
  <c r="F814" i="8" s="1"/>
  <c r="C812" i="8"/>
  <c r="D812" i="8" s="1"/>
  <c r="E826" i="8"/>
  <c r="F826" i="8" s="1"/>
  <c r="C824" i="8"/>
  <c r="D824" i="8" s="1"/>
  <c r="E838" i="8"/>
  <c r="F838" i="8" s="1"/>
  <c r="C836" i="8"/>
  <c r="D836" i="8" s="1"/>
  <c r="C863" i="8"/>
  <c r="D863" i="8" s="1"/>
  <c r="E865" i="8"/>
  <c r="F865" i="8" s="1"/>
  <c r="C882" i="8"/>
  <c r="D882" i="8" s="1"/>
  <c r="F933" i="8"/>
  <c r="E892" i="8"/>
  <c r="F892" i="8" s="1"/>
  <c r="C890" i="8"/>
  <c r="D890" i="8" s="1"/>
  <c r="C893" i="8"/>
  <c r="D893" i="8" s="1"/>
  <c r="C905" i="8"/>
  <c r="D905" i="8" s="1"/>
  <c r="C918" i="8"/>
  <c r="D918" i="8" s="1"/>
  <c r="E928" i="8"/>
  <c r="F928" i="8" s="1"/>
  <c r="C926" i="8"/>
  <c r="D926" i="8" s="1"/>
  <c r="C929" i="8"/>
  <c r="D929" i="8" s="1"/>
  <c r="C941" i="8"/>
  <c r="D941" i="8" s="1"/>
  <c r="C954" i="8"/>
  <c r="D954" i="8" s="1"/>
  <c r="E964" i="8"/>
  <c r="F964" i="8" s="1"/>
  <c r="C962" i="8"/>
  <c r="D962" i="8" s="1"/>
  <c r="C965" i="8"/>
  <c r="D965" i="8" s="1"/>
  <c r="C977" i="8"/>
  <c r="D977" i="8" s="1"/>
  <c r="C990" i="8"/>
  <c r="D990" i="8" s="1"/>
  <c r="E1000" i="8"/>
  <c r="F1000" i="8" s="1"/>
  <c r="C998" i="8"/>
  <c r="D998" i="8" s="1"/>
  <c r="E1005" i="8"/>
  <c r="F1005" i="8" s="1"/>
  <c r="C1037" i="8"/>
  <c r="D1037" i="8" s="1"/>
  <c r="E1046" i="8"/>
  <c r="F1046" i="8" s="1"/>
  <c r="F1107" i="8"/>
  <c r="C1056" i="8"/>
  <c r="D1056" i="8" s="1"/>
  <c r="E1058" i="8"/>
  <c r="C1055" i="8"/>
  <c r="D1055" i="8" s="1"/>
  <c r="C1092" i="8"/>
  <c r="D1092" i="8" s="1"/>
  <c r="C1098" i="8"/>
  <c r="D1098" i="8" s="1"/>
  <c r="E1100" i="8"/>
  <c r="F1100" i="8" s="1"/>
  <c r="E1097" i="8"/>
  <c r="F1097" i="8" s="1"/>
  <c r="E1105" i="8"/>
  <c r="F1105" i="8" s="1"/>
  <c r="C1104" i="8"/>
  <c r="D1104" i="8" s="1"/>
  <c r="F1155" i="8"/>
  <c r="E1111" i="8"/>
  <c r="F1111" i="8" s="1"/>
  <c r="C1109" i="8"/>
  <c r="D1109" i="8" s="1"/>
  <c r="E1110" i="8"/>
  <c r="F1110" i="8" s="1"/>
  <c r="E1109" i="8"/>
  <c r="F1109" i="8" s="1"/>
  <c r="E1134" i="8"/>
  <c r="F1134" i="8" s="1"/>
  <c r="E1148" i="8"/>
  <c r="E1177" i="8"/>
  <c r="F1177" i="8" s="1"/>
  <c r="C1188" i="8"/>
  <c r="D1188" i="8" s="1"/>
  <c r="E1214" i="8"/>
  <c r="F1214" i="8" s="1"/>
  <c r="C1213" i="8"/>
  <c r="D1213" i="8" s="1"/>
  <c r="C1249" i="8"/>
  <c r="D1249" i="8" s="1"/>
  <c r="C660" i="8"/>
  <c r="D660" i="8" s="1"/>
  <c r="C691" i="8"/>
  <c r="D691" i="8" s="1"/>
  <c r="F749" i="8"/>
  <c r="C703" i="8"/>
  <c r="D703" i="8" s="1"/>
  <c r="F809" i="8"/>
  <c r="F821" i="8"/>
  <c r="F845" i="8"/>
  <c r="F857" i="8"/>
  <c r="E869" i="8"/>
  <c r="F869" i="8" s="1"/>
  <c r="E880" i="8"/>
  <c r="F880" i="8" s="1"/>
  <c r="C878" i="8"/>
  <c r="D878" i="8" s="1"/>
  <c r="F929" i="8"/>
  <c r="C877" i="8"/>
  <c r="D877" i="8" s="1"/>
  <c r="C898" i="8"/>
  <c r="D898" i="8" s="1"/>
  <c r="E900" i="8"/>
  <c r="F900" i="8" s="1"/>
  <c r="E916" i="8"/>
  <c r="F916" i="8" s="1"/>
  <c r="C914" i="8"/>
  <c r="D914" i="8" s="1"/>
  <c r="C913" i="8"/>
  <c r="D913" i="8" s="1"/>
  <c r="C934" i="8"/>
  <c r="D934" i="8" s="1"/>
  <c r="E936" i="8"/>
  <c r="E952" i="8"/>
  <c r="F952" i="8" s="1"/>
  <c r="C950" i="8"/>
  <c r="D950" i="8" s="1"/>
  <c r="F1001" i="8"/>
  <c r="C949" i="8"/>
  <c r="D949" i="8" s="1"/>
  <c r="C970" i="8"/>
  <c r="D970" i="8" s="1"/>
  <c r="E972" i="8"/>
  <c r="E988" i="8"/>
  <c r="F988" i="8" s="1"/>
  <c r="C986" i="8"/>
  <c r="D986" i="8" s="1"/>
  <c r="C985" i="8"/>
  <c r="D985" i="8" s="1"/>
  <c r="C1002" i="8"/>
  <c r="D1002" i="8" s="1"/>
  <c r="F1058" i="8"/>
  <c r="E1025" i="8"/>
  <c r="F1025" i="8" s="1"/>
  <c r="E1026" i="8"/>
  <c r="F1026" i="8" s="1"/>
  <c r="C1039" i="8"/>
  <c r="D1039" i="8" s="1"/>
  <c r="F1090" i="8"/>
  <c r="E1041" i="8"/>
  <c r="F1041" i="8" s="1"/>
  <c r="E1080" i="8"/>
  <c r="F1080" i="8" s="1"/>
  <c r="C1078" i="8"/>
  <c r="D1078" i="8" s="1"/>
  <c r="F1129" i="8"/>
  <c r="F1193" i="8"/>
  <c r="C1147" i="8"/>
  <c r="D1147" i="8" s="1"/>
  <c r="F1198" i="8"/>
  <c r="E1159" i="8"/>
  <c r="F1159" i="8" s="1"/>
  <c r="C1157" i="8"/>
  <c r="D1157" i="8" s="1"/>
  <c r="E1157" i="8"/>
  <c r="F1157" i="8" s="1"/>
  <c r="F1208" i="8"/>
  <c r="E1192" i="8"/>
  <c r="F1192" i="8" s="1"/>
  <c r="C1190" i="8"/>
  <c r="D1190" i="8" s="1"/>
  <c r="F1252" i="8"/>
  <c r="C1201" i="8"/>
  <c r="D1201" i="8" s="1"/>
  <c r="F1335" i="8"/>
  <c r="E1286" i="8"/>
  <c r="C1284" i="8"/>
  <c r="D1284" i="8" s="1"/>
  <c r="E1285" i="8"/>
  <c r="F1285" i="8" s="1"/>
  <c r="C1283" i="8"/>
  <c r="D1283" i="8" s="1"/>
  <c r="C1352" i="8"/>
  <c r="D1352" i="8" s="1"/>
  <c r="E1354" i="8"/>
  <c r="F1354" i="8" s="1"/>
  <c r="F1403" i="8"/>
  <c r="C1351" i="8"/>
  <c r="D1351" i="8" s="1"/>
  <c r="E1353" i="8"/>
  <c r="F1353" i="8" s="1"/>
  <c r="E1376" i="8"/>
  <c r="F1376" i="8" s="1"/>
  <c r="C1374" i="8"/>
  <c r="D1374" i="8" s="1"/>
  <c r="E1374" i="8"/>
  <c r="F1374" i="8" s="1"/>
  <c r="C1373" i="8"/>
  <c r="D1373" i="8" s="1"/>
  <c r="E1375" i="8"/>
  <c r="F1375" i="8" s="1"/>
  <c r="F1425" i="8"/>
  <c r="E1024" i="8"/>
  <c r="F1024" i="8" s="1"/>
  <c r="C1022" i="8"/>
  <c r="D1022" i="8" s="1"/>
  <c r="E1023" i="8"/>
  <c r="F1023" i="8" s="1"/>
  <c r="F1135" i="8"/>
  <c r="E1096" i="8"/>
  <c r="F1096" i="8" s="1"/>
  <c r="C1094" i="8"/>
  <c r="D1094" i="8" s="1"/>
  <c r="E1132" i="8"/>
  <c r="F1132" i="8" s="1"/>
  <c r="C1130" i="8"/>
  <c r="D1130" i="8" s="1"/>
  <c r="E1176" i="8"/>
  <c r="F1176" i="8" s="1"/>
  <c r="C1174" i="8"/>
  <c r="D1174" i="8" s="1"/>
  <c r="F1225" i="8"/>
  <c r="E1183" i="8"/>
  <c r="F1183" i="8" s="1"/>
  <c r="C1181" i="8"/>
  <c r="D1181" i="8" s="1"/>
  <c r="F1232" i="8"/>
  <c r="E1181" i="8"/>
  <c r="F1181" i="8" s="1"/>
  <c r="E1187" i="8"/>
  <c r="F1187" i="8" s="1"/>
  <c r="C1237" i="8"/>
  <c r="D1237" i="8" s="1"/>
  <c r="F1293" i="8"/>
  <c r="E1292" i="8"/>
  <c r="C1309" i="8"/>
  <c r="D1309" i="8" s="1"/>
  <c r="C1316" i="8"/>
  <c r="D1316" i="8" s="1"/>
  <c r="E1318" i="8"/>
  <c r="F1318" i="8" s="1"/>
  <c r="C1315" i="8"/>
  <c r="D1315" i="8" s="1"/>
  <c r="E1340" i="8"/>
  <c r="F1340" i="8" s="1"/>
  <c r="C1338" i="8"/>
  <c r="D1338" i="8" s="1"/>
  <c r="E1338" i="8"/>
  <c r="F1338" i="8" s="1"/>
  <c r="C1337" i="8"/>
  <c r="D1337" i="8" s="1"/>
  <c r="E1351" i="8"/>
  <c r="F1351" i="8" s="1"/>
  <c r="E1405" i="8"/>
  <c r="F1405" i="8" s="1"/>
  <c r="C1403" i="8"/>
  <c r="D1403" i="8" s="1"/>
  <c r="F1454" i="8"/>
  <c r="C1468" i="8"/>
  <c r="D1468" i="8" s="1"/>
  <c r="E1470" i="8"/>
  <c r="F1470" i="8" s="1"/>
  <c r="C1467" i="8"/>
  <c r="D1467" i="8" s="1"/>
  <c r="C1476" i="8"/>
  <c r="D1476" i="8" s="1"/>
  <c r="E1478" i="8"/>
  <c r="F1478" i="8" s="1"/>
  <c r="C1477" i="8"/>
  <c r="D1477" i="8" s="1"/>
  <c r="E1600" i="8"/>
  <c r="F1600" i="8" s="1"/>
  <c r="C1598" i="8"/>
  <c r="D1598" i="8" s="1"/>
  <c r="E874" i="8"/>
  <c r="F874" i="8" s="1"/>
  <c r="C1007" i="8"/>
  <c r="D1007" i="8" s="1"/>
  <c r="C1021" i="8"/>
  <c r="D1021" i="8" s="1"/>
  <c r="C1043" i="8"/>
  <c r="D1043" i="8" s="1"/>
  <c r="F1098" i="8"/>
  <c r="E1063" i="8"/>
  <c r="F1063" i="8" s="1"/>
  <c r="C1061" i="8"/>
  <c r="D1061" i="8" s="1"/>
  <c r="F1122" i="8"/>
  <c r="E1076" i="8"/>
  <c r="F1076" i="8" s="1"/>
  <c r="E1099" i="8"/>
  <c r="F1099" i="8" s="1"/>
  <c r="C1097" i="8"/>
  <c r="D1097" i="8" s="1"/>
  <c r="F1158" i="8"/>
  <c r="E1135" i="8"/>
  <c r="C1133" i="8"/>
  <c r="D1133" i="8" s="1"/>
  <c r="F1148" i="8"/>
  <c r="E1156" i="8"/>
  <c r="F1156" i="8" s="1"/>
  <c r="C1154" i="8"/>
  <c r="D1154" i="8" s="1"/>
  <c r="C1170" i="8"/>
  <c r="D1170" i="8" s="1"/>
  <c r="C1180" i="8"/>
  <c r="D1180" i="8" s="1"/>
  <c r="C1211" i="8"/>
  <c r="D1211" i="8" s="1"/>
  <c r="E1296" i="8"/>
  <c r="F1296" i="8" s="1"/>
  <c r="E1319" i="8"/>
  <c r="F1319" i="8" s="1"/>
  <c r="F1368" i="8"/>
  <c r="C1317" i="8"/>
  <c r="D1317" i="8" s="1"/>
  <c r="E1341" i="8"/>
  <c r="F1341" i="8" s="1"/>
  <c r="C1339" i="8"/>
  <c r="D1339" i="8" s="1"/>
  <c r="C1454" i="8"/>
  <c r="D1454" i="8" s="1"/>
  <c r="E1456" i="8"/>
  <c r="F1456" i="8" s="1"/>
  <c r="C1453" i="8"/>
  <c r="D1453" i="8" s="1"/>
  <c r="F1505" i="8"/>
  <c r="E1518" i="8"/>
  <c r="C1636" i="8"/>
  <c r="D1636" i="8" s="1"/>
  <c r="E1638" i="8"/>
  <c r="F1638" i="8" s="1"/>
  <c r="F1077" i="8"/>
  <c r="E1087" i="8"/>
  <c r="F1087" i="8" s="1"/>
  <c r="C1085" i="8"/>
  <c r="D1085" i="8" s="1"/>
  <c r="E1123" i="8"/>
  <c r="F1123" i="8" s="1"/>
  <c r="C1121" i="8"/>
  <c r="D1121" i="8" s="1"/>
  <c r="F1202" i="8"/>
  <c r="E1160" i="8"/>
  <c r="F1160" i="8" s="1"/>
  <c r="E1188" i="8"/>
  <c r="F1188" i="8" s="1"/>
  <c r="C1186" i="8"/>
  <c r="D1186" i="8" s="1"/>
  <c r="E1207" i="8"/>
  <c r="F1207" i="8" s="1"/>
  <c r="C1205" i="8"/>
  <c r="D1205" i="8" s="1"/>
  <c r="E1206" i="8"/>
  <c r="F1206" i="8" s="1"/>
  <c r="C1204" i="8"/>
  <c r="D1204" i="8" s="1"/>
  <c r="F1256" i="8"/>
  <c r="E1205" i="8"/>
  <c r="F1205" i="8" s="1"/>
  <c r="E1298" i="8"/>
  <c r="F1298" i="8" s="1"/>
  <c r="C1296" i="8"/>
  <c r="D1296" i="8" s="1"/>
  <c r="E1297" i="8"/>
  <c r="F1297" i="8" s="1"/>
  <c r="C1295" i="8"/>
  <c r="D1295" i="8" s="1"/>
  <c r="C1330" i="8"/>
  <c r="D1330" i="8" s="1"/>
  <c r="C1329" i="8"/>
  <c r="D1329" i="8" s="1"/>
  <c r="F1387" i="8"/>
  <c r="C1360" i="8"/>
  <c r="D1360" i="8" s="1"/>
  <c r="E1362" i="8"/>
  <c r="E1366" i="8"/>
  <c r="F1366" i="8" s="1"/>
  <c r="E1430" i="8"/>
  <c r="F1430" i="8" s="1"/>
  <c r="E1465" i="8"/>
  <c r="F1465" i="8" s="1"/>
  <c r="C1463" i="8"/>
  <c r="D1463" i="8" s="1"/>
  <c r="C1462" i="8"/>
  <c r="D1462" i="8" s="1"/>
  <c r="E1464" i="8"/>
  <c r="F1464" i="8" s="1"/>
  <c r="C1593" i="8"/>
  <c r="D1593" i="8" s="1"/>
  <c r="E1594" i="8"/>
  <c r="E1595" i="8"/>
  <c r="F1595" i="8" s="1"/>
  <c r="E1593" i="8"/>
  <c r="F1593" i="8" s="1"/>
  <c r="C1611" i="8"/>
  <c r="D1611" i="8" s="1"/>
  <c r="E1610" i="8"/>
  <c r="F1610" i="8" s="1"/>
  <c r="E1613" i="8"/>
  <c r="F1613" i="8" s="1"/>
  <c r="F1790" i="8"/>
  <c r="E1741" i="8"/>
  <c r="F1741" i="8" s="1"/>
  <c r="C1739" i="8"/>
  <c r="D1739" i="8" s="1"/>
  <c r="E870" i="8"/>
  <c r="F870" i="8" s="1"/>
  <c r="E875" i="8"/>
  <c r="F875" i="8" s="1"/>
  <c r="E908" i="8"/>
  <c r="F908" i="8" s="1"/>
  <c r="F983" i="8"/>
  <c r="E944" i="8"/>
  <c r="F944" i="8" s="1"/>
  <c r="E980" i="8"/>
  <c r="F980" i="8" s="1"/>
  <c r="E1016" i="8"/>
  <c r="F1016" i="8" s="1"/>
  <c r="F1091" i="8"/>
  <c r="C1047" i="8"/>
  <c r="D1047" i="8" s="1"/>
  <c r="E1052" i="8"/>
  <c r="F1052" i="8" s="1"/>
  <c r="F1130" i="8"/>
  <c r="C1084" i="8"/>
  <c r="D1084" i="8" s="1"/>
  <c r="E1091" i="8"/>
  <c r="C1089" i="8"/>
  <c r="D1089" i="8" s="1"/>
  <c r="F1166" i="8"/>
  <c r="C1120" i="8"/>
  <c r="D1120" i="8" s="1"/>
  <c r="E1127" i="8"/>
  <c r="F1127" i="8" s="1"/>
  <c r="C1125" i="8"/>
  <c r="D1125" i="8" s="1"/>
  <c r="F1136" i="8"/>
  <c r="F1199" i="8"/>
  <c r="E1168" i="8"/>
  <c r="F1168" i="8" s="1"/>
  <c r="C1166" i="8"/>
  <c r="D1166" i="8" s="1"/>
  <c r="E1178" i="8"/>
  <c r="F1178" i="8" s="1"/>
  <c r="E1185" i="8"/>
  <c r="F1185" i="8" s="1"/>
  <c r="F1269" i="8"/>
  <c r="E1224" i="8"/>
  <c r="F1224" i="8" s="1"/>
  <c r="F1286" i="8"/>
  <c r="E1247" i="8"/>
  <c r="F1247" i="8" s="1"/>
  <c r="E1268" i="8"/>
  <c r="F1268" i="8" s="1"/>
  <c r="F1327" i="8"/>
  <c r="E1283" i="8"/>
  <c r="F1283" i="8" s="1"/>
  <c r="C1290" i="8"/>
  <c r="D1290" i="8" s="1"/>
  <c r="E1333" i="8"/>
  <c r="C1331" i="8"/>
  <c r="D1331" i="8" s="1"/>
  <c r="C1359" i="8"/>
  <c r="D1359" i="8" s="1"/>
  <c r="C1382" i="8"/>
  <c r="D1382" i="8" s="1"/>
  <c r="E1384" i="8"/>
  <c r="F1384" i="8" s="1"/>
  <c r="F1439" i="8"/>
  <c r="C1388" i="8"/>
  <c r="D1388" i="8" s="1"/>
  <c r="E1390" i="8"/>
  <c r="F1390" i="8" s="1"/>
  <c r="C1387" i="8"/>
  <c r="D1387" i="8" s="1"/>
  <c r="E1412" i="8"/>
  <c r="C1410" i="8"/>
  <c r="D1410" i="8" s="1"/>
  <c r="E1410" i="8"/>
  <c r="C1409" i="8"/>
  <c r="D1409" i="8" s="1"/>
  <c r="E1451" i="8"/>
  <c r="F1451" i="8" s="1"/>
  <c r="C1449" i="8"/>
  <c r="D1449" i="8" s="1"/>
  <c r="F1500" i="8"/>
  <c r="C1448" i="8"/>
  <c r="D1448" i="8" s="1"/>
  <c r="E1450" i="8"/>
  <c r="F1450" i="8" s="1"/>
  <c r="E1474" i="8"/>
  <c r="F1474" i="8" s="1"/>
  <c r="C1473" i="8"/>
  <c r="D1473" i="8" s="1"/>
  <c r="E1475" i="8"/>
  <c r="E1479" i="8"/>
  <c r="F1479" i="8" s="1"/>
  <c r="C1592" i="8"/>
  <c r="D1592" i="8" s="1"/>
  <c r="C853" i="8"/>
  <c r="D853" i="8" s="1"/>
  <c r="E887" i="8"/>
  <c r="F887" i="8" s="1"/>
  <c r="C885" i="8"/>
  <c r="D885" i="8" s="1"/>
  <c r="E923" i="8"/>
  <c r="F923" i="8" s="1"/>
  <c r="C921" i="8"/>
  <c r="D921" i="8" s="1"/>
  <c r="F936" i="8"/>
  <c r="E959" i="8"/>
  <c r="F959" i="8" s="1"/>
  <c r="C957" i="8"/>
  <c r="D957" i="8" s="1"/>
  <c r="F972" i="8"/>
  <c r="E995" i="8"/>
  <c r="F995" i="8" s="1"/>
  <c r="C993" i="8"/>
  <c r="D993" i="8" s="1"/>
  <c r="E1031" i="8"/>
  <c r="F1031" i="8" s="1"/>
  <c r="C1029" i="8"/>
  <c r="D1029" i="8" s="1"/>
  <c r="C1036" i="8"/>
  <c r="D1036" i="8" s="1"/>
  <c r="F1094" i="8"/>
  <c r="F1044" i="8"/>
  <c r="E1068" i="8"/>
  <c r="F1068" i="8" s="1"/>
  <c r="C1066" i="8"/>
  <c r="D1066" i="8" s="1"/>
  <c r="E1071" i="8"/>
  <c r="F1071" i="8" s="1"/>
  <c r="F1084" i="8"/>
  <c r="C1088" i="8"/>
  <c r="D1088" i="8" s="1"/>
  <c r="C1091" i="8"/>
  <c r="D1091" i="8" s="1"/>
  <c r="E1104" i="8"/>
  <c r="F1104" i="8" s="1"/>
  <c r="C1102" i="8"/>
  <c r="D1102" i="8" s="1"/>
  <c r="F1163" i="8"/>
  <c r="C1124" i="8"/>
  <c r="D1124" i="8" s="1"/>
  <c r="C1127" i="8"/>
  <c r="D1127" i="8" s="1"/>
  <c r="E1140" i="8"/>
  <c r="F1140" i="8" s="1"/>
  <c r="C1138" i="8"/>
  <c r="D1138" i="8" s="1"/>
  <c r="F1189" i="8"/>
  <c r="E1164" i="8"/>
  <c r="F1164" i="8" s="1"/>
  <c r="C1162" i="8"/>
  <c r="D1162" i="8" s="1"/>
  <c r="E1171" i="8"/>
  <c r="F1171" i="8" s="1"/>
  <c r="C1169" i="8"/>
  <c r="D1169" i="8" s="1"/>
  <c r="E1169" i="8"/>
  <c r="F1169" i="8" s="1"/>
  <c r="E1175" i="8"/>
  <c r="F1175" i="8" s="1"/>
  <c r="F1231" i="8"/>
  <c r="E1200" i="8"/>
  <c r="F1200" i="8" s="1"/>
  <c r="F1257" i="8"/>
  <c r="E1212" i="8"/>
  <c r="F1212" i="8" s="1"/>
  <c r="E1213" i="8"/>
  <c r="F1213" i="8" s="1"/>
  <c r="C1230" i="8"/>
  <c r="D1230" i="8" s="1"/>
  <c r="F1305" i="8"/>
  <c r="E1272" i="8"/>
  <c r="F1272" i="8" s="1"/>
  <c r="F1399" i="8"/>
  <c r="C1381" i="8"/>
  <c r="D1381" i="8" s="1"/>
  <c r="E1391" i="8"/>
  <c r="F1391" i="8" s="1"/>
  <c r="F1440" i="8"/>
  <c r="C1389" i="8"/>
  <c r="D1389" i="8" s="1"/>
  <c r="E1395" i="8"/>
  <c r="F1395" i="8" s="1"/>
  <c r="E1413" i="8"/>
  <c r="F1413" i="8" s="1"/>
  <c r="C1411" i="8"/>
  <c r="D1411" i="8" s="1"/>
  <c r="C1472" i="8"/>
  <c r="D1472" i="8" s="1"/>
  <c r="E904" i="8"/>
  <c r="F904" i="8" s="1"/>
  <c r="C902" i="8"/>
  <c r="D902" i="8" s="1"/>
  <c r="E940" i="8"/>
  <c r="F940" i="8" s="1"/>
  <c r="C938" i="8"/>
  <c r="D938" i="8" s="1"/>
  <c r="E976" i="8"/>
  <c r="F976" i="8" s="1"/>
  <c r="C974" i="8"/>
  <c r="D974" i="8" s="1"/>
  <c r="E1012" i="8"/>
  <c r="F1012" i="8" s="1"/>
  <c r="C1010" i="8"/>
  <c r="D1010" i="8" s="1"/>
  <c r="E1048" i="8"/>
  <c r="F1048" i="8" s="1"/>
  <c r="C1046" i="8"/>
  <c r="D1046" i="8" s="1"/>
  <c r="E1056" i="8"/>
  <c r="F1056" i="8" s="1"/>
  <c r="E1072" i="8"/>
  <c r="F1072" i="8" s="1"/>
  <c r="C1070" i="8"/>
  <c r="D1070" i="8" s="1"/>
  <c r="E1108" i="8"/>
  <c r="F1108" i="8" s="1"/>
  <c r="C1106" i="8"/>
  <c r="D1106" i="8" s="1"/>
  <c r="E1144" i="8"/>
  <c r="F1144" i="8" s="1"/>
  <c r="C1142" i="8"/>
  <c r="D1142" i="8" s="1"/>
  <c r="E1182" i="8"/>
  <c r="F1182" i="8" s="1"/>
  <c r="F1238" i="8"/>
  <c r="E1201" i="8"/>
  <c r="F1201" i="8" s="1"/>
  <c r="F1221" i="8"/>
  <c r="E1237" i="8"/>
  <c r="F1237" i="8" s="1"/>
  <c r="C1235" i="8"/>
  <c r="D1235" i="8" s="1"/>
  <c r="E1239" i="8"/>
  <c r="F1239" i="8" s="1"/>
  <c r="E1262" i="8"/>
  <c r="C1260" i="8"/>
  <c r="D1260" i="8" s="1"/>
  <c r="E1261" i="8"/>
  <c r="F1261" i="8" s="1"/>
  <c r="C1259" i="8"/>
  <c r="D1259" i="8" s="1"/>
  <c r="C1291" i="8"/>
  <c r="D1291" i="8" s="1"/>
  <c r="C1366" i="8"/>
  <c r="D1366" i="8" s="1"/>
  <c r="C1365" i="8"/>
  <c r="D1365" i="8" s="1"/>
  <c r="C1396" i="8"/>
  <c r="D1396" i="8" s="1"/>
  <c r="E1398" i="8"/>
  <c r="F1398" i="8" s="1"/>
  <c r="E1402" i="8"/>
  <c r="F1402" i="8" s="1"/>
  <c r="E1419" i="8"/>
  <c r="E1575" i="8"/>
  <c r="C1573" i="8"/>
  <c r="D1573" i="8" s="1"/>
  <c r="E1572" i="8"/>
  <c r="F1572" i="8" s="1"/>
  <c r="C1572" i="8"/>
  <c r="D1572" i="8" s="1"/>
  <c r="E1574" i="8"/>
  <c r="F1574" i="8" s="1"/>
  <c r="C1605" i="8"/>
  <c r="D1605" i="8" s="1"/>
  <c r="E1605" i="8"/>
  <c r="F1605" i="8" s="1"/>
  <c r="E1607" i="8"/>
  <c r="F1607" i="8" s="1"/>
  <c r="E1606" i="8"/>
  <c r="F1656" i="8"/>
  <c r="C1604" i="8"/>
  <c r="D1604" i="8" s="1"/>
  <c r="E1664" i="8"/>
  <c r="C1662" i="8"/>
  <c r="D1662" i="8" s="1"/>
  <c r="E1663" i="8"/>
  <c r="F1663" i="8" s="1"/>
  <c r="C1661" i="8"/>
  <c r="D1661" i="8" s="1"/>
  <c r="E1369" i="8"/>
  <c r="F1369" i="8" s="1"/>
  <c r="C1367" i="8"/>
  <c r="D1367" i="8" s="1"/>
  <c r="F1418" i="8"/>
  <c r="C1418" i="8"/>
  <c r="D1418" i="8" s="1"/>
  <c r="E1420" i="8"/>
  <c r="C1424" i="8"/>
  <c r="D1424" i="8" s="1"/>
  <c r="E1426" i="8"/>
  <c r="F1426" i="8" s="1"/>
  <c r="C1423" i="8"/>
  <c r="D1423" i="8" s="1"/>
  <c r="F1482" i="8"/>
  <c r="E1433" i="8"/>
  <c r="F1433" i="8" s="1"/>
  <c r="C1430" i="8"/>
  <c r="D1430" i="8" s="1"/>
  <c r="E1431" i="8"/>
  <c r="C1436" i="8"/>
  <c r="D1436" i="8" s="1"/>
  <c r="E1438" i="8"/>
  <c r="F1438" i="8" s="1"/>
  <c r="C1437" i="8"/>
  <c r="D1437" i="8" s="1"/>
  <c r="E1477" i="8"/>
  <c r="C1475" i="8"/>
  <c r="D1475" i="8" s="1"/>
  <c r="C1474" i="8"/>
  <c r="D1474" i="8" s="1"/>
  <c r="E1476" i="8"/>
  <c r="F1476" i="8" s="1"/>
  <c r="C1488" i="8"/>
  <c r="D1488" i="8" s="1"/>
  <c r="E1491" i="8"/>
  <c r="F1491" i="8" s="1"/>
  <c r="E1490" i="8"/>
  <c r="F1490" i="8" s="1"/>
  <c r="C1489" i="8"/>
  <c r="D1489" i="8" s="1"/>
  <c r="F1250" i="8"/>
  <c r="F1262" i="8"/>
  <c r="E1248" i="8"/>
  <c r="F1248" i="8" s="1"/>
  <c r="E1284" i="8"/>
  <c r="F1284" i="8" s="1"/>
  <c r="C1308" i="8"/>
  <c r="D1308" i="8" s="1"/>
  <c r="E1311" i="8"/>
  <c r="F1311" i="8" s="1"/>
  <c r="E1427" i="8"/>
  <c r="F1427" i="8" s="1"/>
  <c r="C1425" i="8"/>
  <c r="D1425" i="8" s="1"/>
  <c r="F1503" i="8"/>
  <c r="F1745" i="8"/>
  <c r="C1694" i="8"/>
  <c r="D1694" i="8" s="1"/>
  <c r="E1695" i="8"/>
  <c r="F1695" i="8" s="1"/>
  <c r="E1696" i="8"/>
  <c r="F1696" i="8" s="1"/>
  <c r="E1694" i="8"/>
  <c r="F906" i="8"/>
  <c r="E899" i="8"/>
  <c r="F899" i="8" s="1"/>
  <c r="C897" i="8"/>
  <c r="D897" i="8" s="1"/>
  <c r="E935" i="8"/>
  <c r="F935" i="8" s="1"/>
  <c r="C933" i="8"/>
  <c r="D933" i="8" s="1"/>
  <c r="E971" i="8"/>
  <c r="F971" i="8" s="1"/>
  <c r="C969" i="8"/>
  <c r="D969" i="8" s="1"/>
  <c r="F984" i="8"/>
  <c r="E1007" i="8"/>
  <c r="F1007" i="8" s="1"/>
  <c r="C1005" i="8"/>
  <c r="D1005" i="8" s="1"/>
  <c r="E1043" i="8"/>
  <c r="F1043" i="8" s="1"/>
  <c r="C1041" i="8"/>
  <c r="D1041" i="8" s="1"/>
  <c r="C1048" i="8"/>
  <c r="D1048" i="8" s="1"/>
  <c r="E1060" i="8"/>
  <c r="F1060" i="8" s="1"/>
  <c r="C1058" i="8"/>
  <c r="D1058" i="8" s="1"/>
  <c r="E1059" i="8"/>
  <c r="F1059" i="8" s="1"/>
  <c r="E1092" i="8"/>
  <c r="F1092" i="8" s="1"/>
  <c r="C1090" i="8"/>
  <c r="D1090" i="8" s="1"/>
  <c r="F1151" i="8"/>
  <c r="E1128" i="8"/>
  <c r="F1128" i="8" s="1"/>
  <c r="C1126" i="8"/>
  <c r="D1126" i="8" s="1"/>
  <c r="F1211" i="8"/>
  <c r="F1172" i="8"/>
  <c r="E1180" i="8"/>
  <c r="F1180" i="8" s="1"/>
  <c r="C1178" i="8"/>
  <c r="D1178" i="8" s="1"/>
  <c r="F1243" i="8"/>
  <c r="F1259" i="8"/>
  <c r="C1261" i="8"/>
  <c r="D1261" i="8" s="1"/>
  <c r="E1274" i="8"/>
  <c r="F1274" i="8" s="1"/>
  <c r="C1272" i="8"/>
  <c r="D1272" i="8" s="1"/>
  <c r="E1273" i="8"/>
  <c r="F1273" i="8" s="1"/>
  <c r="C1271" i="8"/>
  <c r="D1271" i="8" s="1"/>
  <c r="E1332" i="8"/>
  <c r="F1332" i="8" s="1"/>
  <c r="C1402" i="8"/>
  <c r="D1402" i="8" s="1"/>
  <c r="C1401" i="8"/>
  <c r="D1401" i="8" s="1"/>
  <c r="C1431" i="8"/>
  <c r="D1431" i="8" s="1"/>
  <c r="E1441" i="8"/>
  <c r="F1441" i="8" s="1"/>
  <c r="C1439" i="8"/>
  <c r="D1439" i="8" s="1"/>
  <c r="E1459" i="8"/>
  <c r="F1459" i="8" s="1"/>
  <c r="F1510" i="8"/>
  <c r="C1459" i="8"/>
  <c r="D1459" i="8" s="1"/>
  <c r="E1461" i="8"/>
  <c r="F1461" i="8" s="1"/>
  <c r="F1475" i="8"/>
  <c r="C1497" i="8"/>
  <c r="D1497" i="8" s="1"/>
  <c r="C1496" i="8"/>
  <c r="D1496" i="8" s="1"/>
  <c r="E1499" i="8"/>
  <c r="E1932" i="8"/>
  <c r="C1930" i="8"/>
  <c r="D1930" i="8" s="1"/>
  <c r="C1931" i="8"/>
  <c r="D1931" i="8" s="1"/>
  <c r="E1933" i="8"/>
  <c r="F1933" i="8" s="1"/>
  <c r="E1229" i="8"/>
  <c r="F1229" i="8" s="1"/>
  <c r="E1241" i="8"/>
  <c r="F1241" i="8" s="1"/>
  <c r="E1253" i="8"/>
  <c r="F1253" i="8" s="1"/>
  <c r="F1308" i="8"/>
  <c r="E1322" i="8"/>
  <c r="F1322" i="8" s="1"/>
  <c r="F1333" i="8"/>
  <c r="E1345" i="8"/>
  <c r="F1345" i="8" s="1"/>
  <c r="C1343" i="8"/>
  <c r="D1343" i="8" s="1"/>
  <c r="E1344" i="8"/>
  <c r="E1358" i="8"/>
  <c r="F1358" i="8" s="1"/>
  <c r="E1381" i="8"/>
  <c r="F1381" i="8" s="1"/>
  <c r="C1379" i="8"/>
  <c r="D1379" i="8" s="1"/>
  <c r="E1380" i="8"/>
  <c r="F1380" i="8" s="1"/>
  <c r="E1394" i="8"/>
  <c r="F1394" i="8" s="1"/>
  <c r="E1417" i="8"/>
  <c r="F1417" i="8" s="1"/>
  <c r="C1415" i="8"/>
  <c r="D1415" i="8" s="1"/>
  <c r="E1416" i="8"/>
  <c r="F1416" i="8" s="1"/>
  <c r="C1491" i="8"/>
  <c r="D1491" i="8" s="1"/>
  <c r="E1498" i="8"/>
  <c r="F1498" i="8" s="1"/>
  <c r="C1516" i="8"/>
  <c r="D1516" i="8" s="1"/>
  <c r="E1528" i="8"/>
  <c r="F1528" i="8" s="1"/>
  <c r="C1526" i="8"/>
  <c r="D1526" i="8" s="1"/>
  <c r="E1547" i="8"/>
  <c r="F1547" i="8" s="1"/>
  <c r="E1546" i="8"/>
  <c r="F1546" i="8" s="1"/>
  <c r="C1545" i="8"/>
  <c r="D1545" i="8" s="1"/>
  <c r="E1599" i="8"/>
  <c r="C1597" i="8"/>
  <c r="D1597" i="8" s="1"/>
  <c r="C1596" i="8"/>
  <c r="D1596" i="8" s="1"/>
  <c r="E1598" i="8"/>
  <c r="F1598" i="8" s="1"/>
  <c r="E1611" i="8"/>
  <c r="F1611" i="8" s="1"/>
  <c r="C1609" i="8"/>
  <c r="D1609" i="8" s="1"/>
  <c r="E1608" i="8"/>
  <c r="F1608" i="8" s="1"/>
  <c r="C1608" i="8"/>
  <c r="D1608" i="8" s="1"/>
  <c r="C1629" i="8"/>
  <c r="D1629" i="8" s="1"/>
  <c r="E1630" i="8"/>
  <c r="E1636" i="8"/>
  <c r="F1636" i="8" s="1"/>
  <c r="C1634" i="8"/>
  <c r="D1634" i="8" s="1"/>
  <c r="C1672" i="8"/>
  <c r="D1672" i="8" s="1"/>
  <c r="E1699" i="8"/>
  <c r="F1699" i="8" s="1"/>
  <c r="E1712" i="8"/>
  <c r="F1712" i="8" s="1"/>
  <c r="C1710" i="8"/>
  <c r="D1710" i="8" s="1"/>
  <c r="E1711" i="8"/>
  <c r="F1711" i="8" s="1"/>
  <c r="F1769" i="8"/>
  <c r="E1794" i="8"/>
  <c r="F1794" i="8" s="1"/>
  <c r="C1792" i="8"/>
  <c r="D1792" i="8" s="1"/>
  <c r="C1793" i="8"/>
  <c r="D1793" i="8" s="1"/>
  <c r="E1795" i="8"/>
  <c r="F1795" i="8" s="1"/>
  <c r="E1792" i="8"/>
  <c r="F1792" i="8" s="1"/>
  <c r="E1793" i="8"/>
  <c r="F1793" i="8" s="1"/>
  <c r="E1210" i="8"/>
  <c r="F1210" i="8" s="1"/>
  <c r="E1222" i="8"/>
  <c r="F1222" i="8" s="1"/>
  <c r="E1234" i="8"/>
  <c r="F1234" i="8" s="1"/>
  <c r="E1246" i="8"/>
  <c r="F1246" i="8" s="1"/>
  <c r="E1258" i="8"/>
  <c r="F1258" i="8" s="1"/>
  <c r="F1265" i="8"/>
  <c r="E1270" i="8"/>
  <c r="F1270" i="8" s="1"/>
  <c r="F1277" i="8"/>
  <c r="E1282" i="8"/>
  <c r="F1282" i="8" s="1"/>
  <c r="E1294" i="8"/>
  <c r="F1294" i="8" s="1"/>
  <c r="F1301" i="8"/>
  <c r="E1306" i="8"/>
  <c r="F1306" i="8" s="1"/>
  <c r="E1336" i="8"/>
  <c r="F1336" i="8" s="1"/>
  <c r="F1344" i="8"/>
  <c r="E1347" i="8"/>
  <c r="F1347" i="8" s="1"/>
  <c r="F1419" i="8"/>
  <c r="E1372" i="8"/>
  <c r="F1372" i="8" s="1"/>
  <c r="E1383" i="8"/>
  <c r="F1383" i="8" s="1"/>
  <c r="E1408" i="8"/>
  <c r="F1408" i="8" s="1"/>
  <c r="C1432" i="8"/>
  <c r="D1432" i="8" s="1"/>
  <c r="E1437" i="8"/>
  <c r="F1539" i="8"/>
  <c r="E1503" i="8"/>
  <c r="E1515" i="8"/>
  <c r="F1515" i="8" s="1"/>
  <c r="E1514" i="8"/>
  <c r="F1514" i="8" s="1"/>
  <c r="E1524" i="8"/>
  <c r="F1524" i="8" s="1"/>
  <c r="F1582" i="8"/>
  <c r="C1534" i="8"/>
  <c r="D1534" i="8" s="1"/>
  <c r="C1544" i="8"/>
  <c r="D1544" i="8" s="1"/>
  <c r="F1596" i="8"/>
  <c r="E1637" i="8"/>
  <c r="F1637" i="8" s="1"/>
  <c r="C1641" i="8"/>
  <c r="D1641" i="8" s="1"/>
  <c r="E1641" i="8"/>
  <c r="C1647" i="8"/>
  <c r="D1647" i="8" s="1"/>
  <c r="E1753" i="8"/>
  <c r="F1753" i="8" s="1"/>
  <c r="F1809" i="8"/>
  <c r="E1758" i="8"/>
  <c r="F1758" i="8" s="1"/>
  <c r="E1760" i="8"/>
  <c r="F1760" i="8" s="1"/>
  <c r="C1757" i="8"/>
  <c r="D1757" i="8" s="1"/>
  <c r="E1759" i="8"/>
  <c r="F1759" i="8" s="1"/>
  <c r="C1758" i="8"/>
  <c r="D1758" i="8" s="1"/>
  <c r="E1775" i="8"/>
  <c r="F1775" i="8" s="1"/>
  <c r="C1773" i="8"/>
  <c r="D1773" i="8" s="1"/>
  <c r="E2028" i="8"/>
  <c r="F2028" i="8" s="1"/>
  <c r="D2028" i="8"/>
  <c r="E2026" i="8"/>
  <c r="F2026" i="8" s="1"/>
  <c r="C2026" i="8"/>
  <c r="C2025" i="8"/>
  <c r="F2077" i="8"/>
  <c r="D2060" i="8"/>
  <c r="C2058" i="8"/>
  <c r="E2060" i="8"/>
  <c r="F2060" i="8" s="1"/>
  <c r="F1280" i="8"/>
  <c r="F1292" i="8"/>
  <c r="F1304" i="8"/>
  <c r="F1309" i="8"/>
  <c r="E1321" i="8"/>
  <c r="F1321" i="8" s="1"/>
  <c r="C1319" i="8"/>
  <c r="D1319" i="8" s="1"/>
  <c r="E1320" i="8"/>
  <c r="E1357" i="8"/>
  <c r="F1357" i="8" s="1"/>
  <c r="C1355" i="8"/>
  <c r="D1355" i="8" s="1"/>
  <c r="E1356" i="8"/>
  <c r="F1356" i="8" s="1"/>
  <c r="F1378" i="8"/>
  <c r="E1393" i="8"/>
  <c r="F1393" i="8" s="1"/>
  <c r="C1391" i="8"/>
  <c r="D1391" i="8" s="1"/>
  <c r="E1392" i="8"/>
  <c r="C1427" i="8"/>
  <c r="D1427" i="8" s="1"/>
  <c r="E1429" i="8"/>
  <c r="F1429" i="8" s="1"/>
  <c r="E1428" i="8"/>
  <c r="C1443" i="8"/>
  <c r="D1443" i="8" s="1"/>
  <c r="E1445" i="8"/>
  <c r="F1445" i="8" s="1"/>
  <c r="F1504" i="8"/>
  <c r="C1452" i="8"/>
  <c r="D1452" i="8" s="1"/>
  <c r="C1466" i="8"/>
  <c r="D1466" i="8" s="1"/>
  <c r="F1518" i="8"/>
  <c r="E1492" i="8"/>
  <c r="F1492" i="8" s="1"/>
  <c r="E1504" i="8"/>
  <c r="E1512" i="8"/>
  <c r="F1512" i="8" s="1"/>
  <c r="E1516" i="8"/>
  <c r="C1514" i="8"/>
  <c r="D1514" i="8" s="1"/>
  <c r="F1565" i="8"/>
  <c r="E1535" i="8"/>
  <c r="F1535" i="8" s="1"/>
  <c r="E1554" i="8"/>
  <c r="F1554" i="8" s="1"/>
  <c r="C1551" i="8"/>
  <c r="D1551" i="8" s="1"/>
  <c r="C1557" i="8"/>
  <c r="D1557" i="8" s="1"/>
  <c r="E1558" i="8"/>
  <c r="F1558" i="8" s="1"/>
  <c r="E1564" i="8"/>
  <c r="F1564" i="8" s="1"/>
  <c r="C1562" i="8"/>
  <c r="D1562" i="8" s="1"/>
  <c r="C1600" i="8"/>
  <c r="D1600" i="8" s="1"/>
  <c r="E1755" i="8"/>
  <c r="F1755" i="8" s="1"/>
  <c r="C1753" i="8"/>
  <c r="D1753" i="8" s="1"/>
  <c r="E1754" i="8"/>
  <c r="F1754" i="8" s="1"/>
  <c r="D2171" i="8"/>
  <c r="D2168" i="8"/>
  <c r="F2220" i="8"/>
  <c r="E2171" i="8"/>
  <c r="F2171" i="8" s="1"/>
  <c r="C2169" i="8"/>
  <c r="C1228" i="8"/>
  <c r="D1228" i="8" s="1"/>
  <c r="E1230" i="8"/>
  <c r="F1230" i="8" s="1"/>
  <c r="C1240" i="8"/>
  <c r="D1240" i="8" s="1"/>
  <c r="E1242" i="8"/>
  <c r="F1242" i="8" s="1"/>
  <c r="C1252" i="8"/>
  <c r="D1252" i="8" s="1"/>
  <c r="E1254" i="8"/>
  <c r="F1254" i="8" s="1"/>
  <c r="C1264" i="8"/>
  <c r="D1264" i="8" s="1"/>
  <c r="E1266" i="8"/>
  <c r="F1266" i="8" s="1"/>
  <c r="C1276" i="8"/>
  <c r="D1276" i="8" s="1"/>
  <c r="E1278" i="8"/>
  <c r="F1278" i="8" s="1"/>
  <c r="C1288" i="8"/>
  <c r="D1288" i="8" s="1"/>
  <c r="E1290" i="8"/>
  <c r="F1290" i="8" s="1"/>
  <c r="C1300" i="8"/>
  <c r="D1300" i="8" s="1"/>
  <c r="E1302" i="8"/>
  <c r="F1302" i="8" s="1"/>
  <c r="E1312" i="8"/>
  <c r="F1312" i="8" s="1"/>
  <c r="C1318" i="8"/>
  <c r="D1318" i="8" s="1"/>
  <c r="F1320" i="8"/>
  <c r="E1323" i="8"/>
  <c r="F1323" i="8" s="1"/>
  <c r="C1340" i="8"/>
  <c r="D1340" i="8" s="1"/>
  <c r="C1354" i="8"/>
  <c r="D1354" i="8" s="1"/>
  <c r="E1359" i="8"/>
  <c r="F1359" i="8" s="1"/>
  <c r="F1370" i="8"/>
  <c r="C1376" i="8"/>
  <c r="D1376" i="8" s="1"/>
  <c r="F1434" i="8"/>
  <c r="C1390" i="8"/>
  <c r="D1390" i="8" s="1"/>
  <c r="F1392" i="8"/>
  <c r="F1406" i="8"/>
  <c r="C1412" i="8"/>
  <c r="D1412" i="8" s="1"/>
  <c r="C1426" i="8"/>
  <c r="D1426" i="8" s="1"/>
  <c r="F1428" i="8"/>
  <c r="E1435" i="8"/>
  <c r="F1435" i="8" s="1"/>
  <c r="C1442" i="8"/>
  <c r="D1442" i="8" s="1"/>
  <c r="E1448" i="8"/>
  <c r="C1446" i="8"/>
  <c r="D1446" i="8" s="1"/>
  <c r="E1455" i="8"/>
  <c r="F1455" i="8" s="1"/>
  <c r="F1511" i="8"/>
  <c r="E1462" i="8"/>
  <c r="F1462" i="8" s="1"/>
  <c r="C1490" i="8"/>
  <c r="D1490" i="8" s="1"/>
  <c r="E1508" i="8"/>
  <c r="F1508" i="8" s="1"/>
  <c r="C1506" i="8"/>
  <c r="D1506" i="8" s="1"/>
  <c r="E1507" i="8"/>
  <c r="F1507" i="8" s="1"/>
  <c r="C1505" i="8"/>
  <c r="D1505" i="8" s="1"/>
  <c r="C1509" i="8"/>
  <c r="D1509" i="8" s="1"/>
  <c r="C1513" i="8"/>
  <c r="D1513" i="8" s="1"/>
  <c r="C1527" i="8"/>
  <c r="D1527" i="8" s="1"/>
  <c r="C1556" i="8"/>
  <c r="D1556" i="8" s="1"/>
  <c r="C1569" i="8"/>
  <c r="D1569" i="8" s="1"/>
  <c r="E1569" i="8"/>
  <c r="F1569" i="8" s="1"/>
  <c r="C1575" i="8"/>
  <c r="D1575" i="8" s="1"/>
  <c r="F1630" i="8"/>
  <c r="C1599" i="8"/>
  <c r="D1599" i="8" s="1"/>
  <c r="E1628" i="8"/>
  <c r="C1626" i="8"/>
  <c r="D1626" i="8" s="1"/>
  <c r="E1627" i="8"/>
  <c r="F1627" i="8" s="1"/>
  <c r="C1625" i="8"/>
  <c r="D1625" i="8" s="1"/>
  <c r="F1705" i="8"/>
  <c r="C1654" i="8"/>
  <c r="D1654" i="8" s="1"/>
  <c r="E1660" i="8"/>
  <c r="F1660" i="8" s="1"/>
  <c r="C1658" i="8"/>
  <c r="D1658" i="8" s="1"/>
  <c r="E1676" i="8"/>
  <c r="F1676" i="8" s="1"/>
  <c r="C1674" i="8"/>
  <c r="D1674" i="8" s="1"/>
  <c r="E1675" i="8"/>
  <c r="F1675" i="8" s="1"/>
  <c r="C1673" i="8"/>
  <c r="D1673" i="8" s="1"/>
  <c r="F1765" i="8"/>
  <c r="C1714" i="8"/>
  <c r="D1714" i="8" s="1"/>
  <c r="C1752" i="8"/>
  <c r="D1752" i="8" s="1"/>
  <c r="E1764" i="8"/>
  <c r="F1764" i="8" s="1"/>
  <c r="C1762" i="8"/>
  <c r="D1762" i="8" s="1"/>
  <c r="E1779" i="8"/>
  <c r="F1779" i="8" s="1"/>
  <c r="C1777" i="8"/>
  <c r="D1777" i="8" s="1"/>
  <c r="E1778" i="8"/>
  <c r="F1778" i="8" s="1"/>
  <c r="C1811" i="8"/>
  <c r="D1811" i="8" s="1"/>
  <c r="E1813" i="8"/>
  <c r="F1813" i="8" s="1"/>
  <c r="C1149" i="8"/>
  <c r="D1149" i="8" s="1"/>
  <c r="C1161" i="8"/>
  <c r="D1161" i="8" s="1"/>
  <c r="C1173" i="8"/>
  <c r="D1173" i="8" s="1"/>
  <c r="C1185" i="8"/>
  <c r="D1185" i="8" s="1"/>
  <c r="C1197" i="8"/>
  <c r="D1197" i="8" s="1"/>
  <c r="C1209" i="8"/>
  <c r="D1209" i="8" s="1"/>
  <c r="C1221" i="8"/>
  <c r="D1221" i="8" s="1"/>
  <c r="C1233" i="8"/>
  <c r="D1233" i="8" s="1"/>
  <c r="C1245" i="8"/>
  <c r="D1245" i="8" s="1"/>
  <c r="C1257" i="8"/>
  <c r="D1257" i="8" s="1"/>
  <c r="C1269" i="8"/>
  <c r="D1269" i="8" s="1"/>
  <c r="C1281" i="8"/>
  <c r="D1281" i="8" s="1"/>
  <c r="C1293" i="8"/>
  <c r="D1293" i="8" s="1"/>
  <c r="C1305" i="8"/>
  <c r="D1305" i="8" s="1"/>
  <c r="E1329" i="8"/>
  <c r="F1329" i="8" s="1"/>
  <c r="C1332" i="8"/>
  <c r="D1332" i="8" s="1"/>
  <c r="E1337" i="8"/>
  <c r="F1337" i="8" s="1"/>
  <c r="F1412" i="8"/>
  <c r="F1362" i="8"/>
  <c r="E1365" i="8"/>
  <c r="F1365" i="8" s="1"/>
  <c r="C1368" i="8"/>
  <c r="D1368" i="8" s="1"/>
  <c r="E1373" i="8"/>
  <c r="F1373" i="8" s="1"/>
  <c r="E1401" i="8"/>
  <c r="C1404" i="8"/>
  <c r="D1404" i="8" s="1"/>
  <c r="E1409" i="8"/>
  <c r="F1409" i="8" s="1"/>
  <c r="F1420" i="8"/>
  <c r="E1423" i="8"/>
  <c r="F1423" i="8" s="1"/>
  <c r="E1432" i="8"/>
  <c r="F1432" i="8" s="1"/>
  <c r="C1445" i="8"/>
  <c r="D1445" i="8" s="1"/>
  <c r="E1469" i="8"/>
  <c r="F1469" i="8" s="1"/>
  <c r="E1497" i="8"/>
  <c r="F1497" i="8" s="1"/>
  <c r="E1534" i="8"/>
  <c r="C1536" i="8"/>
  <c r="D1536" i="8" s="1"/>
  <c r="E1544" i="8"/>
  <c r="F1544" i="8" s="1"/>
  <c r="C1542" i="8"/>
  <c r="D1542" i="8" s="1"/>
  <c r="E1543" i="8"/>
  <c r="F1543" i="8" s="1"/>
  <c r="C1541" i="8"/>
  <c r="D1541" i="8" s="1"/>
  <c r="E1541" i="8"/>
  <c r="F1541" i="8" s="1"/>
  <c r="C1552" i="8"/>
  <c r="D1552" i="8" s="1"/>
  <c r="E1560" i="8"/>
  <c r="F1560" i="8" s="1"/>
  <c r="C1564" i="8"/>
  <c r="D1564" i="8" s="1"/>
  <c r="C1568" i="8"/>
  <c r="D1568" i="8" s="1"/>
  <c r="F1631" i="8"/>
  <c r="E1609" i="8"/>
  <c r="F1609" i="8" s="1"/>
  <c r="C1653" i="8"/>
  <c r="D1653" i="8" s="1"/>
  <c r="E1661" i="8"/>
  <c r="F1661" i="8" s="1"/>
  <c r="E1700" i="8"/>
  <c r="F1700" i="8" s="1"/>
  <c r="C1713" i="8"/>
  <c r="D1713" i="8" s="1"/>
  <c r="E1736" i="8"/>
  <c r="F1736" i="8" s="1"/>
  <c r="E1735" i="8"/>
  <c r="F1735" i="8" s="1"/>
  <c r="C1734" i="8"/>
  <c r="D1734" i="8" s="1"/>
  <c r="C1761" i="8"/>
  <c r="D1761" i="8" s="1"/>
  <c r="C1776" i="8"/>
  <c r="D1776" i="8" s="1"/>
  <c r="E1990" i="8"/>
  <c r="F1990" i="8" s="1"/>
  <c r="C1202" i="8"/>
  <c r="D1202" i="8" s="1"/>
  <c r="C1214" i="8"/>
  <c r="D1214" i="8" s="1"/>
  <c r="C1226" i="8"/>
  <c r="D1226" i="8" s="1"/>
  <c r="C1238" i="8"/>
  <c r="D1238" i="8" s="1"/>
  <c r="C1250" i="8"/>
  <c r="D1250" i="8" s="1"/>
  <c r="C1262" i="8"/>
  <c r="D1262" i="8" s="1"/>
  <c r="E1264" i="8"/>
  <c r="F1264" i="8" s="1"/>
  <c r="C1274" i="8"/>
  <c r="D1274" i="8" s="1"/>
  <c r="C1286" i="8"/>
  <c r="D1286" i="8" s="1"/>
  <c r="E1288" i="8"/>
  <c r="F1288" i="8" s="1"/>
  <c r="C1298" i="8"/>
  <c r="D1298" i="8" s="1"/>
  <c r="E1300" i="8"/>
  <c r="F1300" i="8" s="1"/>
  <c r="E1316" i="8"/>
  <c r="F1316" i="8" s="1"/>
  <c r="C1314" i="8"/>
  <c r="D1314" i="8" s="1"/>
  <c r="E1352" i="8"/>
  <c r="F1352" i="8" s="1"/>
  <c r="C1350" i="8"/>
  <c r="D1350" i="8" s="1"/>
  <c r="F1437" i="8"/>
  <c r="E1388" i="8"/>
  <c r="F1388" i="8" s="1"/>
  <c r="C1386" i="8"/>
  <c r="D1386" i="8" s="1"/>
  <c r="F1401" i="8"/>
  <c r="E1424" i="8"/>
  <c r="F1424" i="8" s="1"/>
  <c r="C1422" i="8"/>
  <c r="D1422" i="8" s="1"/>
  <c r="C1429" i="8"/>
  <c r="D1429" i="8" s="1"/>
  <c r="F1466" i="8"/>
  <c r="E1484" i="8"/>
  <c r="F1484" i="8" s="1"/>
  <c r="C1482" i="8"/>
  <c r="D1482" i="8" s="1"/>
  <c r="F1599" i="8"/>
  <c r="E1557" i="8"/>
  <c r="F1557" i="8" s="1"/>
  <c r="C1563" i="8"/>
  <c r="D1563" i="8" s="1"/>
  <c r="E1592" i="8"/>
  <c r="F1592" i="8" s="1"/>
  <c r="C1590" i="8"/>
  <c r="D1590" i="8" s="1"/>
  <c r="E1591" i="8"/>
  <c r="F1591" i="8" s="1"/>
  <c r="C1589" i="8"/>
  <c r="D1589" i="8" s="1"/>
  <c r="F1641" i="8"/>
  <c r="C1618" i="8"/>
  <c r="D1618" i="8" s="1"/>
  <c r="E1624" i="8"/>
  <c r="F1624" i="8" s="1"/>
  <c r="C1622" i="8"/>
  <c r="D1622" i="8" s="1"/>
  <c r="F1678" i="8"/>
  <c r="E1640" i="8"/>
  <c r="C1638" i="8"/>
  <c r="D1638" i="8" s="1"/>
  <c r="E1639" i="8"/>
  <c r="F1639" i="8" s="1"/>
  <c r="C1637" i="8"/>
  <c r="D1637" i="8" s="1"/>
  <c r="E1642" i="8"/>
  <c r="F1642" i="8" s="1"/>
  <c r="E1653" i="8"/>
  <c r="F1653" i="8" s="1"/>
  <c r="E1674" i="8"/>
  <c r="F1674" i="8" s="1"/>
  <c r="E1697" i="8"/>
  <c r="E1713" i="8"/>
  <c r="F1713" i="8" s="1"/>
  <c r="C1733" i="8"/>
  <c r="D1733" i="8" s="1"/>
  <c r="E1757" i="8"/>
  <c r="C1763" i="8"/>
  <c r="D1763" i="8" s="1"/>
  <c r="C1990" i="8"/>
  <c r="D1990" i="8" s="1"/>
  <c r="E1501" i="8"/>
  <c r="F1501" i="8" s="1"/>
  <c r="C1499" i="8"/>
  <c r="D1499" i="8" s="1"/>
  <c r="F1550" i="8"/>
  <c r="C1502" i="8"/>
  <c r="D1502" i="8" s="1"/>
  <c r="E1573" i="8"/>
  <c r="F1573" i="8" s="1"/>
  <c r="F1664" i="8"/>
  <c r="E1671" i="8"/>
  <c r="F1671" i="8" s="1"/>
  <c r="C1669" i="8"/>
  <c r="D1669" i="8" s="1"/>
  <c r="C1668" i="8"/>
  <c r="D1668" i="8" s="1"/>
  <c r="E1670" i="8"/>
  <c r="F1732" i="8"/>
  <c r="E1683" i="8"/>
  <c r="F1683" i="8" s="1"/>
  <c r="C1681" i="8"/>
  <c r="D1681" i="8" s="1"/>
  <c r="E1680" i="8"/>
  <c r="F1680" i="8" s="1"/>
  <c r="C1680" i="8"/>
  <c r="D1680" i="8" s="1"/>
  <c r="C1702" i="8"/>
  <c r="D1702" i="8" s="1"/>
  <c r="C1701" i="8"/>
  <c r="D1701" i="8" s="1"/>
  <c r="E1703" i="8"/>
  <c r="F1703" i="8" s="1"/>
  <c r="E1704" i="8"/>
  <c r="F1704" i="8" s="1"/>
  <c r="E1750" i="8"/>
  <c r="C1748" i="8"/>
  <c r="D1748" i="8" s="1"/>
  <c r="E1749" i="8"/>
  <c r="F1749" i="8" s="1"/>
  <c r="E1324" i="8"/>
  <c r="F1324" i="8" s="1"/>
  <c r="E1360" i="8"/>
  <c r="F1360" i="8" s="1"/>
  <c r="E1396" i="8"/>
  <c r="F1396" i="8" s="1"/>
  <c r="F1468" i="8"/>
  <c r="E1453" i="8"/>
  <c r="F1453" i="8" s="1"/>
  <c r="C1451" i="8"/>
  <c r="D1451" i="8" s="1"/>
  <c r="F1516" i="8"/>
  <c r="C1465" i="8"/>
  <c r="D1465" i="8" s="1"/>
  <c r="C1498" i="8"/>
  <c r="D1498" i="8" s="1"/>
  <c r="E1506" i="8"/>
  <c r="F1506" i="8" s="1"/>
  <c r="C1515" i="8"/>
  <c r="D1515" i="8" s="1"/>
  <c r="E1527" i="8"/>
  <c r="F1527" i="8" s="1"/>
  <c r="E1526" i="8"/>
  <c r="F1526" i="8" s="1"/>
  <c r="F1542" i="8"/>
  <c r="E1556" i="8"/>
  <c r="F1556" i="8" s="1"/>
  <c r="C1554" i="8"/>
  <c r="D1554" i="8" s="1"/>
  <c r="E1555" i="8"/>
  <c r="F1555" i="8" s="1"/>
  <c r="C1553" i="8"/>
  <c r="D1553" i="8" s="1"/>
  <c r="C1582" i="8"/>
  <c r="D1582" i="8" s="1"/>
  <c r="E1588" i="8"/>
  <c r="F1588" i="8" s="1"/>
  <c r="C1586" i="8"/>
  <c r="D1586" i="8" s="1"/>
  <c r="E1604" i="8"/>
  <c r="F1604" i="8" s="1"/>
  <c r="C1602" i="8"/>
  <c r="D1602" i="8" s="1"/>
  <c r="E1603" i="8"/>
  <c r="F1603" i="8" s="1"/>
  <c r="C1601" i="8"/>
  <c r="D1601" i="8" s="1"/>
  <c r="E1662" i="8"/>
  <c r="F1662" i="8" s="1"/>
  <c r="C1747" i="8"/>
  <c r="D1747" i="8" s="1"/>
  <c r="E1993" i="8"/>
  <c r="F1993" i="8" s="1"/>
  <c r="E1992" i="8"/>
  <c r="C1991" i="8"/>
  <c r="D1991" i="8" s="1"/>
  <c r="E2075" i="8"/>
  <c r="D2075" i="8"/>
  <c r="E2074" i="8"/>
  <c r="E2073" i="8"/>
  <c r="F2073" i="8" s="1"/>
  <c r="C2073" i="8"/>
  <c r="C1229" i="8"/>
  <c r="D1229" i="8" s="1"/>
  <c r="C1241" i="8"/>
  <c r="D1241" i="8" s="1"/>
  <c r="C1253" i="8"/>
  <c r="D1253" i="8" s="1"/>
  <c r="C1265" i="8"/>
  <c r="D1265" i="8" s="1"/>
  <c r="E1267" i="8"/>
  <c r="F1267" i="8" s="1"/>
  <c r="C1277" i="8"/>
  <c r="D1277" i="8" s="1"/>
  <c r="E1279" i="8"/>
  <c r="F1279" i="8" s="1"/>
  <c r="C1289" i="8"/>
  <c r="D1289" i="8" s="1"/>
  <c r="E1291" i="8"/>
  <c r="F1291" i="8" s="1"/>
  <c r="C1301" i="8"/>
  <c r="D1301" i="8" s="1"/>
  <c r="E1303" i="8"/>
  <c r="F1303" i="8" s="1"/>
  <c r="E1313" i="8"/>
  <c r="F1313" i="8" s="1"/>
  <c r="C1322" i="8"/>
  <c r="D1322" i="8" s="1"/>
  <c r="C1344" i="8"/>
  <c r="D1344" i="8" s="1"/>
  <c r="E1349" i="8"/>
  <c r="F1349" i="8" s="1"/>
  <c r="C1358" i="8"/>
  <c r="D1358" i="8" s="1"/>
  <c r="E1385" i="8"/>
  <c r="F1385" i="8" s="1"/>
  <c r="C1394" i="8"/>
  <c r="D1394" i="8" s="1"/>
  <c r="C1416" i="8"/>
  <c r="D1416" i="8" s="1"/>
  <c r="E1421" i="8"/>
  <c r="F1421" i="8" s="1"/>
  <c r="C1440" i="8"/>
  <c r="D1440" i="8" s="1"/>
  <c r="F1499" i="8"/>
  <c r="C1450" i="8"/>
  <c r="D1450" i="8" s="1"/>
  <c r="F1509" i="8"/>
  <c r="C1464" i="8"/>
  <c r="D1464" i="8" s="1"/>
  <c r="F1534" i="8"/>
  <c r="E1485" i="8"/>
  <c r="F1485" i="8" s="1"/>
  <c r="C1483" i="8"/>
  <c r="D1483" i="8" s="1"/>
  <c r="E1522" i="8"/>
  <c r="F1522" i="8" s="1"/>
  <c r="C1524" i="8"/>
  <c r="D1524" i="8" s="1"/>
  <c r="E1531" i="8"/>
  <c r="F1531" i="8" s="1"/>
  <c r="C1533" i="8"/>
  <c r="D1533" i="8" s="1"/>
  <c r="F1628" i="8"/>
  <c r="C1581" i="8"/>
  <c r="D1581" i="8" s="1"/>
  <c r="E1635" i="8"/>
  <c r="F1635" i="8" s="1"/>
  <c r="C1633" i="8"/>
  <c r="D1633" i="8" s="1"/>
  <c r="C1632" i="8"/>
  <c r="D1632" i="8" s="1"/>
  <c r="E1634" i="8"/>
  <c r="E1647" i="8"/>
  <c r="F1647" i="8" s="1"/>
  <c r="C1645" i="8"/>
  <c r="D1645" i="8" s="1"/>
  <c r="E1644" i="8"/>
  <c r="F1644" i="8" s="1"/>
  <c r="C1644" i="8"/>
  <c r="D1644" i="8" s="1"/>
  <c r="C1665" i="8"/>
  <c r="D1665" i="8" s="1"/>
  <c r="E1666" i="8"/>
  <c r="F1666" i="8" s="1"/>
  <c r="E1672" i="8"/>
  <c r="F1672" i="8" s="1"/>
  <c r="C1670" i="8"/>
  <c r="D1670" i="8" s="1"/>
  <c r="F1685" i="8"/>
  <c r="E1747" i="8"/>
  <c r="C2072" i="8"/>
  <c r="F2140" i="8"/>
  <c r="E2091" i="8"/>
  <c r="F2091" i="8" s="1"/>
  <c r="C2089" i="8"/>
  <c r="E2088" i="8"/>
  <c r="D2091" i="8"/>
  <c r="E2089" i="8"/>
  <c r="C1198" i="8"/>
  <c r="D1198" i="8" s="1"/>
  <c r="C1210" i="8"/>
  <c r="D1210" i="8" s="1"/>
  <c r="C1222" i="8"/>
  <c r="D1222" i="8" s="1"/>
  <c r="C1234" i="8"/>
  <c r="D1234" i="8" s="1"/>
  <c r="C1246" i="8"/>
  <c r="D1246" i="8" s="1"/>
  <c r="C1258" i="8"/>
  <c r="D1258" i="8" s="1"/>
  <c r="C1270" i="8"/>
  <c r="D1270" i="8" s="1"/>
  <c r="C1282" i="8"/>
  <c r="D1282" i="8" s="1"/>
  <c r="C1294" i="8"/>
  <c r="D1294" i="8" s="1"/>
  <c r="C1306" i="8"/>
  <c r="D1306" i="8" s="1"/>
  <c r="E1328" i="8"/>
  <c r="F1328" i="8" s="1"/>
  <c r="C1326" i="8"/>
  <c r="D1326" i="8" s="1"/>
  <c r="E1364" i="8"/>
  <c r="F1364" i="8" s="1"/>
  <c r="C1362" i="8"/>
  <c r="D1362" i="8" s="1"/>
  <c r="C1383" i="8"/>
  <c r="D1383" i="8" s="1"/>
  <c r="E1400" i="8"/>
  <c r="F1400" i="8" s="1"/>
  <c r="C1398" i="8"/>
  <c r="D1398" i="8" s="1"/>
  <c r="C1405" i="8"/>
  <c r="D1405" i="8" s="1"/>
  <c r="C1419" i="8"/>
  <c r="D1419" i="8" s="1"/>
  <c r="F1477" i="8"/>
  <c r="E1443" i="8"/>
  <c r="F1443" i="8" s="1"/>
  <c r="E1457" i="8"/>
  <c r="F1457" i="8" s="1"/>
  <c r="E1467" i="8"/>
  <c r="E1482" i="8"/>
  <c r="E1486" i="8"/>
  <c r="F1486" i="8" s="1"/>
  <c r="F1494" i="8"/>
  <c r="F1551" i="8"/>
  <c r="C1503" i="8"/>
  <c r="D1503" i="8" s="1"/>
  <c r="C1507" i="8"/>
  <c r="D1507" i="8" s="1"/>
  <c r="E1529" i="8"/>
  <c r="F1529" i="8" s="1"/>
  <c r="E1533" i="8"/>
  <c r="F1533" i="8" s="1"/>
  <c r="E1552" i="8"/>
  <c r="F1552" i="8" s="1"/>
  <c r="C1550" i="8"/>
  <c r="D1550" i="8" s="1"/>
  <c r="F1606" i="8"/>
  <c r="E1568" i="8"/>
  <c r="C1566" i="8"/>
  <c r="D1566" i="8" s="1"/>
  <c r="E1567" i="8"/>
  <c r="F1567" i="8" s="1"/>
  <c r="C1565" i="8"/>
  <c r="D1565" i="8" s="1"/>
  <c r="E1570" i="8"/>
  <c r="F1570" i="8" s="1"/>
  <c r="E1581" i="8"/>
  <c r="F1581" i="8" s="1"/>
  <c r="E1602" i="8"/>
  <c r="F1602" i="8" s="1"/>
  <c r="E1626" i="8"/>
  <c r="F1626" i="8" s="1"/>
  <c r="E1649" i="8"/>
  <c r="F1649" i="8" s="1"/>
  <c r="E1654" i="8"/>
  <c r="C1664" i="8"/>
  <c r="D1664" i="8" s="1"/>
  <c r="E1673" i="8"/>
  <c r="F1673" i="8" s="1"/>
  <c r="C1677" i="8"/>
  <c r="D1677" i="8" s="1"/>
  <c r="E1677" i="8"/>
  <c r="F1677" i="8" s="1"/>
  <c r="C1683" i="8"/>
  <c r="D1683" i="8" s="1"/>
  <c r="E1716" i="8"/>
  <c r="F1716" i="8" s="1"/>
  <c r="E1751" i="8"/>
  <c r="F1751" i="8" s="1"/>
  <c r="C1749" i="8"/>
  <c r="D1749" i="8" s="1"/>
  <c r="E1774" i="8"/>
  <c r="F1774" i="8" s="1"/>
  <c r="C1772" i="8"/>
  <c r="D1772" i="8" s="1"/>
  <c r="E1773" i="8"/>
  <c r="F1773" i="8" s="1"/>
  <c r="F1906" i="8"/>
  <c r="C1871" i="8"/>
  <c r="D1871" i="8" s="1"/>
  <c r="E1873" i="8"/>
  <c r="F1873" i="8" s="1"/>
  <c r="C1895" i="8"/>
  <c r="D1895" i="8" s="1"/>
  <c r="E1897" i="8"/>
  <c r="E1489" i="8"/>
  <c r="F1489" i="8" s="1"/>
  <c r="C1487" i="8"/>
  <c r="D1487" i="8" s="1"/>
  <c r="F1538" i="8"/>
  <c r="E1488" i="8"/>
  <c r="F1488" i="8" s="1"/>
  <c r="E1502" i="8"/>
  <c r="F1502" i="8" s="1"/>
  <c r="F1563" i="8"/>
  <c r="F1575" i="8"/>
  <c r="C1529" i="8"/>
  <c r="D1529" i="8" s="1"/>
  <c r="C1548" i="8"/>
  <c r="D1548" i="8" s="1"/>
  <c r="E1583" i="8"/>
  <c r="F1643" i="8"/>
  <c r="E1619" i="8"/>
  <c r="F1619" i="8" s="1"/>
  <c r="E1655" i="8"/>
  <c r="F1655" i="8" s="1"/>
  <c r="F1740" i="8"/>
  <c r="E1691" i="8"/>
  <c r="F1691" i="8" s="1"/>
  <c r="E1710" i="8"/>
  <c r="F1710" i="8" s="1"/>
  <c r="E1719" i="8"/>
  <c r="F1719" i="8" s="1"/>
  <c r="C1717" i="8"/>
  <c r="D1717" i="8" s="1"/>
  <c r="C1720" i="8"/>
  <c r="D1720" i="8" s="1"/>
  <c r="F1789" i="8"/>
  <c r="E1740" i="8"/>
  <c r="C1738" i="8"/>
  <c r="D1738" i="8" s="1"/>
  <c r="F1798" i="8"/>
  <c r="C1751" i="8"/>
  <c r="D1751" i="8" s="1"/>
  <c r="E1763" i="8"/>
  <c r="F1763" i="8" s="1"/>
  <c r="E1798" i="8"/>
  <c r="C1796" i="8"/>
  <c r="D1796" i="8" s="1"/>
  <c r="E1797" i="8"/>
  <c r="E1811" i="8"/>
  <c r="F1811" i="8" s="1"/>
  <c r="C1809" i="8"/>
  <c r="D1809" i="8" s="1"/>
  <c r="E1808" i="8"/>
  <c r="F1808" i="8" s="1"/>
  <c r="C1907" i="8"/>
  <c r="D1907" i="8" s="1"/>
  <c r="E1909" i="8"/>
  <c r="F1909" i="8" s="1"/>
  <c r="E2012" i="8"/>
  <c r="F2012" i="8" s="1"/>
  <c r="C2010" i="8"/>
  <c r="D2010" i="8" s="1"/>
  <c r="E2025" i="8"/>
  <c r="F2148" i="8"/>
  <c r="E2098" i="8"/>
  <c r="E2097" i="8"/>
  <c r="F2097" i="8" s="1"/>
  <c r="C2097" i="8"/>
  <c r="E2099" i="8"/>
  <c r="F2099" i="8" s="1"/>
  <c r="E2096" i="8"/>
  <c r="F2096" i="8" s="1"/>
  <c r="D2099" i="8"/>
  <c r="E2202" i="8"/>
  <c r="C2200" i="8"/>
  <c r="D2202" i="8"/>
  <c r="D2199" i="8"/>
  <c r="C2199" i="8"/>
  <c r="E2234" i="8"/>
  <c r="F2234" i="8" s="1"/>
  <c r="C2232" i="8"/>
  <c r="D2234" i="8"/>
  <c r="E2231" i="8"/>
  <c r="E2232" i="8"/>
  <c r="C2231" i="8"/>
  <c r="F2283" i="8"/>
  <c r="E2233" i="8"/>
  <c r="F2233" i="8" s="1"/>
  <c r="E1480" i="8"/>
  <c r="F1480" i="8" s="1"/>
  <c r="C1486" i="8"/>
  <c r="D1486" i="8" s="1"/>
  <c r="C1508" i="8"/>
  <c r="D1508" i="8" s="1"/>
  <c r="F1594" i="8"/>
  <c r="E1545" i="8"/>
  <c r="F1545" i="8" s="1"/>
  <c r="E1548" i="8"/>
  <c r="F1548" i="8" s="1"/>
  <c r="F1618" i="8"/>
  <c r="E1576" i="8"/>
  <c r="F1576" i="8" s="1"/>
  <c r="C1574" i="8"/>
  <c r="D1574" i="8" s="1"/>
  <c r="E1580" i="8"/>
  <c r="F1580" i="8" s="1"/>
  <c r="C1578" i="8"/>
  <c r="D1578" i="8" s="1"/>
  <c r="E1579" i="8"/>
  <c r="F1579" i="8" s="1"/>
  <c r="C1577" i="8"/>
  <c r="D1577" i="8" s="1"/>
  <c r="E1587" i="8"/>
  <c r="F1587" i="8" s="1"/>
  <c r="C1585" i="8"/>
  <c r="D1585" i="8" s="1"/>
  <c r="F1640" i="8"/>
  <c r="F1654" i="8"/>
  <c r="E1612" i="8"/>
  <c r="F1612" i="8" s="1"/>
  <c r="C1610" i="8"/>
  <c r="D1610" i="8" s="1"/>
  <c r="E1616" i="8"/>
  <c r="F1616" i="8" s="1"/>
  <c r="C1614" i="8"/>
  <c r="D1614" i="8" s="1"/>
  <c r="E1615" i="8"/>
  <c r="F1615" i="8" s="1"/>
  <c r="C1613" i="8"/>
  <c r="D1613" i="8" s="1"/>
  <c r="E1623" i="8"/>
  <c r="F1623" i="8" s="1"/>
  <c r="C1621" i="8"/>
  <c r="D1621" i="8" s="1"/>
  <c r="F1697" i="8"/>
  <c r="E1648" i="8"/>
  <c r="F1648" i="8" s="1"/>
  <c r="C1646" i="8"/>
  <c r="D1646" i="8" s="1"/>
  <c r="E1652" i="8"/>
  <c r="F1652" i="8" s="1"/>
  <c r="C1650" i="8"/>
  <c r="D1650" i="8" s="1"/>
  <c r="E1651" i="8"/>
  <c r="F1651" i="8" s="1"/>
  <c r="C1649" i="8"/>
  <c r="D1649" i="8" s="1"/>
  <c r="E1659" i="8"/>
  <c r="F1659" i="8" s="1"/>
  <c r="C1657" i="8"/>
  <c r="D1657" i="8" s="1"/>
  <c r="F1733" i="8"/>
  <c r="E1684" i="8"/>
  <c r="F1684" i="8" s="1"/>
  <c r="C1682" i="8"/>
  <c r="D1682" i="8" s="1"/>
  <c r="E1688" i="8"/>
  <c r="F1688" i="8" s="1"/>
  <c r="C1686" i="8"/>
  <c r="D1686" i="8" s="1"/>
  <c r="E1687" i="8"/>
  <c r="F1687" i="8" s="1"/>
  <c r="C1685" i="8"/>
  <c r="D1685" i="8" s="1"/>
  <c r="C1688" i="8"/>
  <c r="D1688" i="8" s="1"/>
  <c r="C1693" i="8"/>
  <c r="D1693" i="8" s="1"/>
  <c r="F1777" i="8"/>
  <c r="C1726" i="8"/>
  <c r="D1726" i="8" s="1"/>
  <c r="E1728" i="8"/>
  <c r="F1728" i="8" s="1"/>
  <c r="C1737" i="8"/>
  <c r="D1737" i="8" s="1"/>
  <c r="E1744" i="8"/>
  <c r="F1744" i="8" s="1"/>
  <c r="C1743" i="8"/>
  <c r="D1743" i="8" s="1"/>
  <c r="C1795" i="8"/>
  <c r="D1795" i="8" s="1"/>
  <c r="C1847" i="8"/>
  <c r="D1847" i="8" s="1"/>
  <c r="E1849" i="8"/>
  <c r="F1849" i="8" s="1"/>
  <c r="C1960" i="8"/>
  <c r="D1960" i="8" s="1"/>
  <c r="E1961" i="8"/>
  <c r="F1961" i="8" s="1"/>
  <c r="E1962" i="8"/>
  <c r="F1962" i="8" s="1"/>
  <c r="E2009" i="8"/>
  <c r="F2009" i="8" s="1"/>
  <c r="C2063" i="8"/>
  <c r="D2065" i="8"/>
  <c r="D2062" i="8"/>
  <c r="E2065" i="8"/>
  <c r="C2096" i="8"/>
  <c r="E2023" i="8"/>
  <c r="F2023" i="8" s="1"/>
  <c r="C2021" i="8"/>
  <c r="D2021" i="8" s="1"/>
  <c r="E2022" i="8"/>
  <c r="F2022" i="8" s="1"/>
  <c r="F1431" i="8"/>
  <c r="F1467" i="8"/>
  <c r="F1520" i="8"/>
  <c r="E1481" i="8"/>
  <c r="F1481" i="8" s="1"/>
  <c r="E1495" i="8"/>
  <c r="F1495" i="8" s="1"/>
  <c r="F1530" i="8"/>
  <c r="E1585" i="8"/>
  <c r="F1585" i="8" s="1"/>
  <c r="E1621" i="8"/>
  <c r="F1621" i="8" s="1"/>
  <c r="E1657" i="8"/>
  <c r="F1657" i="8" s="1"/>
  <c r="F1717" i="8"/>
  <c r="E1686" i="8"/>
  <c r="E1693" i="8"/>
  <c r="F1693" i="8" s="1"/>
  <c r="C1703" i="8"/>
  <c r="D1703" i="8" s="1"/>
  <c r="E1709" i="8"/>
  <c r="F1709" i="8" s="1"/>
  <c r="E1708" i="8"/>
  <c r="F1708" i="8" s="1"/>
  <c r="E1730" i="8"/>
  <c r="F1730" i="8" s="1"/>
  <c r="E1806" i="8"/>
  <c r="C1804" i="8"/>
  <c r="D1804" i="8" s="1"/>
  <c r="E1804" i="8"/>
  <c r="F1804" i="8" s="1"/>
  <c r="E1807" i="8"/>
  <c r="F1807" i="8" s="1"/>
  <c r="C1805" i="8"/>
  <c r="D1805" i="8" s="1"/>
  <c r="C1835" i="8"/>
  <c r="D1835" i="8" s="1"/>
  <c r="E1837" i="8"/>
  <c r="F1837" i="8" s="1"/>
  <c r="F1998" i="8"/>
  <c r="E1949" i="8"/>
  <c r="F1949" i="8" s="1"/>
  <c r="C1947" i="8"/>
  <c r="D1947" i="8" s="1"/>
  <c r="E2007" i="8"/>
  <c r="F2007" i="8" s="1"/>
  <c r="C2005" i="8"/>
  <c r="D2005" i="8" s="1"/>
  <c r="E2015" i="8"/>
  <c r="F2015" i="8" s="1"/>
  <c r="C2052" i="8"/>
  <c r="D2054" i="8"/>
  <c r="E2054" i="8"/>
  <c r="F2054" i="8" s="1"/>
  <c r="F1448" i="8"/>
  <c r="E1460" i="8"/>
  <c r="F1460" i="8" s="1"/>
  <c r="C1458" i="8"/>
  <c r="D1458" i="8" s="1"/>
  <c r="F1523" i="8"/>
  <c r="E1496" i="8"/>
  <c r="F1496" i="8" s="1"/>
  <c r="C1494" i="8"/>
  <c r="D1494" i="8" s="1"/>
  <c r="F1559" i="8"/>
  <c r="E1513" i="8"/>
  <c r="F1513" i="8" s="1"/>
  <c r="C1511" i="8"/>
  <c r="D1511" i="8" s="1"/>
  <c r="F1562" i="8"/>
  <c r="F1568" i="8"/>
  <c r="F1571" i="8"/>
  <c r="E1525" i="8"/>
  <c r="F1525" i="8" s="1"/>
  <c r="C1523" i="8"/>
  <c r="D1523" i="8" s="1"/>
  <c r="F1583" i="8"/>
  <c r="E1537" i="8"/>
  <c r="F1537" i="8" s="1"/>
  <c r="C1535" i="8"/>
  <c r="D1535" i="8" s="1"/>
  <c r="F1586" i="8"/>
  <c r="E1540" i="8"/>
  <c r="F1540" i="8" s="1"/>
  <c r="C1538" i="8"/>
  <c r="D1538" i="8" s="1"/>
  <c r="F1614" i="8"/>
  <c r="F1650" i="8"/>
  <c r="E1668" i="8"/>
  <c r="F1668" i="8" s="1"/>
  <c r="F1686" i="8"/>
  <c r="F1750" i="8"/>
  <c r="C1706" i="8"/>
  <c r="D1706" i="8" s="1"/>
  <c r="C1727" i="8"/>
  <c r="D1727" i="8" s="1"/>
  <c r="E1738" i="8"/>
  <c r="F1738" i="8" s="1"/>
  <c r="C1736" i="8"/>
  <c r="D1736" i="8" s="1"/>
  <c r="E1737" i="8"/>
  <c r="F1737" i="8" s="1"/>
  <c r="E1752" i="8"/>
  <c r="F1752" i="8" s="1"/>
  <c r="C1750" i="8"/>
  <c r="D1750" i="8" s="1"/>
  <c r="E1776" i="8"/>
  <c r="F1776" i="8" s="1"/>
  <c r="C1774" i="8"/>
  <c r="D1774" i="8" s="1"/>
  <c r="C1799" i="8"/>
  <c r="D1799" i="8" s="1"/>
  <c r="E1801" i="8"/>
  <c r="F1801" i="8" s="1"/>
  <c r="E1920" i="8"/>
  <c r="F1920" i="8" s="1"/>
  <c r="C1918" i="8"/>
  <c r="D1918" i="8" s="1"/>
  <c r="C1919" i="8"/>
  <c r="D1919" i="8" s="1"/>
  <c r="E1921" i="8"/>
  <c r="F1921" i="8" s="1"/>
  <c r="C2004" i="8"/>
  <c r="D2004" i="8" s="1"/>
  <c r="C2051" i="8"/>
  <c r="F2119" i="8"/>
  <c r="C2068" i="8"/>
  <c r="D2070" i="8"/>
  <c r="E2069" i="8"/>
  <c r="E2070" i="8"/>
  <c r="F2070" i="8" s="1"/>
  <c r="C2336" i="8"/>
  <c r="E2338" i="8"/>
  <c r="F2338" i="8" s="1"/>
  <c r="E2336" i="8"/>
  <c r="F2336" i="8" s="1"/>
  <c r="D2338" i="8"/>
  <c r="D2335" i="8"/>
  <c r="C1704" i="8"/>
  <c r="D1704" i="8" s="1"/>
  <c r="E1706" i="8"/>
  <c r="F1706" i="8" s="1"/>
  <c r="E1743" i="8"/>
  <c r="F1743" i="8" s="1"/>
  <c r="C1741" i="8"/>
  <c r="D1741" i="8" s="1"/>
  <c r="F1806" i="8"/>
  <c r="E1756" i="8"/>
  <c r="F1756" i="8" s="1"/>
  <c r="C1755" i="8"/>
  <c r="D1755" i="8" s="1"/>
  <c r="C1859" i="8"/>
  <c r="D1859" i="8" s="1"/>
  <c r="E1861" i="8"/>
  <c r="F1861" i="8" s="1"/>
  <c r="C1948" i="8"/>
  <c r="D1948" i="8" s="1"/>
  <c r="E1702" i="8"/>
  <c r="F1702" i="8" s="1"/>
  <c r="C1700" i="8"/>
  <c r="D1700" i="8" s="1"/>
  <c r="E1701" i="8"/>
  <c r="F1701" i="8" s="1"/>
  <c r="E1721" i="8"/>
  <c r="F1721" i="8" s="1"/>
  <c r="E1720" i="8"/>
  <c r="F1720" i="8" s="1"/>
  <c r="E1726" i="8"/>
  <c r="F1726" i="8" s="1"/>
  <c r="C1724" i="8"/>
  <c r="D1724" i="8" s="1"/>
  <c r="E1724" i="8"/>
  <c r="F1724" i="8" s="1"/>
  <c r="C1723" i="8"/>
  <c r="D1723" i="8" s="1"/>
  <c r="F1783" i="8"/>
  <c r="C1732" i="8"/>
  <c r="D1732" i="8" s="1"/>
  <c r="E1734" i="8"/>
  <c r="F1734" i="8" s="1"/>
  <c r="C1740" i="8"/>
  <c r="D1740" i="8" s="1"/>
  <c r="C1754" i="8"/>
  <c r="D1754" i="8" s="1"/>
  <c r="E1762" i="8"/>
  <c r="F1762" i="8" s="1"/>
  <c r="C1760" i="8"/>
  <c r="D1760" i="8" s="1"/>
  <c r="E1761" i="8"/>
  <c r="F1761" i="8" s="1"/>
  <c r="C1775" i="8"/>
  <c r="D1775" i="8" s="1"/>
  <c r="E1802" i="8"/>
  <c r="F1802" i="8" s="1"/>
  <c r="C1800" i="8"/>
  <c r="D1800" i="8" s="1"/>
  <c r="C1986" i="8"/>
  <c r="D1986" i="8" s="1"/>
  <c r="E1988" i="8"/>
  <c r="F1988" i="8" s="1"/>
  <c r="E2017" i="8"/>
  <c r="F2017" i="8" s="1"/>
  <c r="C2015" i="8"/>
  <c r="D2015" i="8" s="1"/>
  <c r="E1436" i="8"/>
  <c r="F1436" i="8" s="1"/>
  <c r="C1434" i="8"/>
  <c r="D1434" i="8" s="1"/>
  <c r="E1561" i="8"/>
  <c r="F1561" i="8" s="1"/>
  <c r="E1597" i="8"/>
  <c r="F1597" i="8" s="1"/>
  <c r="E1633" i="8"/>
  <c r="F1633" i="8" s="1"/>
  <c r="F1718" i="8"/>
  <c r="F1747" i="8"/>
  <c r="C1696" i="8"/>
  <c r="D1696" i="8" s="1"/>
  <c r="E1698" i="8"/>
  <c r="F1698" i="8" s="1"/>
  <c r="C1699" i="8"/>
  <c r="D1699" i="8" s="1"/>
  <c r="E1714" i="8"/>
  <c r="F1714" i="8" s="1"/>
  <c r="C1712" i="8"/>
  <c r="D1712" i="8" s="1"/>
  <c r="C1711" i="8"/>
  <c r="D1711" i="8" s="1"/>
  <c r="C1716" i="8"/>
  <c r="D1716" i="8" s="1"/>
  <c r="C1715" i="8"/>
  <c r="D1715" i="8" s="1"/>
  <c r="C1719" i="8"/>
  <c r="D1719" i="8" s="1"/>
  <c r="C1731" i="8"/>
  <c r="D1731" i="8" s="1"/>
  <c r="E1739" i="8"/>
  <c r="F1739" i="8" s="1"/>
  <c r="E1746" i="8"/>
  <c r="F1746" i="8" s="1"/>
  <c r="F1797" i="8"/>
  <c r="E1748" i="8"/>
  <c r="F1748" i="8" s="1"/>
  <c r="C1745" i="8"/>
  <c r="D1745" i="8" s="1"/>
  <c r="C1759" i="8"/>
  <c r="D1759" i="8" s="1"/>
  <c r="E1767" i="8"/>
  <c r="F1767" i="8" s="1"/>
  <c r="C1765" i="8"/>
  <c r="D1765" i="8" s="1"/>
  <c r="C1883" i="8"/>
  <c r="D1883" i="8" s="1"/>
  <c r="E1885" i="8"/>
  <c r="F1885" i="8" s="1"/>
  <c r="F1950" i="8"/>
  <c r="C1943" i="8"/>
  <c r="D1943" i="8" s="1"/>
  <c r="E1945" i="8"/>
  <c r="C1965" i="8"/>
  <c r="D1965" i="8" s="1"/>
  <c r="E1966" i="8"/>
  <c r="F1966" i="8" s="1"/>
  <c r="E1965" i="8"/>
  <c r="C1964" i="8"/>
  <c r="D1964" i="8" s="1"/>
  <c r="E1985" i="8"/>
  <c r="F1985" i="8" s="1"/>
  <c r="C2014" i="8"/>
  <c r="D2014" i="8" s="1"/>
  <c r="E1532" i="8"/>
  <c r="F1532" i="8" s="1"/>
  <c r="C1530" i="8"/>
  <c r="D1530" i="8" s="1"/>
  <c r="E1723" i="8"/>
  <c r="F1723" i="8" s="1"/>
  <c r="C1725" i="8"/>
  <c r="D1725" i="8" s="1"/>
  <c r="F1821" i="8"/>
  <c r="E1771" i="8"/>
  <c r="F1771" i="8" s="1"/>
  <c r="E1770" i="8"/>
  <c r="F1770" i="8" s="1"/>
  <c r="E1772" i="8"/>
  <c r="F1772" i="8" s="1"/>
  <c r="C1769" i="8"/>
  <c r="D1769" i="8" s="1"/>
  <c r="C1823" i="8"/>
  <c r="D1823" i="8" s="1"/>
  <c r="E1825" i="8"/>
  <c r="F1825" i="8" s="1"/>
  <c r="F2024" i="8"/>
  <c r="E1975" i="8"/>
  <c r="F1975" i="8" s="1"/>
  <c r="C1973" i="8"/>
  <c r="D1973" i="8" s="1"/>
  <c r="E1974" i="8"/>
  <c r="F1974" i="8" s="1"/>
  <c r="C2016" i="8"/>
  <c r="D2016" i="8" s="1"/>
  <c r="E2018" i="8"/>
  <c r="F2018" i="8" s="1"/>
  <c r="E2064" i="8"/>
  <c r="F2064" i="8" s="1"/>
  <c r="F2113" i="8"/>
  <c r="D2064" i="8"/>
  <c r="E2062" i="8"/>
  <c r="F2062" i="8" s="1"/>
  <c r="C2062" i="8"/>
  <c r="D2081" i="8"/>
  <c r="C2079" i="8"/>
  <c r="E2081" i="8"/>
  <c r="F2081" i="8" s="1"/>
  <c r="E2242" i="8"/>
  <c r="F2242" i="8" s="1"/>
  <c r="D2242" i="8"/>
  <c r="C2240" i="8"/>
  <c r="E1791" i="8"/>
  <c r="F1791" i="8" s="1"/>
  <c r="C1789" i="8"/>
  <c r="D1789" i="8" s="1"/>
  <c r="F1843" i="8"/>
  <c r="F1857" i="8"/>
  <c r="F1869" i="8"/>
  <c r="F1881" i="8"/>
  <c r="F1893" i="8"/>
  <c r="F1897" i="8"/>
  <c r="F1905" i="8"/>
  <c r="F1917" i="8"/>
  <c r="F1929" i="8"/>
  <c r="F1945" i="8"/>
  <c r="E1908" i="8"/>
  <c r="F1908" i="8" s="1"/>
  <c r="F1965" i="8"/>
  <c r="E1941" i="8"/>
  <c r="F1941" i="8" s="1"/>
  <c r="C1942" i="8"/>
  <c r="D1942" i="8" s="1"/>
  <c r="E1948" i="8"/>
  <c r="F1948" i="8" s="1"/>
  <c r="C1946" i="8"/>
  <c r="D1946" i="8" s="1"/>
  <c r="C1945" i="8"/>
  <c r="D1945" i="8" s="1"/>
  <c r="E1954" i="8"/>
  <c r="F1954" i="8" s="1"/>
  <c r="C1972" i="8"/>
  <c r="D1972" i="8" s="1"/>
  <c r="C1988" i="8"/>
  <c r="D1988" i="8" s="1"/>
  <c r="F1997" i="8"/>
  <c r="E2005" i="8"/>
  <c r="F2005" i="8" s="1"/>
  <c r="E2011" i="8"/>
  <c r="F2011" i="8" s="1"/>
  <c r="D2048" i="8"/>
  <c r="E2048" i="8"/>
  <c r="E2053" i="8"/>
  <c r="D2053" i="8"/>
  <c r="D2050" i="8"/>
  <c r="E2061" i="8"/>
  <c r="F2061" i="8" s="1"/>
  <c r="E2103" i="8"/>
  <c r="F2103" i="8" s="1"/>
  <c r="C2101" i="8"/>
  <c r="E2100" i="8"/>
  <c r="F2100" i="8" s="1"/>
  <c r="D2103" i="8"/>
  <c r="D2177" i="8"/>
  <c r="E2175" i="8"/>
  <c r="F2175" i="8" s="1"/>
  <c r="C2175" i="8"/>
  <c r="C2174" i="8"/>
  <c r="E2306" i="8"/>
  <c r="F2306" i="8" s="1"/>
  <c r="C2304" i="8"/>
  <c r="D2306" i="8"/>
  <c r="E2303" i="8"/>
  <c r="F2303" i="8" s="1"/>
  <c r="E2305" i="8"/>
  <c r="F2305" i="8" s="1"/>
  <c r="E2304" i="8"/>
  <c r="C2303" i="8"/>
  <c r="D2323" i="8"/>
  <c r="D2326" i="8"/>
  <c r="E2326" i="8"/>
  <c r="F2326" i="8" s="1"/>
  <c r="C2324" i="8"/>
  <c r="E2323" i="8"/>
  <c r="D2354" i="8"/>
  <c r="C2352" i="8"/>
  <c r="F2403" i="8"/>
  <c r="E2354" i="8"/>
  <c r="F2354" i="8" s="1"/>
  <c r="C2351" i="8"/>
  <c r="E2353" i="8"/>
  <c r="D2351" i="8"/>
  <c r="F1634" i="8"/>
  <c r="F1646" i="8"/>
  <c r="F1658" i="8"/>
  <c r="F1670" i="8"/>
  <c r="F1682" i="8"/>
  <c r="F1694" i="8"/>
  <c r="E1731" i="8"/>
  <c r="F1731" i="8" s="1"/>
  <c r="C1729" i="8"/>
  <c r="D1729" i="8" s="1"/>
  <c r="E1781" i="8"/>
  <c r="F1781" i="8" s="1"/>
  <c r="C1788" i="8"/>
  <c r="D1788" i="8" s="1"/>
  <c r="C1829" i="8"/>
  <c r="D1829" i="8" s="1"/>
  <c r="C1841" i="8"/>
  <c r="D1841" i="8" s="1"/>
  <c r="C1853" i="8"/>
  <c r="D1853" i="8" s="1"/>
  <c r="C1865" i="8"/>
  <c r="D1865" i="8" s="1"/>
  <c r="C1877" i="8"/>
  <c r="D1877" i="8" s="1"/>
  <c r="C1889" i="8"/>
  <c r="D1889" i="8" s="1"/>
  <c r="C1901" i="8"/>
  <c r="D1901" i="8" s="1"/>
  <c r="C1913" i="8"/>
  <c r="D1913" i="8" s="1"/>
  <c r="C1925" i="8"/>
  <c r="D1925" i="8" s="1"/>
  <c r="C1950" i="8"/>
  <c r="D1950" i="8" s="1"/>
  <c r="E1979" i="8"/>
  <c r="E1987" i="8"/>
  <c r="F1987" i="8" s="1"/>
  <c r="C1985" i="8"/>
  <c r="D1985" i="8" s="1"/>
  <c r="E2006" i="8"/>
  <c r="E2016" i="8"/>
  <c r="F2016" i="8" s="1"/>
  <c r="C2020" i="8"/>
  <c r="D2020" i="8" s="1"/>
  <c r="E2032" i="8"/>
  <c r="F2032" i="8" s="1"/>
  <c r="C2030" i="8"/>
  <c r="E2043" i="8"/>
  <c r="F2043" i="8" s="1"/>
  <c r="C2041" i="8"/>
  <c r="C2050" i="8"/>
  <c r="E2059" i="8"/>
  <c r="F2059" i="8" s="1"/>
  <c r="C2057" i="8"/>
  <c r="C2067" i="8"/>
  <c r="D2112" i="8"/>
  <c r="D2131" i="8"/>
  <c r="C2129" i="8"/>
  <c r="E2131" i="8"/>
  <c r="F2131" i="8" s="1"/>
  <c r="E2201" i="8"/>
  <c r="C2342" i="8"/>
  <c r="C2341" i="8"/>
  <c r="E2344" i="8"/>
  <c r="F2344" i="8" s="1"/>
  <c r="D2344" i="8"/>
  <c r="E2343" i="8"/>
  <c r="E1707" i="8"/>
  <c r="F1707" i="8" s="1"/>
  <c r="C1705" i="8"/>
  <c r="D1705" i="8" s="1"/>
  <c r="C1767" i="8"/>
  <c r="D1767" i="8" s="1"/>
  <c r="E1814" i="8"/>
  <c r="F1814" i="8" s="1"/>
  <c r="C1812" i="8"/>
  <c r="D1812" i="8" s="1"/>
  <c r="E1826" i="8"/>
  <c r="F1826" i="8" s="1"/>
  <c r="C1824" i="8"/>
  <c r="D1824" i="8" s="1"/>
  <c r="E1838" i="8"/>
  <c r="F1838" i="8" s="1"/>
  <c r="C1836" i="8"/>
  <c r="D1836" i="8" s="1"/>
  <c r="E1850" i="8"/>
  <c r="F1850" i="8" s="1"/>
  <c r="C1848" i="8"/>
  <c r="D1848" i="8" s="1"/>
  <c r="E1862" i="8"/>
  <c r="F1862" i="8" s="1"/>
  <c r="C1860" i="8"/>
  <c r="D1860" i="8" s="1"/>
  <c r="E1874" i="8"/>
  <c r="F1874" i="8" s="1"/>
  <c r="C1872" i="8"/>
  <c r="D1872" i="8" s="1"/>
  <c r="E1886" i="8"/>
  <c r="F1886" i="8" s="1"/>
  <c r="C1884" i="8"/>
  <c r="D1884" i="8" s="1"/>
  <c r="E1898" i="8"/>
  <c r="F1898" i="8" s="1"/>
  <c r="C1896" i="8"/>
  <c r="D1896" i="8" s="1"/>
  <c r="E1910" i="8"/>
  <c r="F1910" i="8" s="1"/>
  <c r="C1908" i="8"/>
  <c r="D1908" i="8" s="1"/>
  <c r="E1922" i="8"/>
  <c r="F1922" i="8" s="1"/>
  <c r="C1920" i="8"/>
  <c r="D1920" i="8" s="1"/>
  <c r="F1983" i="8"/>
  <c r="E1934" i="8"/>
  <c r="F1934" i="8" s="1"/>
  <c r="C1932" i="8"/>
  <c r="D1932" i="8" s="1"/>
  <c r="E1963" i="8"/>
  <c r="F1963" i="8" s="1"/>
  <c r="C1961" i="8"/>
  <c r="D1961" i="8" s="1"/>
  <c r="F2025" i="8"/>
  <c r="E1976" i="8"/>
  <c r="F1976" i="8" s="1"/>
  <c r="C1974" i="8"/>
  <c r="D1974" i="8" s="1"/>
  <c r="C1996" i="8"/>
  <c r="D1996" i="8" s="1"/>
  <c r="E2004" i="8"/>
  <c r="F2004" i="8" s="1"/>
  <c r="D2024" i="8"/>
  <c r="C2022" i="8"/>
  <c r="D2022" i="8" s="1"/>
  <c r="E2024" i="8"/>
  <c r="C2032" i="8"/>
  <c r="E2039" i="8"/>
  <c r="D2039" i="8"/>
  <c r="E2038" i="8"/>
  <c r="F2038" i="8" s="1"/>
  <c r="F2088" i="8"/>
  <c r="E2037" i="8"/>
  <c r="F2037" i="8" s="1"/>
  <c r="E2071" i="8"/>
  <c r="F2071" i="8" s="1"/>
  <c r="C2069" i="8"/>
  <c r="D2071" i="8"/>
  <c r="F2120" i="8"/>
  <c r="C2074" i="8"/>
  <c r="D2076" i="8"/>
  <c r="E2127" i="8"/>
  <c r="C2125" i="8"/>
  <c r="D2124" i="8"/>
  <c r="F2202" i="8"/>
  <c r="C2151" i="8"/>
  <c r="E2153" i="8"/>
  <c r="F2153" i="8" s="1"/>
  <c r="D2153" i="8"/>
  <c r="E1786" i="8"/>
  <c r="F1786" i="8" s="1"/>
  <c r="C1784" i="8"/>
  <c r="D1784" i="8" s="1"/>
  <c r="E1799" i="8"/>
  <c r="F1799" i="8" s="1"/>
  <c r="F1855" i="8"/>
  <c r="E1810" i="8"/>
  <c r="F1810" i="8" s="1"/>
  <c r="C1808" i="8"/>
  <c r="D1808" i="8" s="1"/>
  <c r="F1867" i="8"/>
  <c r="E1822" i="8"/>
  <c r="F1822" i="8" s="1"/>
  <c r="C1820" i="8"/>
  <c r="D1820" i="8" s="1"/>
  <c r="F1879" i="8"/>
  <c r="E1834" i="8"/>
  <c r="F1834" i="8" s="1"/>
  <c r="C1832" i="8"/>
  <c r="D1832" i="8" s="1"/>
  <c r="F1891" i="8"/>
  <c r="E1846" i="8"/>
  <c r="C1844" i="8"/>
  <c r="D1844" i="8" s="1"/>
  <c r="F1903" i="8"/>
  <c r="E1858" i="8"/>
  <c r="F1858" i="8" s="1"/>
  <c r="C1856" i="8"/>
  <c r="D1856" i="8" s="1"/>
  <c r="E1870" i="8"/>
  <c r="F1870" i="8" s="1"/>
  <c r="C1868" i="8"/>
  <c r="D1868" i="8" s="1"/>
  <c r="E1882" i="8"/>
  <c r="F1882" i="8" s="1"/>
  <c r="C1880" i="8"/>
  <c r="D1880" i="8" s="1"/>
  <c r="E1894" i="8"/>
  <c r="F1894" i="8" s="1"/>
  <c r="C1892" i="8"/>
  <c r="D1892" i="8" s="1"/>
  <c r="F1955" i="8"/>
  <c r="E1906" i="8"/>
  <c r="C1904" i="8"/>
  <c r="D1904" i="8" s="1"/>
  <c r="E1914" i="8"/>
  <c r="F1914" i="8" s="1"/>
  <c r="F1967" i="8"/>
  <c r="E1918" i="8"/>
  <c r="F1918" i="8" s="1"/>
  <c r="C1916" i="8"/>
  <c r="D1916" i="8" s="1"/>
  <c r="E1926" i="8"/>
  <c r="F1926" i="8" s="1"/>
  <c r="F1979" i="8"/>
  <c r="E1930" i="8"/>
  <c r="F1930" i="8" s="1"/>
  <c r="C1928" i="8"/>
  <c r="D1928" i="8" s="1"/>
  <c r="E1947" i="8"/>
  <c r="F1947" i="8" s="1"/>
  <c r="C1953" i="8"/>
  <c r="D1953" i="8" s="1"/>
  <c r="E1977" i="8"/>
  <c r="F1977" i="8" s="1"/>
  <c r="F2029" i="8"/>
  <c r="C1978" i="8"/>
  <c r="D1978" i="8" s="1"/>
  <c r="E1984" i="8"/>
  <c r="F1984" i="8" s="1"/>
  <c r="C1982" i="8"/>
  <c r="D1982" i="8" s="1"/>
  <c r="C1981" i="8"/>
  <c r="D1981" i="8" s="1"/>
  <c r="C1995" i="8"/>
  <c r="D1995" i="8" s="1"/>
  <c r="C2027" i="8"/>
  <c r="D2029" i="8"/>
  <c r="D2026" i="8"/>
  <c r="C2036" i="8"/>
  <c r="D2045" i="8"/>
  <c r="C2043" i="8"/>
  <c r="C2080" i="8"/>
  <c r="E2082" i="8"/>
  <c r="F2082" i="8" s="1"/>
  <c r="D2082" i="8"/>
  <c r="E2086" i="8"/>
  <c r="F2086" i="8" s="1"/>
  <c r="E2085" i="8"/>
  <c r="F2085" i="8" s="1"/>
  <c r="C2085" i="8"/>
  <c r="E2087" i="8"/>
  <c r="F2087" i="8" s="1"/>
  <c r="E2124" i="8"/>
  <c r="F2124" i="8" s="1"/>
  <c r="E2235" i="8"/>
  <c r="F2235" i="8" s="1"/>
  <c r="D2233" i="8"/>
  <c r="E2236" i="8"/>
  <c r="F2236" i="8" s="1"/>
  <c r="F2285" i="8"/>
  <c r="C2234" i="8"/>
  <c r="C2233" i="8"/>
  <c r="C1547" i="8"/>
  <c r="D1547" i="8" s="1"/>
  <c r="C1559" i="8"/>
  <c r="D1559" i="8" s="1"/>
  <c r="C1571" i="8"/>
  <c r="D1571" i="8" s="1"/>
  <c r="C1583" i="8"/>
  <c r="D1583" i="8" s="1"/>
  <c r="C1595" i="8"/>
  <c r="D1595" i="8" s="1"/>
  <c r="C1607" i="8"/>
  <c r="D1607" i="8" s="1"/>
  <c r="C1619" i="8"/>
  <c r="D1619" i="8" s="1"/>
  <c r="C1631" i="8"/>
  <c r="D1631" i="8" s="1"/>
  <c r="C1643" i="8"/>
  <c r="D1643" i="8" s="1"/>
  <c r="C1655" i="8"/>
  <c r="D1655" i="8" s="1"/>
  <c r="C1667" i="8"/>
  <c r="D1667" i="8" s="1"/>
  <c r="E1669" i="8"/>
  <c r="F1669" i="8" s="1"/>
  <c r="C1679" i="8"/>
  <c r="D1679" i="8" s="1"/>
  <c r="C1691" i="8"/>
  <c r="D1691" i="8" s="1"/>
  <c r="C1718" i="8"/>
  <c r="D1718" i="8" s="1"/>
  <c r="F1805" i="8"/>
  <c r="F1817" i="8"/>
  <c r="F1829" i="8"/>
  <c r="E1782" i="8"/>
  <c r="F1782" i="8" s="1"/>
  <c r="C1780" i="8"/>
  <c r="D1780" i="8" s="1"/>
  <c r="C1783" i="8"/>
  <c r="D1783" i="8" s="1"/>
  <c r="F1845" i="8"/>
  <c r="E1796" i="8"/>
  <c r="F1796" i="8" s="1"/>
  <c r="C1807" i="8"/>
  <c r="D1807" i="8" s="1"/>
  <c r="C1819" i="8"/>
  <c r="D1819" i="8" s="1"/>
  <c r="C1831" i="8"/>
  <c r="D1831" i="8" s="1"/>
  <c r="C1843" i="8"/>
  <c r="D1843" i="8" s="1"/>
  <c r="C1855" i="8"/>
  <c r="D1855" i="8" s="1"/>
  <c r="C1867" i="8"/>
  <c r="D1867" i="8" s="1"/>
  <c r="C1879" i="8"/>
  <c r="D1879" i="8" s="1"/>
  <c r="C1891" i="8"/>
  <c r="D1891" i="8" s="1"/>
  <c r="C1903" i="8"/>
  <c r="D1903" i="8" s="1"/>
  <c r="C1915" i="8"/>
  <c r="D1915" i="8" s="1"/>
  <c r="C1927" i="8"/>
  <c r="D1927" i="8" s="1"/>
  <c r="E1943" i="8"/>
  <c r="F1943" i="8" s="1"/>
  <c r="F2000" i="8"/>
  <c r="E1951" i="8"/>
  <c r="F1951" i="8" s="1"/>
  <c r="C1949" i="8"/>
  <c r="D1949" i="8" s="1"/>
  <c r="C1952" i="8"/>
  <c r="D1952" i="8" s="1"/>
  <c r="E1956" i="8"/>
  <c r="F1956" i="8" s="1"/>
  <c r="E1964" i="8"/>
  <c r="F1964" i="8" s="1"/>
  <c r="C1962" i="8"/>
  <c r="D1962" i="8" s="1"/>
  <c r="C1966" i="8"/>
  <c r="D1966" i="8" s="1"/>
  <c r="E2003" i="8"/>
  <c r="F2003" i="8" s="1"/>
  <c r="E2002" i="8"/>
  <c r="E2001" i="8"/>
  <c r="F2001" i="8" s="1"/>
  <c r="E2035" i="8"/>
  <c r="F2035" i="8" s="1"/>
  <c r="C2033" i="8"/>
  <c r="D2035" i="8"/>
  <c r="F2089" i="8"/>
  <c r="C2038" i="8"/>
  <c r="D2040" i="8"/>
  <c r="E2056" i="8"/>
  <c r="F2056" i="8" s="1"/>
  <c r="C2054" i="8"/>
  <c r="D2056" i="8"/>
  <c r="E2058" i="8"/>
  <c r="F2058" i="8" s="1"/>
  <c r="E2066" i="8"/>
  <c r="F2066" i="8" s="1"/>
  <c r="C2084" i="8"/>
  <c r="D2128" i="8"/>
  <c r="D2330" i="8"/>
  <c r="E2330" i="8"/>
  <c r="F2330" i="8" s="1"/>
  <c r="F2379" i="8"/>
  <c r="C2328" i="8"/>
  <c r="C2382" i="8"/>
  <c r="E2384" i="8"/>
  <c r="F2384" i="8" s="1"/>
  <c r="D2384" i="8"/>
  <c r="E1803" i="8"/>
  <c r="F1803" i="8" s="1"/>
  <c r="C1801" i="8"/>
  <c r="D1801" i="8" s="1"/>
  <c r="E1815" i="8"/>
  <c r="F1815" i="8" s="1"/>
  <c r="C1813" i="8"/>
  <c r="D1813" i="8" s="1"/>
  <c r="E1827" i="8"/>
  <c r="F1827" i="8" s="1"/>
  <c r="C1825" i="8"/>
  <c r="D1825" i="8" s="1"/>
  <c r="E1839" i="8"/>
  <c r="F1839" i="8" s="1"/>
  <c r="C1837" i="8"/>
  <c r="D1837" i="8" s="1"/>
  <c r="E1851" i="8"/>
  <c r="F1851" i="8" s="1"/>
  <c r="C1849" i="8"/>
  <c r="D1849" i="8" s="1"/>
  <c r="E1863" i="8"/>
  <c r="F1863" i="8" s="1"/>
  <c r="C1861" i="8"/>
  <c r="D1861" i="8" s="1"/>
  <c r="E1875" i="8"/>
  <c r="F1875" i="8" s="1"/>
  <c r="C1873" i="8"/>
  <c r="D1873" i="8" s="1"/>
  <c r="E1887" i="8"/>
  <c r="F1887" i="8" s="1"/>
  <c r="C1885" i="8"/>
  <c r="D1885" i="8" s="1"/>
  <c r="E1899" i="8"/>
  <c r="F1899" i="8" s="1"/>
  <c r="C1897" i="8"/>
  <c r="D1897" i="8" s="1"/>
  <c r="E1911" i="8"/>
  <c r="F1911" i="8" s="1"/>
  <c r="C1909" i="8"/>
  <c r="D1909" i="8" s="1"/>
  <c r="E1915" i="8"/>
  <c r="F1915" i="8" s="1"/>
  <c r="E1923" i="8"/>
  <c r="F1923" i="8" s="1"/>
  <c r="C1921" i="8"/>
  <c r="D1921" i="8" s="1"/>
  <c r="E1927" i="8"/>
  <c r="F1927" i="8" s="1"/>
  <c r="E1935" i="8"/>
  <c r="F1935" i="8" s="1"/>
  <c r="C1933" i="8"/>
  <c r="D1933" i="8" s="1"/>
  <c r="E1946" i="8"/>
  <c r="F1946" i="8" s="1"/>
  <c r="E1952" i="8"/>
  <c r="F1952" i="8" s="1"/>
  <c r="C1979" i="8"/>
  <c r="D1979" i="8" s="1"/>
  <c r="E1981" i="8"/>
  <c r="F1981" i="8" s="1"/>
  <c r="F2034" i="8"/>
  <c r="E1999" i="8"/>
  <c r="F1999" i="8" s="1"/>
  <c r="C1997" i="8"/>
  <c r="D1997" i="8" s="1"/>
  <c r="C2007" i="8"/>
  <c r="D2007" i="8" s="1"/>
  <c r="C2044" i="8"/>
  <c r="E2046" i="8"/>
  <c r="F2046" i="8" s="1"/>
  <c r="D2046" i="8"/>
  <c r="E2050" i="8"/>
  <c r="F2050" i="8" s="1"/>
  <c r="E2049" i="8"/>
  <c r="C2049" i="8"/>
  <c r="D2051" i="8"/>
  <c r="F2053" i="8"/>
  <c r="E2067" i="8"/>
  <c r="F2067" i="8" s="1"/>
  <c r="C2065" i="8"/>
  <c r="D2067" i="8"/>
  <c r="F2132" i="8"/>
  <c r="E2115" i="8"/>
  <c r="F2115" i="8" s="1"/>
  <c r="C2113" i="8"/>
  <c r="E2112" i="8"/>
  <c r="D2115" i="8"/>
  <c r="E1823" i="8"/>
  <c r="F1823" i="8" s="1"/>
  <c r="C1821" i="8"/>
  <c r="D1821" i="8" s="1"/>
  <c r="E1830" i="8"/>
  <c r="F1830" i="8" s="1"/>
  <c r="C1828" i="8"/>
  <c r="D1828" i="8" s="1"/>
  <c r="E1835" i="8"/>
  <c r="F1835" i="8" s="1"/>
  <c r="C1833" i="8"/>
  <c r="D1833" i="8" s="1"/>
  <c r="E1842" i="8"/>
  <c r="F1842" i="8" s="1"/>
  <c r="C1840" i="8"/>
  <c r="D1840" i="8" s="1"/>
  <c r="E1847" i="8"/>
  <c r="F1847" i="8" s="1"/>
  <c r="C1845" i="8"/>
  <c r="D1845" i="8" s="1"/>
  <c r="E1854" i="8"/>
  <c r="F1854" i="8" s="1"/>
  <c r="C1852" i="8"/>
  <c r="D1852" i="8" s="1"/>
  <c r="E1859" i="8"/>
  <c r="F1859" i="8" s="1"/>
  <c r="C1857" i="8"/>
  <c r="D1857" i="8" s="1"/>
  <c r="E1866" i="8"/>
  <c r="F1866" i="8" s="1"/>
  <c r="C1864" i="8"/>
  <c r="D1864" i="8" s="1"/>
  <c r="E1871" i="8"/>
  <c r="F1871" i="8" s="1"/>
  <c r="C1869" i="8"/>
  <c r="D1869" i="8" s="1"/>
  <c r="E1878" i="8"/>
  <c r="F1878" i="8" s="1"/>
  <c r="C1876" i="8"/>
  <c r="D1876" i="8" s="1"/>
  <c r="E1883" i="8"/>
  <c r="F1883" i="8" s="1"/>
  <c r="C1881" i="8"/>
  <c r="D1881" i="8" s="1"/>
  <c r="E1890" i="8"/>
  <c r="F1890" i="8" s="1"/>
  <c r="C1888" i="8"/>
  <c r="D1888" i="8" s="1"/>
  <c r="E1895" i="8"/>
  <c r="F1895" i="8" s="1"/>
  <c r="C1893" i="8"/>
  <c r="D1893" i="8" s="1"/>
  <c r="E1907" i="8"/>
  <c r="F1907" i="8" s="1"/>
  <c r="C1905" i="8"/>
  <c r="D1905" i="8" s="1"/>
  <c r="E1919" i="8"/>
  <c r="F1919" i="8" s="1"/>
  <c r="C1917" i="8"/>
  <c r="D1917" i="8" s="1"/>
  <c r="F1968" i="8"/>
  <c r="E1931" i="8"/>
  <c r="F1931" i="8" s="1"/>
  <c r="C1929" i="8"/>
  <c r="D1929" i="8" s="1"/>
  <c r="E1939" i="8"/>
  <c r="F1939" i="8" s="1"/>
  <c r="C1937" i="8"/>
  <c r="D1937" i="8" s="1"/>
  <c r="F1992" i="8"/>
  <c r="C1954" i="8"/>
  <c r="D1954" i="8" s="1"/>
  <c r="C1967" i="8"/>
  <c r="D1967" i="8" s="1"/>
  <c r="E1969" i="8"/>
  <c r="F1969" i="8" s="1"/>
  <c r="E1973" i="8"/>
  <c r="F1973" i="8" s="1"/>
  <c r="F2006" i="8"/>
  <c r="E2020" i="8"/>
  <c r="F2020" i="8" s="1"/>
  <c r="C2018" i="8"/>
  <c r="D2018" i="8" s="1"/>
  <c r="D2043" i="8"/>
  <c r="C2048" i="8"/>
  <c r="C2055" i="8"/>
  <c r="E2057" i="8"/>
  <c r="C2064" i="8"/>
  <c r="F2069" i="8"/>
  <c r="E2078" i="8"/>
  <c r="F2078" i="8" s="1"/>
  <c r="D2078" i="8"/>
  <c r="F2127" i="8"/>
  <c r="D2088" i="8"/>
  <c r="D2143" i="8"/>
  <c r="C2141" i="8"/>
  <c r="E2142" i="8"/>
  <c r="F2142" i="8" s="1"/>
  <c r="C2140" i="8"/>
  <c r="E2163" i="8"/>
  <c r="F2163" i="8" s="1"/>
  <c r="E2165" i="8"/>
  <c r="F2165" i="8" s="1"/>
  <c r="C2163" i="8"/>
  <c r="C2162" i="8"/>
  <c r="D2165" i="8"/>
  <c r="E2164" i="8"/>
  <c r="F2164" i="8" s="1"/>
  <c r="D2207" i="8"/>
  <c r="D2204" i="8"/>
  <c r="F2256" i="8"/>
  <c r="E2207" i="8"/>
  <c r="F2207" i="8" s="1"/>
  <c r="C2205" i="8"/>
  <c r="F1757" i="8"/>
  <c r="E1768" i="8"/>
  <c r="F1768" i="8" s="1"/>
  <c r="F1780" i="8"/>
  <c r="E1787" i="8"/>
  <c r="F1787" i="8" s="1"/>
  <c r="F1846" i="8"/>
  <c r="E1820" i="8"/>
  <c r="F1820" i="8" s="1"/>
  <c r="E1828" i="8"/>
  <c r="F1828" i="8" s="1"/>
  <c r="E1832" i="8"/>
  <c r="F1832" i="8" s="1"/>
  <c r="E1840" i="8"/>
  <c r="E1844" i="8"/>
  <c r="F1844" i="8" s="1"/>
  <c r="E1852" i="8"/>
  <c r="F1852" i="8" s="1"/>
  <c r="E1856" i="8"/>
  <c r="F1856" i="8" s="1"/>
  <c r="E1864" i="8"/>
  <c r="E1868" i="8"/>
  <c r="F1868" i="8" s="1"/>
  <c r="E1876" i="8"/>
  <c r="F1876" i="8" s="1"/>
  <c r="E1880" i="8"/>
  <c r="F1880" i="8" s="1"/>
  <c r="E1888" i="8"/>
  <c r="F1888" i="8" s="1"/>
  <c r="E1892" i="8"/>
  <c r="F1892" i="8" s="1"/>
  <c r="E1900" i="8"/>
  <c r="F1900" i="8" s="1"/>
  <c r="E1904" i="8"/>
  <c r="F1904" i="8" s="1"/>
  <c r="E1916" i="8"/>
  <c r="F1916" i="8" s="1"/>
  <c r="E1928" i="8"/>
  <c r="F1928" i="8" s="1"/>
  <c r="F1932" i="8"/>
  <c r="C1984" i="8"/>
  <c r="D1984" i="8" s="1"/>
  <c r="E1986" i="8"/>
  <c r="F1986" i="8" s="1"/>
  <c r="C2001" i="8"/>
  <c r="D2001" i="8" s="1"/>
  <c r="C2008" i="8"/>
  <c r="D2008" i="8" s="1"/>
  <c r="E2010" i="8"/>
  <c r="F2010" i="8" s="1"/>
  <c r="E2014" i="8"/>
  <c r="F2014" i="8" s="1"/>
  <c r="E2013" i="8"/>
  <c r="F2013" i="8" s="1"/>
  <c r="C2013" i="8"/>
  <c r="D2013" i="8" s="1"/>
  <c r="E2031" i="8"/>
  <c r="F2031" i="8" s="1"/>
  <c r="C2029" i="8"/>
  <c r="D2031" i="8"/>
  <c r="E2033" i="8"/>
  <c r="F2033" i="8" s="1"/>
  <c r="E2041" i="8"/>
  <c r="F2041" i="8" s="1"/>
  <c r="E2047" i="8"/>
  <c r="F2047" i="8" s="1"/>
  <c r="F2048" i="8"/>
  <c r="D2059" i="8"/>
  <c r="C2075" i="8"/>
  <c r="F2133" i="8"/>
  <c r="D2084" i="8"/>
  <c r="E2084" i="8"/>
  <c r="F2084" i="8" s="1"/>
  <c r="E2110" i="8"/>
  <c r="F2110" i="8" s="1"/>
  <c r="E2109" i="8"/>
  <c r="F2109" i="8" s="1"/>
  <c r="C2109" i="8"/>
  <c r="E2111" i="8"/>
  <c r="E2108" i="8"/>
  <c r="F2108" i="8" s="1"/>
  <c r="E2140" i="8"/>
  <c r="E2200" i="8"/>
  <c r="F2200" i="8" s="1"/>
  <c r="E2204" i="8"/>
  <c r="F2204" i="8" s="1"/>
  <c r="E2246" i="8"/>
  <c r="F2246" i="8" s="1"/>
  <c r="C2244" i="8"/>
  <c r="D2246" i="8"/>
  <c r="C2243" i="8"/>
  <c r="E2245" i="8"/>
  <c r="F2245" i="8" s="1"/>
  <c r="E2244" i="8"/>
  <c r="F2244" i="8" s="1"/>
  <c r="E2243" i="8"/>
  <c r="F2243" i="8" s="1"/>
  <c r="F1833" i="8"/>
  <c r="E1784" i="8"/>
  <c r="F1784" i="8" s="1"/>
  <c r="F1853" i="8"/>
  <c r="F1865" i="8"/>
  <c r="F1877" i="8"/>
  <c r="F1889" i="8"/>
  <c r="F1840" i="8"/>
  <c r="F1901" i="8"/>
  <c r="F1913" i="8"/>
  <c r="F1864" i="8"/>
  <c r="F1925" i="8"/>
  <c r="F1912" i="8"/>
  <c r="F1924" i="8"/>
  <c r="E1940" i="8"/>
  <c r="F1940" i="8" s="1"/>
  <c r="C1938" i="8"/>
  <c r="D1938" i="8" s="1"/>
  <c r="E1944" i="8"/>
  <c r="F1944" i="8" s="1"/>
  <c r="C1989" i="8"/>
  <c r="D1989" i="8" s="1"/>
  <c r="E1991" i="8"/>
  <c r="F2040" i="8"/>
  <c r="C2019" i="8"/>
  <c r="D2019" i="8" s="1"/>
  <c r="E2021" i="8"/>
  <c r="F2021" i="8" s="1"/>
  <c r="E2042" i="8"/>
  <c r="F2042" i="8" s="1"/>
  <c r="D2042" i="8"/>
  <c r="F2101" i="8"/>
  <c r="E2068" i="8"/>
  <c r="F2068" i="8" s="1"/>
  <c r="C2066" i="8"/>
  <c r="F2117" i="8"/>
  <c r="E2079" i="8"/>
  <c r="F2079" i="8" s="1"/>
  <c r="C2077" i="8"/>
  <c r="F2128" i="8"/>
  <c r="C2147" i="8"/>
  <c r="E2149" i="8"/>
  <c r="F2149" i="8" s="1"/>
  <c r="D2149" i="8"/>
  <c r="E2146" i="8"/>
  <c r="F2146" i="8" s="1"/>
  <c r="D2146" i="8"/>
  <c r="E2148" i="8"/>
  <c r="E2167" i="8"/>
  <c r="F2167" i="8" s="1"/>
  <c r="D2167" i="8"/>
  <c r="D2164" i="8"/>
  <c r="C2165" i="8"/>
  <c r="F2002" i="8"/>
  <c r="E1970" i="8"/>
  <c r="F1970" i="8" s="1"/>
  <c r="E2118" i="8"/>
  <c r="C2138" i="8"/>
  <c r="D2140" i="8"/>
  <c r="F2143" i="8"/>
  <c r="D2155" i="8"/>
  <c r="E2155" i="8"/>
  <c r="F2155" i="8" s="1"/>
  <c r="C2153" i="8"/>
  <c r="C2180" i="8"/>
  <c r="F2231" i="8"/>
  <c r="E2182" i="8"/>
  <c r="F2182" i="8" s="1"/>
  <c r="E2191" i="8"/>
  <c r="F2191" i="8" s="1"/>
  <c r="C2189" i="8"/>
  <c r="D2191" i="8"/>
  <c r="C2204" i="8"/>
  <c r="E2216" i="8"/>
  <c r="F2216" i="8" s="1"/>
  <c r="E2226" i="8"/>
  <c r="F2226" i="8" s="1"/>
  <c r="C2224" i="8"/>
  <c r="E2241" i="8"/>
  <c r="F2241" i="8" s="1"/>
  <c r="C2239" i="8"/>
  <c r="D2241" i="8"/>
  <c r="C2238" i="8"/>
  <c r="E2301" i="8"/>
  <c r="F2301" i="8" s="1"/>
  <c r="C2299" i="8"/>
  <c r="E2300" i="8"/>
  <c r="D2301" i="8"/>
  <c r="C2298" i="8"/>
  <c r="D2345" i="8"/>
  <c r="C2343" i="8"/>
  <c r="E2382" i="8"/>
  <c r="F2382" i="8" s="1"/>
  <c r="C2380" i="8"/>
  <c r="E2381" i="8"/>
  <c r="F2381" i="8" s="1"/>
  <c r="E2383" i="8"/>
  <c r="F2383" i="8" s="1"/>
  <c r="C2381" i="8"/>
  <c r="D2383" i="8"/>
  <c r="C29" i="9"/>
  <c r="D29" i="9" s="1"/>
  <c r="C30" i="9"/>
  <c r="D30" i="9" s="1"/>
  <c r="C1786" i="8"/>
  <c r="D1786" i="8" s="1"/>
  <c r="E1788" i="8"/>
  <c r="F1788" i="8" s="1"/>
  <c r="C1798" i="8"/>
  <c r="D1798" i="8" s="1"/>
  <c r="E1800" i="8"/>
  <c r="F1800" i="8" s="1"/>
  <c r="C1810" i="8"/>
  <c r="D1810" i="8" s="1"/>
  <c r="E1812" i="8"/>
  <c r="F1812" i="8" s="1"/>
  <c r="C1822" i="8"/>
  <c r="D1822" i="8" s="1"/>
  <c r="E1824" i="8"/>
  <c r="F1824" i="8" s="1"/>
  <c r="C1834" i="8"/>
  <c r="D1834" i="8" s="1"/>
  <c r="E1836" i="8"/>
  <c r="F1836" i="8" s="1"/>
  <c r="C1846" i="8"/>
  <c r="D1846" i="8" s="1"/>
  <c r="E1848" i="8"/>
  <c r="F1848" i="8" s="1"/>
  <c r="C1858" i="8"/>
  <c r="D1858" i="8" s="1"/>
  <c r="E1860" i="8"/>
  <c r="F1860" i="8" s="1"/>
  <c r="C1870" i="8"/>
  <c r="D1870" i="8" s="1"/>
  <c r="E1872" i="8"/>
  <c r="F1872" i="8" s="1"/>
  <c r="C1882" i="8"/>
  <c r="D1882" i="8" s="1"/>
  <c r="E1884" i="8"/>
  <c r="F1884" i="8" s="1"/>
  <c r="C1894" i="8"/>
  <c r="D1894" i="8" s="1"/>
  <c r="E1896" i="8"/>
  <c r="F1896" i="8" s="1"/>
  <c r="C1906" i="8"/>
  <c r="D1906" i="8" s="1"/>
  <c r="E1937" i="8"/>
  <c r="F1937" i="8" s="1"/>
  <c r="E1942" i="8"/>
  <c r="F1942" i="8" s="1"/>
  <c r="E1978" i="8"/>
  <c r="F1978" i="8" s="1"/>
  <c r="E2019" i="8"/>
  <c r="F2019" i="8" s="1"/>
  <c r="C2017" i="8"/>
  <c r="D2017" i="8" s="1"/>
  <c r="E2055" i="8"/>
  <c r="F2055" i="8" s="1"/>
  <c r="C2053" i="8"/>
  <c r="F2065" i="8"/>
  <c r="F2076" i="8"/>
  <c r="D2100" i="8"/>
  <c r="D2137" i="8"/>
  <c r="F2156" i="8"/>
  <c r="E2223" i="8"/>
  <c r="F2223" i="8" s="1"/>
  <c r="D2243" i="8"/>
  <c r="D2240" i="8"/>
  <c r="F2249" i="8"/>
  <c r="F2321" i="8"/>
  <c r="E2271" i="8"/>
  <c r="F2271" i="8" s="1"/>
  <c r="D2269" i="8"/>
  <c r="E2282" i="8"/>
  <c r="F2282" i="8" s="1"/>
  <c r="C2280" i="8"/>
  <c r="D2282" i="8"/>
  <c r="C2279" i="8"/>
  <c r="E2281" i="8"/>
  <c r="F2281" i="8" s="1"/>
  <c r="F2319" i="8"/>
  <c r="E2361" i="8"/>
  <c r="F2361" i="8" s="1"/>
  <c r="C2359" i="8"/>
  <c r="D2358" i="8"/>
  <c r="F2410" i="8"/>
  <c r="E2008" i="8"/>
  <c r="F2008" i="8" s="1"/>
  <c r="C2006" i="8"/>
  <c r="D2006" i="8" s="1"/>
  <c r="D2036" i="8"/>
  <c r="E2044" i="8"/>
  <c r="F2044" i="8" s="1"/>
  <c r="C2042" i="8"/>
  <c r="F2057" i="8"/>
  <c r="D2072" i="8"/>
  <c r="F2121" i="8"/>
  <c r="E2080" i="8"/>
  <c r="F2080" i="8" s="1"/>
  <c r="C2078" i="8"/>
  <c r="E2128" i="8"/>
  <c r="C2126" i="8"/>
  <c r="D2170" i="8"/>
  <c r="E2193" i="8"/>
  <c r="F2193" i="8" s="1"/>
  <c r="C2191" i="8"/>
  <c r="E2192" i="8"/>
  <c r="F2192" i="8" s="1"/>
  <c r="D2193" i="8"/>
  <c r="C2190" i="8"/>
  <c r="C2216" i="8"/>
  <c r="E2218" i="8"/>
  <c r="F2218" i="8" s="1"/>
  <c r="E2227" i="8"/>
  <c r="F2227" i="8" s="1"/>
  <c r="C2225" i="8"/>
  <c r="D2227" i="8"/>
  <c r="F2276" i="8"/>
  <c r="E2252" i="8"/>
  <c r="F2252" i="8" s="1"/>
  <c r="E2262" i="8"/>
  <c r="F2262" i="8" s="1"/>
  <c r="C2260" i="8"/>
  <c r="E2277" i="8"/>
  <c r="F2277" i="8" s="1"/>
  <c r="C2275" i="8"/>
  <c r="D2277" i="8"/>
  <c r="C2274" i="8"/>
  <c r="D2318" i="8"/>
  <c r="C2316" i="8"/>
  <c r="E2318" i="8"/>
  <c r="F2318" i="8" s="1"/>
  <c r="F2367" i="8"/>
  <c r="C2315" i="8"/>
  <c r="E2340" i="8"/>
  <c r="F2340" i="8" s="1"/>
  <c r="C2338" i="8"/>
  <c r="F2389" i="8"/>
  <c r="E2339" i="8"/>
  <c r="F2339" i="8" s="1"/>
  <c r="D2340" i="8"/>
  <c r="C2337" i="8"/>
  <c r="E1936" i="8"/>
  <c r="F1936" i="8" s="1"/>
  <c r="E1958" i="8"/>
  <c r="F1958" i="8" s="1"/>
  <c r="E1994" i="8"/>
  <c r="F1994" i="8" s="1"/>
  <c r="D2025" i="8"/>
  <c r="D2027" i="8"/>
  <c r="D2030" i="8"/>
  <c r="D2038" i="8"/>
  <c r="D2041" i="8"/>
  <c r="D2052" i="8"/>
  <c r="D2061" i="8"/>
  <c r="D2063" i="8"/>
  <c r="D2066" i="8"/>
  <c r="D2074" i="8"/>
  <c r="D2077" i="8"/>
  <c r="F2144" i="8"/>
  <c r="D2095" i="8"/>
  <c r="E2094" i="8"/>
  <c r="F2094" i="8" s="1"/>
  <c r="E2106" i="8"/>
  <c r="F2106" i="8" s="1"/>
  <c r="F2112" i="8"/>
  <c r="F2168" i="8"/>
  <c r="D2119" i="8"/>
  <c r="F2118" i="8"/>
  <c r="D2125" i="8"/>
  <c r="E2141" i="8"/>
  <c r="F2141" i="8" s="1"/>
  <c r="F2197" i="8"/>
  <c r="C2146" i="8"/>
  <c r="E2152" i="8"/>
  <c r="F2152" i="8" s="1"/>
  <c r="D2152" i="8"/>
  <c r="E2151" i="8"/>
  <c r="F2151" i="8" s="1"/>
  <c r="C2150" i="8"/>
  <c r="E2198" i="8"/>
  <c r="F2198" i="8" s="1"/>
  <c r="C2196" i="8"/>
  <c r="D2198" i="8"/>
  <c r="E2195" i="8"/>
  <c r="F2195" i="8" s="1"/>
  <c r="D2200" i="8"/>
  <c r="F2272" i="8"/>
  <c r="E2224" i="8"/>
  <c r="F2224" i="8" s="1"/>
  <c r="E2238" i="8"/>
  <c r="C2236" i="8"/>
  <c r="D2238" i="8"/>
  <c r="D2235" i="8"/>
  <c r="C2235" i="8"/>
  <c r="E2240" i="8"/>
  <c r="F2240" i="8" s="1"/>
  <c r="D2259" i="8"/>
  <c r="E2278" i="8"/>
  <c r="F2278" i="8" s="1"/>
  <c r="D2337" i="8"/>
  <c r="E2359" i="8"/>
  <c r="E1953" i="8"/>
  <c r="F1953" i="8" s="1"/>
  <c r="E1972" i="8"/>
  <c r="F1972" i="8" s="1"/>
  <c r="C1970" i="8"/>
  <c r="D1970" i="8" s="1"/>
  <c r="F2039" i="8"/>
  <c r="E1989" i="8"/>
  <c r="F1989" i="8" s="1"/>
  <c r="E2027" i="8"/>
  <c r="F2027" i="8" s="1"/>
  <c r="D2033" i="8"/>
  <c r="D2044" i="8"/>
  <c r="F2049" i="8"/>
  <c r="E2052" i="8"/>
  <c r="F2052" i="8" s="1"/>
  <c r="D2055" i="8"/>
  <c r="E2063" i="8"/>
  <c r="F2063" i="8" s="1"/>
  <c r="D2069" i="8"/>
  <c r="E2077" i="8"/>
  <c r="D2080" i="8"/>
  <c r="E2092" i="8"/>
  <c r="F2092" i="8" s="1"/>
  <c r="C2090" i="8"/>
  <c r="E2104" i="8"/>
  <c r="F2104" i="8" s="1"/>
  <c r="C2102" i="8"/>
  <c r="C2104" i="8"/>
  <c r="E2116" i="8"/>
  <c r="F2116" i="8" s="1"/>
  <c r="C2114" i="8"/>
  <c r="C2116" i="8"/>
  <c r="C2122" i="8"/>
  <c r="E2125" i="8"/>
  <c r="F2125" i="8" s="1"/>
  <c r="C2145" i="8"/>
  <c r="C2149" i="8"/>
  <c r="E2157" i="8"/>
  <c r="F2157" i="8" s="1"/>
  <c r="C2155" i="8"/>
  <c r="C2154" i="8"/>
  <c r="D2157" i="8"/>
  <c r="E2169" i="8"/>
  <c r="F2169" i="8" s="1"/>
  <c r="C2167" i="8"/>
  <c r="D2169" i="8"/>
  <c r="C2166" i="8"/>
  <c r="E2174" i="8"/>
  <c r="F2174" i="8" s="1"/>
  <c r="C2172" i="8"/>
  <c r="D2174" i="8"/>
  <c r="C2171" i="8"/>
  <c r="E2173" i="8"/>
  <c r="F2173" i="8" s="1"/>
  <c r="C2195" i="8"/>
  <c r="C2211" i="8"/>
  <c r="E2259" i="8"/>
  <c r="F2259" i="8" s="1"/>
  <c r="D2279" i="8"/>
  <c r="D2276" i="8"/>
  <c r="E2280" i="8"/>
  <c r="F2280" i="8" s="1"/>
  <c r="E2307" i="8"/>
  <c r="F2307" i="8" s="1"/>
  <c r="D2305" i="8"/>
  <c r="E2341" i="8"/>
  <c r="F2341" i="8" s="1"/>
  <c r="D2341" i="8"/>
  <c r="C2339" i="8"/>
  <c r="E2387" i="8"/>
  <c r="F2387" i="8" s="1"/>
  <c r="C2385" i="8"/>
  <c r="D2387" i="8"/>
  <c r="E2170" i="8"/>
  <c r="F2170" i="8" s="1"/>
  <c r="E2229" i="8"/>
  <c r="F2229" i="8" s="1"/>
  <c r="C2227" i="8"/>
  <c r="E2228" i="8"/>
  <c r="F2228" i="8" s="1"/>
  <c r="D2229" i="8"/>
  <c r="C2226" i="8"/>
  <c r="C2252" i="8"/>
  <c r="E2254" i="8"/>
  <c r="F2254" i="8" s="1"/>
  <c r="E2263" i="8"/>
  <c r="F2263" i="8" s="1"/>
  <c r="C2261" i="8"/>
  <c r="D2263" i="8"/>
  <c r="F2347" i="8"/>
  <c r="E2298" i="8"/>
  <c r="F2298" i="8" s="1"/>
  <c r="C2296" i="8"/>
  <c r="E2313" i="8"/>
  <c r="F2313" i="8" s="1"/>
  <c r="C2311" i="8"/>
  <c r="C2310" i="8"/>
  <c r="E2312" i="8"/>
  <c r="F2312" i="8" s="1"/>
  <c r="E2324" i="8"/>
  <c r="F2324" i="8" s="1"/>
  <c r="C587" i="9"/>
  <c r="D587" i="9" s="1"/>
  <c r="C586" i="9"/>
  <c r="D586" i="9" s="1"/>
  <c r="F2323" i="8"/>
  <c r="E2274" i="8"/>
  <c r="F2274" i="8" s="1"/>
  <c r="C2272" i="8"/>
  <c r="D2274" i="8"/>
  <c r="D2271" i="8"/>
  <c r="C2271" i="8"/>
  <c r="C2312" i="8"/>
  <c r="E2314" i="8"/>
  <c r="F2314" i="8" s="1"/>
  <c r="D2314" i="8"/>
  <c r="F2369" i="8"/>
  <c r="D2317" i="8"/>
  <c r="C2318" i="8"/>
  <c r="D2320" i="8"/>
  <c r="C2317" i="8"/>
  <c r="D2381" i="8"/>
  <c r="C1900" i="8"/>
  <c r="D1900" i="8" s="1"/>
  <c r="E1902" i="8"/>
  <c r="F1902" i="8" s="1"/>
  <c r="C1912" i="8"/>
  <c r="D1912" i="8" s="1"/>
  <c r="C1924" i="8"/>
  <c r="D1924" i="8" s="1"/>
  <c r="C1936" i="8"/>
  <c r="D1936" i="8" s="1"/>
  <c r="C1941" i="8"/>
  <c r="D1941" i="8" s="1"/>
  <c r="E2000" i="8"/>
  <c r="C2009" i="8"/>
  <c r="D2009" i="8" s="1"/>
  <c r="D2037" i="8"/>
  <c r="E2036" i="8"/>
  <c r="F2036" i="8" s="1"/>
  <c r="C2045" i="8"/>
  <c r="C2056" i="8"/>
  <c r="D2073" i="8"/>
  <c r="E2072" i="8"/>
  <c r="F2072" i="8" s="1"/>
  <c r="C2081" i="8"/>
  <c r="E2083" i="8"/>
  <c r="F2083" i="8" s="1"/>
  <c r="E2126" i="8"/>
  <c r="F2126" i="8" s="1"/>
  <c r="C2124" i="8"/>
  <c r="F2129" i="8"/>
  <c r="C2152" i="8"/>
  <c r="C2168" i="8"/>
  <c r="F2177" i="8"/>
  <c r="F2238" i="8"/>
  <c r="E2199" i="8"/>
  <c r="F2199" i="8" s="1"/>
  <c r="D2197" i="8"/>
  <c r="F2201" i="8"/>
  <c r="E2210" i="8"/>
  <c r="F2210" i="8" s="1"/>
  <c r="C2208" i="8"/>
  <c r="D2210" i="8"/>
  <c r="C2207" i="8"/>
  <c r="E2209" i="8"/>
  <c r="D2285" i="8"/>
  <c r="E2295" i="8"/>
  <c r="F2295" i="8" s="1"/>
  <c r="E2315" i="8"/>
  <c r="F2315" i="8" s="1"/>
  <c r="F2364" i="8"/>
  <c r="E2317" i="8"/>
  <c r="F2317" i="8" s="1"/>
  <c r="D2361" i="8"/>
  <c r="F1991" i="8"/>
  <c r="E1960" i="8"/>
  <c r="F1960" i="8" s="1"/>
  <c r="C1958" i="8"/>
  <c r="D1958" i="8" s="1"/>
  <c r="E1959" i="8"/>
  <c r="F1959" i="8" s="1"/>
  <c r="E1996" i="8"/>
  <c r="F1996" i="8" s="1"/>
  <c r="C1994" i="8"/>
  <c r="D1994" i="8" s="1"/>
  <c r="E1995" i="8"/>
  <c r="F1995" i="8" s="1"/>
  <c r="F2075" i="8"/>
  <c r="C2034" i="8"/>
  <c r="F2111" i="8"/>
  <c r="C2070" i="8"/>
  <c r="E2090" i="8"/>
  <c r="F2090" i="8" s="1"/>
  <c r="C2088" i="8"/>
  <c r="E2102" i="8"/>
  <c r="F2102" i="8" s="1"/>
  <c r="C2100" i="8"/>
  <c r="F2154" i="8"/>
  <c r="E2114" i="8"/>
  <c r="F2114" i="8" s="1"/>
  <c r="C2112" i="8"/>
  <c r="F2172" i="8"/>
  <c r="D2123" i="8"/>
  <c r="E2130" i="8"/>
  <c r="F2130" i="8" s="1"/>
  <c r="C2128" i="8"/>
  <c r="E2139" i="8"/>
  <c r="F2139" i="8" s="1"/>
  <c r="E2162" i="8"/>
  <c r="F2162" i="8" s="1"/>
  <c r="C2160" i="8"/>
  <c r="D2162" i="8"/>
  <c r="E2166" i="8"/>
  <c r="F2166" i="8" s="1"/>
  <c r="C2164" i="8"/>
  <c r="D2166" i="8"/>
  <c r="D2163" i="8"/>
  <c r="E2180" i="8"/>
  <c r="F2180" i="8" s="1"/>
  <c r="D2182" i="8"/>
  <c r="E2190" i="8"/>
  <c r="F2190" i="8" s="1"/>
  <c r="C2188" i="8"/>
  <c r="E2205" i="8"/>
  <c r="F2205" i="8" s="1"/>
  <c r="C2203" i="8"/>
  <c r="D2205" i="8"/>
  <c r="C2202" i="8"/>
  <c r="F2279" i="8"/>
  <c r="E2265" i="8"/>
  <c r="F2265" i="8" s="1"/>
  <c r="C2263" i="8"/>
  <c r="E2264" i="8"/>
  <c r="F2264" i="8" s="1"/>
  <c r="D2265" i="8"/>
  <c r="C2262" i="8"/>
  <c r="C2288" i="8"/>
  <c r="E2290" i="8"/>
  <c r="F2290" i="8" s="1"/>
  <c r="E2299" i="8"/>
  <c r="F2299" i="8" s="1"/>
  <c r="C2297" i="8"/>
  <c r="D2299" i="8"/>
  <c r="F2348" i="8"/>
  <c r="D2329" i="8"/>
  <c r="E2329" i="8"/>
  <c r="F2329" i="8" s="1"/>
  <c r="C2327" i="8"/>
  <c r="E2345" i="8"/>
  <c r="F2345" i="8" s="1"/>
  <c r="E2352" i="8"/>
  <c r="F2352" i="8" s="1"/>
  <c r="C2350" i="8"/>
  <c r="D2352" i="8"/>
  <c r="E2350" i="8"/>
  <c r="F2350" i="8" s="1"/>
  <c r="C2394" i="8"/>
  <c r="E2150" i="8"/>
  <c r="F2150" i="8" s="1"/>
  <c r="C2148" i="8"/>
  <c r="D2150" i="8"/>
  <c r="E2168" i="8"/>
  <c r="E2206" i="8"/>
  <c r="F2206" i="8" s="1"/>
  <c r="F2260" i="8"/>
  <c r="E2270" i="8"/>
  <c r="F2270" i="8" s="1"/>
  <c r="C2268" i="8"/>
  <c r="D2270" i="8"/>
  <c r="E2267" i="8"/>
  <c r="F2267" i="8" s="1"/>
  <c r="E2296" i="8"/>
  <c r="F2296" i="8" s="1"/>
  <c r="F2359" i="8"/>
  <c r="E2310" i="8"/>
  <c r="F2310" i="8" s="1"/>
  <c r="C2308" i="8"/>
  <c r="D2310" i="8"/>
  <c r="D2307" i="8"/>
  <c r="C2307" i="8"/>
  <c r="E2397" i="8"/>
  <c r="F2397" i="8" s="1"/>
  <c r="C2395" i="8"/>
  <c r="D2394" i="8"/>
  <c r="C37" i="9"/>
  <c r="D37" i="9" s="1"/>
  <c r="C36" i="9"/>
  <c r="D36" i="9" s="1"/>
  <c r="E2136" i="8"/>
  <c r="F2136" i="8" s="1"/>
  <c r="E2145" i="8"/>
  <c r="F2145" i="8" s="1"/>
  <c r="C2143" i="8"/>
  <c r="E2147" i="8"/>
  <c r="F2147" i="8" s="1"/>
  <c r="E2183" i="8"/>
  <c r="F2183" i="8" s="1"/>
  <c r="C2187" i="8"/>
  <c r="F2196" i="8"/>
  <c r="E2203" i="8"/>
  <c r="F2203" i="8" s="1"/>
  <c r="C2201" i="8"/>
  <c r="D2203" i="8"/>
  <c r="E2219" i="8"/>
  <c r="F2219" i="8" s="1"/>
  <c r="C2223" i="8"/>
  <c r="F2232" i="8"/>
  <c r="E2239" i="8"/>
  <c r="F2239" i="8" s="1"/>
  <c r="C2237" i="8"/>
  <c r="D2239" i="8"/>
  <c r="E2255" i="8"/>
  <c r="F2255" i="8" s="1"/>
  <c r="C2259" i="8"/>
  <c r="F2268" i="8"/>
  <c r="E2275" i="8"/>
  <c r="F2275" i="8" s="1"/>
  <c r="C2273" i="8"/>
  <c r="D2275" i="8"/>
  <c r="E2291" i="8"/>
  <c r="F2291" i="8" s="1"/>
  <c r="C2295" i="8"/>
  <c r="F2304" i="8"/>
  <c r="E2311" i="8"/>
  <c r="F2311" i="8" s="1"/>
  <c r="C2309" i="8"/>
  <c r="D2311" i="8"/>
  <c r="C80" i="9"/>
  <c r="D80" i="9" s="1"/>
  <c r="C79" i="9"/>
  <c r="D79" i="9" s="1"/>
  <c r="C193" i="9"/>
  <c r="D193" i="9" s="1"/>
  <c r="C192" i="9"/>
  <c r="D192" i="9" s="1"/>
  <c r="C2375" i="8"/>
  <c r="D2377" i="8"/>
  <c r="E2399" i="8"/>
  <c r="F2399" i="8" s="1"/>
  <c r="C2397" i="8"/>
  <c r="D2399" i="8"/>
  <c r="C2396" i="8"/>
  <c r="E2398" i="8"/>
  <c r="F2398" i="8" s="1"/>
  <c r="E2178" i="8"/>
  <c r="F2178" i="8" s="1"/>
  <c r="C2176" i="8"/>
  <c r="E2181" i="8"/>
  <c r="F2181" i="8" s="1"/>
  <c r="C2179" i="8"/>
  <c r="D2194" i="8"/>
  <c r="E2214" i="8"/>
  <c r="F2214" i="8" s="1"/>
  <c r="C2212" i="8"/>
  <c r="E2217" i="8"/>
  <c r="F2217" i="8" s="1"/>
  <c r="C2215" i="8"/>
  <c r="D2230" i="8"/>
  <c r="E2250" i="8"/>
  <c r="F2250" i="8" s="1"/>
  <c r="C2248" i="8"/>
  <c r="E2253" i="8"/>
  <c r="F2253" i="8" s="1"/>
  <c r="C2251" i="8"/>
  <c r="E2286" i="8"/>
  <c r="F2286" i="8" s="1"/>
  <c r="C2284" i="8"/>
  <c r="E2289" i="8"/>
  <c r="F2289" i="8" s="1"/>
  <c r="C2287" i="8"/>
  <c r="D2302" i="8"/>
  <c r="F2368" i="8"/>
  <c r="E2363" i="8"/>
  <c r="F2363" i="8" s="1"/>
  <c r="C2361" i="8"/>
  <c r="D2363" i="8"/>
  <c r="C2360" i="8"/>
  <c r="E2362" i="8"/>
  <c r="F2362" i="8" s="1"/>
  <c r="E2374" i="8"/>
  <c r="F2374" i="8" s="1"/>
  <c r="D2396" i="8"/>
  <c r="E2409" i="8"/>
  <c r="F2409" i="8" s="1"/>
  <c r="C2407" i="8"/>
  <c r="E2408" i="8"/>
  <c r="F2408" i="8" s="1"/>
  <c r="E2407" i="8"/>
  <c r="F2407" i="8" s="1"/>
  <c r="C2406" i="8"/>
  <c r="C269" i="9"/>
  <c r="D269" i="9" s="1"/>
  <c r="C268" i="9"/>
  <c r="D268" i="9" s="1"/>
  <c r="D2368" i="8"/>
  <c r="E2368" i="8"/>
  <c r="C2365" i="8"/>
  <c r="C128" i="9"/>
  <c r="D128" i="9" s="1"/>
  <c r="C127" i="9"/>
  <c r="D127" i="9" s="1"/>
  <c r="F2074" i="8"/>
  <c r="D2096" i="8"/>
  <c r="F2098" i="8"/>
  <c r="D2108" i="8"/>
  <c r="D2120" i="8"/>
  <c r="F2122" i="8"/>
  <c r="D2132" i="8"/>
  <c r="E2138" i="8"/>
  <c r="F2138" i="8" s="1"/>
  <c r="C2136" i="8"/>
  <c r="D2138" i="8"/>
  <c r="E2137" i="8"/>
  <c r="F2137" i="8" s="1"/>
  <c r="F2209" i="8"/>
  <c r="D2175" i="8"/>
  <c r="D2178" i="8"/>
  <c r="D2188" i="8"/>
  <c r="D2195" i="8"/>
  <c r="F2194" i="8"/>
  <c r="D2211" i="8"/>
  <c r="D2214" i="8"/>
  <c r="D2224" i="8"/>
  <c r="D2231" i="8"/>
  <c r="F2230" i="8"/>
  <c r="D2247" i="8"/>
  <c r="D2250" i="8"/>
  <c r="D2260" i="8"/>
  <c r="D2267" i="8"/>
  <c r="F2322" i="8"/>
  <c r="E2273" i="8"/>
  <c r="F2273" i="8" s="1"/>
  <c r="D2283" i="8"/>
  <c r="D2286" i="8"/>
  <c r="D2296" i="8"/>
  <c r="D2303" i="8"/>
  <c r="F2302" i="8"/>
  <c r="E2309" i="8"/>
  <c r="F2309" i="8" s="1"/>
  <c r="E2327" i="8"/>
  <c r="F2327" i="8" s="1"/>
  <c r="E2373" i="8"/>
  <c r="F2373" i="8" s="1"/>
  <c r="C2371" i="8"/>
  <c r="E2372" i="8"/>
  <c r="F2372" i="8" s="1"/>
  <c r="C2370" i="8"/>
  <c r="D2389" i="8"/>
  <c r="C2387" i="8"/>
  <c r="C46" i="9"/>
  <c r="D46" i="9" s="1"/>
  <c r="C84" i="9"/>
  <c r="D84" i="9" s="1"/>
  <c r="C83" i="9"/>
  <c r="D83" i="9" s="1"/>
  <c r="C333" i="9"/>
  <c r="D333" i="9" s="1"/>
  <c r="C332" i="9"/>
  <c r="D332" i="9" s="1"/>
  <c r="D2390" i="8"/>
  <c r="C2388" i="8"/>
  <c r="E2390" i="8"/>
  <c r="F2390" i="8" s="1"/>
  <c r="C27" i="9"/>
  <c r="D27" i="9" s="1"/>
  <c r="C26" i="9"/>
  <c r="D26" i="9" s="1"/>
  <c r="C223" i="9"/>
  <c r="D223" i="9" s="1"/>
  <c r="C222" i="9"/>
  <c r="D222" i="9" s="1"/>
  <c r="C479" i="9"/>
  <c r="D479" i="9" s="1"/>
  <c r="C478" i="9"/>
  <c r="D478" i="9" s="1"/>
  <c r="E2160" i="8"/>
  <c r="F2160" i="8" s="1"/>
  <c r="E2179" i="8"/>
  <c r="F2179" i="8" s="1"/>
  <c r="C2177" i="8"/>
  <c r="D2179" i="8"/>
  <c r="D2189" i="8"/>
  <c r="E2215" i="8"/>
  <c r="F2215" i="8" s="1"/>
  <c r="C2213" i="8"/>
  <c r="D2215" i="8"/>
  <c r="D2225" i="8"/>
  <c r="E2251" i="8"/>
  <c r="F2251" i="8" s="1"/>
  <c r="C2249" i="8"/>
  <c r="D2251" i="8"/>
  <c r="D2261" i="8"/>
  <c r="E2287" i="8"/>
  <c r="F2287" i="8" s="1"/>
  <c r="C2285" i="8"/>
  <c r="D2287" i="8"/>
  <c r="D2321" i="8"/>
  <c r="C2319" i="8"/>
  <c r="C2330" i="8"/>
  <c r="E2332" i="8"/>
  <c r="F2332" i="8" s="1"/>
  <c r="E2358" i="8"/>
  <c r="F2358" i="8" s="1"/>
  <c r="C2356" i="8"/>
  <c r="D2359" i="8"/>
  <c r="C2357" i="8"/>
  <c r="E2394" i="8"/>
  <c r="F2394" i="8" s="1"/>
  <c r="C2392" i="8"/>
  <c r="E2395" i="8"/>
  <c r="F2395" i="8" s="1"/>
  <c r="D2395" i="8"/>
  <c r="C2393" i="8"/>
  <c r="C11" i="9"/>
  <c r="D11" i="9" s="1"/>
  <c r="C10" i="9"/>
  <c r="D10" i="9" s="1"/>
  <c r="C18" i="9"/>
  <c r="D18" i="9" s="1"/>
  <c r="C19" i="9"/>
  <c r="D19" i="9" s="1"/>
  <c r="C108" i="9"/>
  <c r="D108" i="9" s="1"/>
  <c r="C107" i="9"/>
  <c r="D107" i="9" s="1"/>
  <c r="C116" i="9"/>
  <c r="D116" i="9" s="1"/>
  <c r="C115" i="9"/>
  <c r="D115" i="9" s="1"/>
  <c r="D2176" i="8"/>
  <c r="E2189" i="8"/>
  <c r="F2189" i="8" s="1"/>
  <c r="D2212" i="8"/>
  <c r="E2225" i="8"/>
  <c r="F2225" i="8" s="1"/>
  <c r="D2248" i="8"/>
  <c r="E2261" i="8"/>
  <c r="F2261" i="8" s="1"/>
  <c r="D2284" i="8"/>
  <c r="F2346" i="8"/>
  <c r="E2297" i="8"/>
  <c r="F2297" i="8" s="1"/>
  <c r="F2300" i="8"/>
  <c r="E2351" i="8"/>
  <c r="F2351" i="8" s="1"/>
  <c r="E2360" i="8"/>
  <c r="F2360" i="8" s="1"/>
  <c r="D2365" i="8"/>
  <c r="E2396" i="8"/>
  <c r="F2396" i="8" s="1"/>
  <c r="D2402" i="8"/>
  <c r="E2402" i="8"/>
  <c r="F2402" i="8" s="1"/>
  <c r="C2399" i="8"/>
  <c r="E2401" i="8"/>
  <c r="F2401" i="8" s="1"/>
  <c r="C56" i="9"/>
  <c r="D56" i="9" s="1"/>
  <c r="C55" i="9"/>
  <c r="D55" i="9" s="1"/>
  <c r="C64" i="9"/>
  <c r="D64" i="9" s="1"/>
  <c r="C63" i="9"/>
  <c r="D63" i="9" s="1"/>
  <c r="F2188" i="8"/>
  <c r="C2173" i="8"/>
  <c r="E2176" i="8"/>
  <c r="F2176" i="8" s="1"/>
  <c r="E2186" i="8"/>
  <c r="F2186" i="8" s="1"/>
  <c r="C2184" i="8"/>
  <c r="D2186" i="8"/>
  <c r="C2209" i="8"/>
  <c r="E2212" i="8"/>
  <c r="F2212" i="8" s="1"/>
  <c r="E2222" i="8"/>
  <c r="F2222" i="8" s="1"/>
  <c r="C2220" i="8"/>
  <c r="D2222" i="8"/>
  <c r="F2284" i="8"/>
  <c r="C2245" i="8"/>
  <c r="E2248" i="8"/>
  <c r="F2248" i="8" s="1"/>
  <c r="E2258" i="8"/>
  <c r="F2258" i="8" s="1"/>
  <c r="C2256" i="8"/>
  <c r="D2258" i="8"/>
  <c r="C2281" i="8"/>
  <c r="E2294" i="8"/>
  <c r="F2294" i="8" s="1"/>
  <c r="C2292" i="8"/>
  <c r="F2343" i="8"/>
  <c r="D2294" i="8"/>
  <c r="D2356" i="8"/>
  <c r="F2405" i="8"/>
  <c r="E2356" i="8"/>
  <c r="F2356" i="8" s="1"/>
  <c r="D2353" i="8"/>
  <c r="E2355" i="8"/>
  <c r="F2355" i="8" s="1"/>
  <c r="E2357" i="8"/>
  <c r="F2357" i="8" s="1"/>
  <c r="D2366" i="8"/>
  <c r="E2366" i="8"/>
  <c r="F2366" i="8" s="1"/>
  <c r="C2363" i="8"/>
  <c r="E2365" i="8"/>
  <c r="F2365" i="8" s="1"/>
  <c r="E2393" i="8"/>
  <c r="F2393" i="8" s="1"/>
  <c r="D2409" i="8"/>
  <c r="C21" i="9"/>
  <c r="D21" i="9" s="1"/>
  <c r="C20" i="9"/>
  <c r="D20" i="9" s="1"/>
  <c r="C140" i="9"/>
  <c r="D140" i="9" s="1"/>
  <c r="C139" i="9"/>
  <c r="D139" i="9" s="1"/>
  <c r="D2357" i="8"/>
  <c r="D2380" i="8"/>
  <c r="D2393" i="8"/>
  <c r="C548" i="9"/>
  <c r="D548" i="9" s="1"/>
  <c r="C547" i="9"/>
  <c r="D547" i="9" s="1"/>
  <c r="F2221" i="8"/>
  <c r="F2257" i="8"/>
  <c r="F2269" i="8"/>
  <c r="F2293" i="8"/>
  <c r="F2353" i="8"/>
  <c r="E2316" i="8"/>
  <c r="F2316" i="8" s="1"/>
  <c r="E2349" i="8"/>
  <c r="F2349" i="8" s="1"/>
  <c r="C2347" i="8"/>
  <c r="E2364" i="8"/>
  <c r="D2374" i="8"/>
  <c r="E2380" i="8"/>
  <c r="F2380" i="8" s="1"/>
  <c r="C2384" i="8"/>
  <c r="E2400" i="8"/>
  <c r="F2400" i="8" s="1"/>
  <c r="D2410" i="8"/>
  <c r="C473" i="9"/>
  <c r="D473" i="9" s="1"/>
  <c r="C472" i="9"/>
  <c r="D472" i="9" s="1"/>
  <c r="C569" i="9"/>
  <c r="D569" i="9" s="1"/>
  <c r="C568" i="9"/>
  <c r="D568" i="9" s="1"/>
  <c r="C180" i="9"/>
  <c r="D180" i="9" s="1"/>
  <c r="C179" i="9"/>
  <c r="D179" i="9" s="1"/>
  <c r="C219" i="9"/>
  <c r="D219" i="9" s="1"/>
  <c r="C218" i="9"/>
  <c r="D218" i="9" s="1"/>
  <c r="C241" i="9"/>
  <c r="D241" i="9" s="1"/>
  <c r="C240" i="9"/>
  <c r="D240" i="9" s="1"/>
  <c r="C287" i="9"/>
  <c r="D287" i="9" s="1"/>
  <c r="C286" i="9"/>
  <c r="D286" i="9" s="1"/>
  <c r="C543" i="9"/>
  <c r="D543" i="9" s="1"/>
  <c r="C542" i="9"/>
  <c r="D542" i="9" s="1"/>
  <c r="F2320" i="8"/>
  <c r="F2371" i="8"/>
  <c r="D2327" i="8"/>
  <c r="D2333" i="8"/>
  <c r="E2335" i="8"/>
  <c r="F2335" i="8" s="1"/>
  <c r="D2349" i="8"/>
  <c r="E2370" i="8"/>
  <c r="F2370" i="8" s="1"/>
  <c r="C2368" i="8"/>
  <c r="E2375" i="8"/>
  <c r="F2375" i="8" s="1"/>
  <c r="C2373" i="8"/>
  <c r="D2375" i="8"/>
  <c r="C2378" i="8"/>
  <c r="C2401" i="8"/>
  <c r="E2406" i="8"/>
  <c r="C2404" i="8"/>
  <c r="C16" i="9"/>
  <c r="D16" i="9" s="1"/>
  <c r="C32" i="9"/>
  <c r="D32" i="9" s="1"/>
  <c r="C48" i="9"/>
  <c r="D48" i="9" s="1"/>
  <c r="C59" i="9"/>
  <c r="D59" i="9" s="1"/>
  <c r="C76" i="9"/>
  <c r="D76" i="9" s="1"/>
  <c r="C104" i="9"/>
  <c r="D104" i="9" s="1"/>
  <c r="C197" i="9"/>
  <c r="D197" i="9" s="1"/>
  <c r="C196" i="9"/>
  <c r="D196" i="9" s="1"/>
  <c r="C232" i="9"/>
  <c r="D232" i="9" s="1"/>
  <c r="C326" i="9"/>
  <c r="D326" i="9" s="1"/>
  <c r="C384" i="9"/>
  <c r="D384" i="9" s="1"/>
  <c r="D2316" i="8"/>
  <c r="E2325" i="8"/>
  <c r="F2325" i="8" s="1"/>
  <c r="C2323" i="8"/>
  <c r="E2378" i="8"/>
  <c r="F2378" i="8" s="1"/>
  <c r="E2388" i="8"/>
  <c r="F2388" i="8" s="1"/>
  <c r="E2404" i="8"/>
  <c r="F2404" i="8" s="1"/>
  <c r="C103" i="9"/>
  <c r="D103" i="9" s="1"/>
  <c r="C172" i="9"/>
  <c r="D172" i="9" s="1"/>
  <c r="C188" i="9"/>
  <c r="D188" i="9" s="1"/>
  <c r="C198" i="9"/>
  <c r="D198" i="9" s="1"/>
  <c r="C288" i="9"/>
  <c r="D288" i="9" s="1"/>
  <c r="C346" i="9"/>
  <c r="D346" i="9" s="1"/>
  <c r="C394" i="9"/>
  <c r="D394" i="9" s="1"/>
  <c r="C395" i="9"/>
  <c r="D395" i="9" s="1"/>
  <c r="C456" i="9"/>
  <c r="D456" i="9" s="1"/>
  <c r="C561" i="9"/>
  <c r="D561" i="9" s="1"/>
  <c r="C560" i="9"/>
  <c r="D560" i="9" s="1"/>
  <c r="C698" i="9"/>
  <c r="D698" i="9" s="1"/>
  <c r="C697" i="9"/>
  <c r="D697" i="9" s="1"/>
  <c r="D2304" i="8"/>
  <c r="C2314" i="8"/>
  <c r="E2328" i="8"/>
  <c r="F2328" i="8" s="1"/>
  <c r="C2326" i="8"/>
  <c r="F2377" i="8"/>
  <c r="D2342" i="8"/>
  <c r="E2385" i="8"/>
  <c r="F2385" i="8" s="1"/>
  <c r="C2383" i="8"/>
  <c r="D2385" i="8"/>
  <c r="C156" i="9"/>
  <c r="D156" i="9" s="1"/>
  <c r="C155" i="9"/>
  <c r="D155" i="9" s="1"/>
  <c r="C168" i="9"/>
  <c r="D168" i="9" s="1"/>
  <c r="C199" i="9"/>
  <c r="D199" i="9" s="1"/>
  <c r="C337" i="9"/>
  <c r="D337" i="9" s="1"/>
  <c r="C336" i="9"/>
  <c r="D336" i="9" s="1"/>
  <c r="C370" i="9"/>
  <c r="D370" i="9" s="1"/>
  <c r="D2392" i="8"/>
  <c r="C132" i="9"/>
  <c r="D132" i="9" s="1"/>
  <c r="C131" i="9"/>
  <c r="D131" i="9" s="1"/>
  <c r="C144" i="9"/>
  <c r="D144" i="9" s="1"/>
  <c r="C200" i="9"/>
  <c r="D200" i="9" s="1"/>
  <c r="E2337" i="8"/>
  <c r="F2337" i="8" s="1"/>
  <c r="C2335" i="8"/>
  <c r="E2376" i="8"/>
  <c r="F2376" i="8" s="1"/>
  <c r="E2392" i="8"/>
  <c r="F2392" i="8" s="1"/>
  <c r="C2410" i="8"/>
  <c r="C57" i="9"/>
  <c r="D57" i="9" s="1"/>
  <c r="C68" i="9"/>
  <c r="D68" i="9" s="1"/>
  <c r="C175" i="9"/>
  <c r="D175" i="9" s="1"/>
  <c r="C176" i="9"/>
  <c r="D176" i="9" s="1"/>
  <c r="C184" i="9"/>
  <c r="D184" i="9" s="1"/>
  <c r="C183" i="9"/>
  <c r="D183" i="9" s="1"/>
  <c r="C202" i="9"/>
  <c r="D202" i="9" s="1"/>
  <c r="C260" i="9"/>
  <c r="D260" i="9" s="1"/>
  <c r="C259" i="9"/>
  <c r="D259" i="9" s="1"/>
  <c r="C307" i="9"/>
  <c r="D307" i="9" s="1"/>
  <c r="C420" i="9"/>
  <c r="D420" i="9" s="1"/>
  <c r="C352" i="9"/>
  <c r="D352" i="9" s="1"/>
  <c r="C409" i="9"/>
  <c r="D409" i="9" s="1"/>
  <c r="C691" i="9"/>
  <c r="D691" i="9" s="1"/>
  <c r="C690" i="9"/>
  <c r="D690" i="9" s="1"/>
  <c r="F2406" i="8"/>
  <c r="C212" i="9"/>
  <c r="D212" i="9" s="1"/>
  <c r="C246" i="9"/>
  <c r="D246" i="9" s="1"/>
  <c r="C320" i="9"/>
  <c r="D320" i="9" s="1"/>
  <c r="C445" i="9"/>
  <c r="D445" i="9" s="1"/>
  <c r="C600" i="9"/>
  <c r="D600" i="9" s="1"/>
  <c r="C669" i="9"/>
  <c r="D669" i="9" s="1"/>
  <c r="C322" i="9"/>
  <c r="D322" i="9" s="1"/>
  <c r="C404" i="9"/>
  <c r="D404" i="9" s="1"/>
  <c r="C424" i="9"/>
  <c r="D424" i="9" s="1"/>
  <c r="C516" i="9"/>
  <c r="D516" i="9" s="1"/>
  <c r="C712" i="9"/>
  <c r="D712" i="9" s="1"/>
  <c r="C426" i="9"/>
  <c r="D426" i="9" s="1"/>
  <c r="C469" i="9"/>
  <c r="D469" i="9" s="1"/>
  <c r="C468" i="9"/>
  <c r="D468" i="9" s="1"/>
  <c r="C621" i="9"/>
  <c r="D621" i="9" s="1"/>
  <c r="C620" i="9"/>
  <c r="D620" i="9" s="1"/>
  <c r="C2362" i="8"/>
  <c r="C2374" i="8"/>
  <c r="C2386" i="8"/>
  <c r="C2398" i="8"/>
  <c r="C237" i="9"/>
  <c r="D237" i="9" s="1"/>
  <c r="C248" i="9"/>
  <c r="D248" i="9" s="1"/>
  <c r="C272" i="9"/>
  <c r="D272" i="9" s="1"/>
  <c r="C316" i="9"/>
  <c r="D316" i="9" s="1"/>
  <c r="C330" i="9"/>
  <c r="D330" i="9" s="1"/>
  <c r="C407" i="9"/>
  <c r="D407" i="9" s="1"/>
  <c r="C406" i="9"/>
  <c r="D406" i="9" s="1"/>
  <c r="C596" i="9"/>
  <c r="D596" i="9" s="1"/>
  <c r="C595" i="9"/>
  <c r="D595" i="9" s="1"/>
  <c r="C626" i="9"/>
  <c r="D626" i="9" s="1"/>
  <c r="C625" i="9"/>
  <c r="D625" i="9" s="1"/>
  <c r="C661" i="9"/>
  <c r="D661" i="9" s="1"/>
  <c r="C522" i="9"/>
  <c r="D522" i="9" s="1"/>
  <c r="C535" i="9"/>
  <c r="D535" i="9" s="1"/>
  <c r="C606" i="9"/>
  <c r="D606" i="9" s="1"/>
  <c r="C646" i="9"/>
  <c r="D646" i="9" s="1"/>
  <c r="C727" i="9"/>
  <c r="D727" i="9" s="1"/>
  <c r="C726" i="9"/>
  <c r="D726" i="9" s="1"/>
  <c r="C767" i="9"/>
  <c r="D767" i="9" s="1"/>
  <c r="C722" i="9"/>
  <c r="D722" i="9" s="1"/>
  <c r="C721" i="9"/>
  <c r="D721" i="9" s="1"/>
  <c r="C749" i="9"/>
  <c r="D749" i="9" s="1"/>
  <c r="C748" i="9"/>
  <c r="D748" i="9" s="1"/>
  <c r="C629" i="9"/>
  <c r="D629" i="9" s="1"/>
  <c r="C634" i="9"/>
  <c r="D634" i="9" s="1"/>
  <c r="S26" i="11"/>
  <c r="G26" i="11"/>
  <c r="P26" i="11"/>
  <c r="D26" i="11"/>
  <c r="AA26" i="11"/>
  <c r="O26" i="11"/>
  <c r="C26" i="11"/>
  <c r="M26" i="11"/>
  <c r="L26" i="11"/>
  <c r="Z26" i="11"/>
  <c r="Z4" i="11" s="1"/>
  <c r="K26" i="11"/>
  <c r="Y26" i="11"/>
  <c r="J26" i="11"/>
  <c r="X26" i="11"/>
  <c r="I26" i="11"/>
  <c r="W26" i="11"/>
  <c r="H26" i="11"/>
  <c r="V26" i="11"/>
  <c r="F26" i="11"/>
  <c r="U26" i="11"/>
  <c r="E26" i="11"/>
  <c r="Q26" i="11"/>
  <c r="T26" i="11"/>
  <c r="R26" i="11"/>
  <c r="N26" i="11"/>
  <c r="C284" i="9"/>
  <c r="D284" i="9" s="1"/>
  <c r="C328" i="9"/>
  <c r="D328" i="9" s="1"/>
  <c r="C367" i="9"/>
  <c r="D367" i="9" s="1"/>
  <c r="C411" i="9"/>
  <c r="D411" i="9" s="1"/>
  <c r="C433" i="9"/>
  <c r="D433" i="9" s="1"/>
  <c r="C442" i="9"/>
  <c r="D442" i="9" s="1"/>
  <c r="C570" i="9"/>
  <c r="D570" i="9" s="1"/>
  <c r="C636" i="9"/>
  <c r="D636" i="9" s="1"/>
  <c r="C649" i="9"/>
  <c r="D649" i="9" s="1"/>
  <c r="C700" i="9"/>
  <c r="D700" i="9" s="1"/>
  <c r="C706" i="9"/>
  <c r="D706" i="9" s="1"/>
  <c r="C281" i="9"/>
  <c r="D281" i="9" s="1"/>
  <c r="C325" i="9"/>
  <c r="D325" i="9" s="1"/>
  <c r="C465" i="9"/>
  <c r="D465" i="9" s="1"/>
  <c r="C500" i="9"/>
  <c r="D500" i="9" s="1"/>
  <c r="C499" i="9"/>
  <c r="D499" i="9" s="1"/>
  <c r="C666" i="9"/>
  <c r="D666" i="9" s="1"/>
  <c r="C665" i="9"/>
  <c r="D665" i="9" s="1"/>
  <c r="C209" i="9"/>
  <c r="D209" i="9" s="1"/>
  <c r="C280" i="9"/>
  <c r="D280" i="9" s="1"/>
  <c r="C335" i="9"/>
  <c r="D335" i="9" s="1"/>
  <c r="C369" i="9"/>
  <c r="D369" i="9" s="1"/>
  <c r="C413" i="9"/>
  <c r="D413" i="9" s="1"/>
  <c r="C444" i="9"/>
  <c r="D444" i="9" s="1"/>
  <c r="C464" i="9"/>
  <c r="D464" i="9" s="1"/>
  <c r="C513" i="9"/>
  <c r="D513" i="9" s="1"/>
  <c r="C512" i="9"/>
  <c r="D512" i="9" s="1"/>
  <c r="C565" i="9"/>
  <c r="D565" i="9" s="1"/>
  <c r="C717" i="9"/>
  <c r="D717" i="9" s="1"/>
  <c r="C716" i="9"/>
  <c r="D716" i="9" s="1"/>
  <c r="H25" i="10"/>
  <c r="C205" i="9"/>
  <c r="D205" i="9" s="1"/>
  <c r="C253" i="9"/>
  <c r="D253" i="9" s="1"/>
  <c r="C277" i="9"/>
  <c r="D277" i="9" s="1"/>
  <c r="C301" i="9"/>
  <c r="D301" i="9" s="1"/>
  <c r="C418" i="9"/>
  <c r="D418" i="9" s="1"/>
  <c r="C527" i="9"/>
  <c r="D527" i="9" s="1"/>
  <c r="C540" i="9"/>
  <c r="D540" i="9" s="1"/>
  <c r="C564" i="9"/>
  <c r="D564" i="9" s="1"/>
  <c r="C592" i="9"/>
  <c r="D592" i="9" s="1"/>
  <c r="C644" i="9"/>
  <c r="D644" i="9" s="1"/>
  <c r="C660" i="9"/>
  <c r="D660" i="9" s="1"/>
  <c r="C758" i="9"/>
  <c r="D758" i="9" s="1"/>
  <c r="C461" i="9"/>
  <c r="D461" i="9" s="1"/>
  <c r="C466" i="9"/>
  <c r="D466" i="9" s="1"/>
  <c r="C514" i="9"/>
  <c r="D514" i="9" s="1"/>
  <c r="C534" i="9"/>
  <c r="D534" i="9" s="1"/>
  <c r="C553" i="9"/>
  <c r="D553" i="9" s="1"/>
  <c r="C675" i="9"/>
  <c r="D675" i="9" s="1"/>
  <c r="C481" i="9"/>
  <c r="D481" i="9" s="1"/>
  <c r="C529" i="9"/>
  <c r="D529" i="9" s="1"/>
  <c r="C577" i="9"/>
  <c r="D577" i="9" s="1"/>
  <c r="C590" i="9"/>
  <c r="D590" i="9" s="1"/>
  <c r="C639" i="9"/>
  <c r="D639" i="9" s="1"/>
  <c r="C695" i="9"/>
  <c r="D695" i="9" s="1"/>
  <c r="C740" i="9"/>
  <c r="D740" i="9" s="1"/>
  <c r="Q23" i="11"/>
  <c r="C429" i="9"/>
  <c r="D429" i="9" s="1"/>
  <c r="C477" i="9"/>
  <c r="D477" i="9" s="1"/>
  <c r="C525" i="9"/>
  <c r="D525" i="9" s="1"/>
  <c r="C573" i="9"/>
  <c r="D573" i="9" s="1"/>
  <c r="C605" i="9"/>
  <c r="D605" i="9" s="1"/>
  <c r="C615" i="9"/>
  <c r="D615" i="9" s="1"/>
  <c r="C659" i="9"/>
  <c r="D659" i="9" s="1"/>
  <c r="C694" i="9"/>
  <c r="D694" i="9" s="1"/>
  <c r="C705" i="9"/>
  <c r="D705" i="9" s="1"/>
  <c r="C731" i="9"/>
  <c r="D731" i="9" s="1"/>
  <c r="C557" i="9"/>
  <c r="D557" i="9" s="1"/>
  <c r="C597" i="9"/>
  <c r="D597" i="9" s="1"/>
  <c r="C671" i="9"/>
  <c r="D671" i="9" s="1"/>
  <c r="C687" i="9"/>
  <c r="D687" i="9" s="1"/>
  <c r="C743" i="9"/>
  <c r="D743" i="9" s="1"/>
  <c r="C753" i="9"/>
  <c r="D753" i="9" s="1"/>
  <c r="H23" i="10"/>
  <c r="Y23" i="11"/>
  <c r="M23" i="11"/>
  <c r="U23" i="11"/>
  <c r="U3" i="11" s="1"/>
  <c r="I23" i="11"/>
  <c r="I4" i="11" s="1"/>
  <c r="N23" i="11"/>
  <c r="AA23" i="11"/>
  <c r="L23" i="11"/>
  <c r="L3" i="11" s="1"/>
  <c r="Z23" i="11"/>
  <c r="K23" i="11"/>
  <c r="X23" i="11"/>
  <c r="X3" i="11" s="1"/>
  <c r="J23" i="11"/>
  <c r="J5" i="11" s="1"/>
  <c r="W23" i="11"/>
  <c r="H23" i="11"/>
  <c r="H3" i="11" s="1"/>
  <c r="V23" i="11"/>
  <c r="V5" i="11" s="1"/>
  <c r="G23" i="11"/>
  <c r="T23" i="11"/>
  <c r="F23" i="11"/>
  <c r="S23" i="11"/>
  <c r="E23" i="11"/>
  <c r="C23" i="11"/>
  <c r="D23" i="11"/>
  <c r="C297" i="9"/>
  <c r="D297" i="9" s="1"/>
  <c r="C345" i="9"/>
  <c r="D345" i="9" s="1"/>
  <c r="C393" i="9"/>
  <c r="D393" i="9" s="1"/>
  <c r="C441" i="9"/>
  <c r="D441" i="9" s="1"/>
  <c r="C489" i="9"/>
  <c r="D489" i="9" s="1"/>
  <c r="C537" i="9"/>
  <c r="D537" i="9" s="1"/>
  <c r="C585" i="9"/>
  <c r="D585" i="9" s="1"/>
  <c r="C594" i="9"/>
  <c r="D594" i="9" s="1"/>
  <c r="C623" i="9"/>
  <c r="D623" i="9" s="1"/>
  <c r="C719" i="9"/>
  <c r="D719" i="9" s="1"/>
  <c r="C735" i="9"/>
  <c r="D735" i="9" s="1"/>
  <c r="C738" i="9"/>
  <c r="D738" i="9" s="1"/>
  <c r="C755" i="9"/>
  <c r="D755" i="9" s="1"/>
  <c r="O23" i="11"/>
  <c r="V31" i="11"/>
  <c r="J31" i="11"/>
  <c r="U31" i="11"/>
  <c r="U4" i="11" s="1"/>
  <c r="I31" i="11"/>
  <c r="R31" i="11"/>
  <c r="F31" i="11"/>
  <c r="Q31" i="11"/>
  <c r="E31" i="11"/>
  <c r="N31" i="11"/>
  <c r="M31" i="11"/>
  <c r="L31" i="11"/>
  <c r="AA31" i="11"/>
  <c r="K31" i="11"/>
  <c r="Z31" i="11"/>
  <c r="Z5" i="11" s="1"/>
  <c r="H31" i="11"/>
  <c r="Y31" i="11"/>
  <c r="G31" i="11"/>
  <c r="X31" i="11"/>
  <c r="D31" i="11"/>
  <c r="W31" i="11"/>
  <c r="C31" i="11"/>
  <c r="P31" i="11"/>
  <c r="C293" i="9"/>
  <c r="D293" i="9" s="1"/>
  <c r="C341" i="9"/>
  <c r="D341" i="9" s="1"/>
  <c r="C389" i="9"/>
  <c r="D389" i="9" s="1"/>
  <c r="C437" i="9"/>
  <c r="D437" i="9" s="1"/>
  <c r="C485" i="9"/>
  <c r="D485" i="9" s="1"/>
  <c r="C533" i="9"/>
  <c r="D533" i="9" s="1"/>
  <c r="C581" i="9"/>
  <c r="D581" i="9" s="1"/>
  <c r="C609" i="9"/>
  <c r="D609" i="9" s="1"/>
  <c r="C643" i="9"/>
  <c r="D643" i="9" s="1"/>
  <c r="C658" i="9"/>
  <c r="D658" i="9" s="1"/>
  <c r="C729" i="9"/>
  <c r="D729" i="9" s="1"/>
  <c r="C766" i="9"/>
  <c r="D766" i="9" s="1"/>
  <c r="C771" i="9"/>
  <c r="D771" i="9" s="1"/>
  <c r="P23" i="11"/>
  <c r="C75" i="11"/>
  <c r="Z75" i="11"/>
  <c r="N75" i="11"/>
  <c r="X75" i="11"/>
  <c r="K75" i="11"/>
  <c r="V75" i="11"/>
  <c r="H75" i="11"/>
  <c r="S75" i="11"/>
  <c r="G75" i="11"/>
  <c r="F75" i="11"/>
  <c r="Q75" i="11"/>
  <c r="P75" i="11"/>
  <c r="D75" i="11"/>
  <c r="D155" i="13"/>
  <c r="C167" i="13"/>
  <c r="D156" i="13"/>
  <c r="C155" i="13"/>
  <c r="C243" i="13"/>
  <c r="D231" i="13"/>
  <c r="C536" i="13"/>
  <c r="D524" i="13"/>
  <c r="C548" i="13"/>
  <c r="D536" i="13"/>
  <c r="C560" i="13"/>
  <c r="D548" i="13"/>
  <c r="C572" i="13"/>
  <c r="D560" i="13"/>
  <c r="C584" i="13"/>
  <c r="D572" i="13"/>
  <c r="C596" i="13"/>
  <c r="D584" i="13"/>
  <c r="C608" i="13"/>
  <c r="D596" i="13"/>
  <c r="C620" i="13"/>
  <c r="D608" i="13"/>
  <c r="Y29" i="11"/>
  <c r="M29" i="11"/>
  <c r="V29" i="11"/>
  <c r="J29" i="11"/>
  <c r="U29" i="11"/>
  <c r="I29" i="11"/>
  <c r="Q29" i="11"/>
  <c r="V37" i="11"/>
  <c r="J37" i="11"/>
  <c r="U37" i="11"/>
  <c r="I37" i="11"/>
  <c r="T37" i="11"/>
  <c r="H37" i="11"/>
  <c r="R37" i="11"/>
  <c r="F37" i="11"/>
  <c r="Q37" i="11"/>
  <c r="E37" i="11"/>
  <c r="X37" i="11"/>
  <c r="X42" i="11"/>
  <c r="L42" i="11"/>
  <c r="W42" i="11"/>
  <c r="K42" i="11"/>
  <c r="V42" i="11"/>
  <c r="J42" i="11"/>
  <c r="T42" i="11"/>
  <c r="H42" i="11"/>
  <c r="S42" i="11"/>
  <c r="G42" i="11"/>
  <c r="U42" i="11"/>
  <c r="C619" i="9"/>
  <c r="D619" i="9" s="1"/>
  <c r="C667" i="9"/>
  <c r="D667" i="9" s="1"/>
  <c r="C715" i="9"/>
  <c r="D715" i="9" s="1"/>
  <c r="C763" i="9"/>
  <c r="D763" i="9" s="1"/>
  <c r="K20" i="11"/>
  <c r="Y20" i="11"/>
  <c r="AA22" i="11"/>
  <c r="O22" i="11"/>
  <c r="C22" i="11"/>
  <c r="W22" i="11"/>
  <c r="W4" i="11" s="1"/>
  <c r="K22" i="11"/>
  <c r="Q22" i="11"/>
  <c r="I24" i="11"/>
  <c r="Y24" i="11"/>
  <c r="E29" i="11"/>
  <c r="T29" i="11"/>
  <c r="M30" i="11"/>
  <c r="M32" i="11"/>
  <c r="J34" i="11"/>
  <c r="N36" i="11"/>
  <c r="G37" i="11"/>
  <c r="AA37" i="11"/>
  <c r="E42" i="11"/>
  <c r="AA42" i="11"/>
  <c r="Q44" i="11"/>
  <c r="J24" i="11"/>
  <c r="Z24" i="11"/>
  <c r="F29" i="11"/>
  <c r="W29" i="11"/>
  <c r="K37" i="11"/>
  <c r="T38" i="11"/>
  <c r="H38" i="11"/>
  <c r="S38" i="11"/>
  <c r="G38" i="11"/>
  <c r="R38" i="11"/>
  <c r="F38" i="11"/>
  <c r="P38" i="11"/>
  <c r="D38" i="11"/>
  <c r="AA38" i="11"/>
  <c r="O38" i="11"/>
  <c r="C38" i="11"/>
  <c r="X38" i="11"/>
  <c r="F42" i="11"/>
  <c r="V43" i="11"/>
  <c r="J43" i="11"/>
  <c r="U43" i="11"/>
  <c r="I43" i="11"/>
  <c r="T43" i="11"/>
  <c r="H43" i="11"/>
  <c r="R43" i="11"/>
  <c r="F43" i="11"/>
  <c r="Q43" i="11"/>
  <c r="E43" i="11"/>
  <c r="X43" i="11"/>
  <c r="Q21" i="11"/>
  <c r="E21" i="11"/>
  <c r="E5" i="11" s="1"/>
  <c r="Y21" i="11"/>
  <c r="M21" i="11"/>
  <c r="M5" i="11" s="1"/>
  <c r="P21" i="11"/>
  <c r="P4" i="11" s="1"/>
  <c r="L24" i="11"/>
  <c r="AA24" i="11"/>
  <c r="AA28" i="11"/>
  <c r="O28" i="11"/>
  <c r="C28" i="11"/>
  <c r="X28" i="11"/>
  <c r="L28" i="11"/>
  <c r="W28" i="11"/>
  <c r="K28" i="11"/>
  <c r="R28" i="11"/>
  <c r="G29" i="11"/>
  <c r="X29" i="11"/>
  <c r="N34" i="11"/>
  <c r="L37" i="11"/>
  <c r="E38" i="11"/>
  <c r="Y38" i="11"/>
  <c r="I42" i="11"/>
  <c r="C43" i="11"/>
  <c r="Y43" i="11"/>
  <c r="C655" i="9"/>
  <c r="D655" i="9" s="1"/>
  <c r="C703" i="9"/>
  <c r="D703" i="9" s="1"/>
  <c r="C751" i="9"/>
  <c r="D751" i="9" s="1"/>
  <c r="N20" i="11"/>
  <c r="C21" i="11"/>
  <c r="R21" i="11"/>
  <c r="R5" i="11" s="1"/>
  <c r="M24" i="11"/>
  <c r="U25" i="11"/>
  <c r="I25" i="11"/>
  <c r="R25" i="11"/>
  <c r="F25" i="11"/>
  <c r="Q25" i="11"/>
  <c r="E25" i="11"/>
  <c r="S25" i="11"/>
  <c r="D28" i="11"/>
  <c r="S28" i="11"/>
  <c r="H29" i="11"/>
  <c r="Z29" i="11"/>
  <c r="P30" i="11"/>
  <c r="R32" i="11"/>
  <c r="Q34" i="11"/>
  <c r="Q36" i="11"/>
  <c r="M37" i="11"/>
  <c r="I38" i="11"/>
  <c r="Z38" i="11"/>
  <c r="M42" i="11"/>
  <c r="D43" i="11"/>
  <c r="Z43" i="11"/>
  <c r="C651" i="9"/>
  <c r="D651" i="9" s="1"/>
  <c r="C699" i="9"/>
  <c r="D699" i="9" s="1"/>
  <c r="C747" i="9"/>
  <c r="D747" i="9" s="1"/>
  <c r="C750" i="9"/>
  <c r="D750" i="9" s="1"/>
  <c r="H29" i="10"/>
  <c r="D21" i="11"/>
  <c r="D3" i="11" s="1"/>
  <c r="S21" i="11"/>
  <c r="N24" i="11"/>
  <c r="C25" i="11"/>
  <c r="T25" i="11"/>
  <c r="E28" i="11"/>
  <c r="T28" i="11"/>
  <c r="K29" i="11"/>
  <c r="AA29" i="11"/>
  <c r="R34" i="11"/>
  <c r="N37" i="11"/>
  <c r="J38" i="11"/>
  <c r="N42" i="11"/>
  <c r="G43" i="11"/>
  <c r="AA43" i="11"/>
  <c r="S20" i="11"/>
  <c r="G20" i="11"/>
  <c r="AA20" i="11"/>
  <c r="O20" i="11"/>
  <c r="C20" i="11"/>
  <c r="Q20" i="11"/>
  <c r="F21" i="11"/>
  <c r="T21" i="11"/>
  <c r="T5" i="11" s="1"/>
  <c r="O24" i="11"/>
  <c r="F28" i="11"/>
  <c r="U28" i="11"/>
  <c r="L29" i="11"/>
  <c r="X30" i="11"/>
  <c r="L30" i="11"/>
  <c r="W30" i="11"/>
  <c r="K30" i="11"/>
  <c r="T30" i="11"/>
  <c r="H30" i="11"/>
  <c r="S30" i="11"/>
  <c r="G30" i="11"/>
  <c r="R30" i="11"/>
  <c r="T32" i="11"/>
  <c r="H32" i="11"/>
  <c r="S32" i="11"/>
  <c r="G32" i="11"/>
  <c r="P32" i="11"/>
  <c r="D32" i="11"/>
  <c r="AA32" i="11"/>
  <c r="O32" i="11"/>
  <c r="C32" i="11"/>
  <c r="V32" i="11"/>
  <c r="X36" i="11"/>
  <c r="X4" i="11" s="1"/>
  <c r="L36" i="11"/>
  <c r="W36" i="11"/>
  <c r="K36" i="11"/>
  <c r="V36" i="11"/>
  <c r="J36" i="11"/>
  <c r="T36" i="11"/>
  <c r="H36" i="11"/>
  <c r="S36" i="11"/>
  <c r="G36" i="11"/>
  <c r="U36" i="11"/>
  <c r="O37" i="11"/>
  <c r="K38" i="11"/>
  <c r="O42" i="11"/>
  <c r="K43" i="11"/>
  <c r="W44" i="11"/>
  <c r="K44" i="11"/>
  <c r="T44" i="11"/>
  <c r="H44" i="11"/>
  <c r="S44" i="11"/>
  <c r="G44" i="11"/>
  <c r="R44" i="11"/>
  <c r="F44" i="11"/>
  <c r="P44" i="11"/>
  <c r="D44" i="11"/>
  <c r="AA44" i="11"/>
  <c r="O44" i="11"/>
  <c r="C44" i="11"/>
  <c r="Z44" i="11"/>
  <c r="H92" i="11"/>
  <c r="Q92" i="11"/>
  <c r="N92" i="11"/>
  <c r="Z92" i="11"/>
  <c r="X92" i="11"/>
  <c r="K92" i="11"/>
  <c r="V92" i="11"/>
  <c r="G92" i="11"/>
  <c r="F92" i="11"/>
  <c r="S92" i="11"/>
  <c r="D92" i="11"/>
  <c r="P92" i="11"/>
  <c r="C92" i="11"/>
  <c r="N29" i="11"/>
  <c r="P34" i="11"/>
  <c r="D34" i="11"/>
  <c r="AA34" i="11"/>
  <c r="O34" i="11"/>
  <c r="C34" i="11"/>
  <c r="X34" i="11"/>
  <c r="L34" i="11"/>
  <c r="W34" i="11"/>
  <c r="K34" i="11"/>
  <c r="T34" i="11"/>
  <c r="C36" i="11"/>
  <c r="Y36" i="11"/>
  <c r="P37" i="11"/>
  <c r="L38" i="11"/>
  <c r="P42" i="11"/>
  <c r="L43" i="11"/>
  <c r="E44" i="11"/>
  <c r="X50" i="11"/>
  <c r="L50" i="11"/>
  <c r="W50" i="11"/>
  <c r="K50" i="11"/>
  <c r="V50" i="11"/>
  <c r="J50" i="11"/>
  <c r="T50" i="11"/>
  <c r="H50" i="11"/>
  <c r="S50" i="11"/>
  <c r="G50" i="11"/>
  <c r="R50" i="11"/>
  <c r="F50" i="11"/>
  <c r="Q50" i="11"/>
  <c r="E50" i="11"/>
  <c r="P50" i="11"/>
  <c r="D50" i="11"/>
  <c r="AA50" i="11"/>
  <c r="O50" i="11"/>
  <c r="C50" i="11"/>
  <c r="F93" i="11"/>
  <c r="C93" i="11"/>
  <c r="K93" i="11"/>
  <c r="P93" i="11"/>
  <c r="Z93" i="11"/>
  <c r="N93" i="11"/>
  <c r="X93" i="11"/>
  <c r="V93" i="11"/>
  <c r="H93" i="11"/>
  <c r="G93" i="11"/>
  <c r="S93" i="11"/>
  <c r="D93" i="11"/>
  <c r="W24" i="11"/>
  <c r="K24" i="11"/>
  <c r="T24" i="11"/>
  <c r="H24" i="11"/>
  <c r="S24" i="11"/>
  <c r="G24" i="11"/>
  <c r="Q24" i="11"/>
  <c r="O29" i="11"/>
  <c r="S37" i="11"/>
  <c r="M38" i="11"/>
  <c r="Q42" i="11"/>
  <c r="T23" i="12"/>
  <c r="T4" i="12" s="1"/>
  <c r="H23" i="12"/>
  <c r="S23" i="12"/>
  <c r="S3" i="12" s="1"/>
  <c r="G23" i="12"/>
  <c r="R23" i="12"/>
  <c r="F23" i="12"/>
  <c r="Q23" i="12"/>
  <c r="E23" i="12"/>
  <c r="E5" i="12" s="1"/>
  <c r="P23" i="12"/>
  <c r="D23" i="12"/>
  <c r="AA23" i="12"/>
  <c r="AA3" i="12" s="1"/>
  <c r="X23" i="12"/>
  <c r="X3" i="12" s="1"/>
  <c r="L23" i="12"/>
  <c r="Y23" i="12"/>
  <c r="W23" i="12"/>
  <c r="V23" i="12"/>
  <c r="U23" i="12"/>
  <c r="O23" i="12"/>
  <c r="N23" i="12"/>
  <c r="M23" i="12"/>
  <c r="K23" i="12"/>
  <c r="J23" i="12"/>
  <c r="I23" i="12"/>
  <c r="C23" i="12"/>
  <c r="N56" i="11"/>
  <c r="Z56" i="11"/>
  <c r="N62" i="11"/>
  <c r="Z62" i="11"/>
  <c r="N68" i="11"/>
  <c r="Z68" i="11"/>
  <c r="N76" i="11"/>
  <c r="Z76" i="11"/>
  <c r="H83" i="11"/>
  <c r="V83" i="11"/>
  <c r="D102" i="13"/>
  <c r="C114" i="13"/>
  <c r="C102" i="13"/>
  <c r="C177" i="13"/>
  <c r="D166" i="13"/>
  <c r="D165" i="13"/>
  <c r="C165" i="13"/>
  <c r="C374" i="13"/>
  <c r="D362" i="13"/>
  <c r="C362" i="13"/>
  <c r="M27" i="11"/>
  <c r="Y27" i="11"/>
  <c r="M33" i="11"/>
  <c r="Y33" i="11"/>
  <c r="I35" i="11"/>
  <c r="U35" i="11"/>
  <c r="M39" i="11"/>
  <c r="Y39" i="11"/>
  <c r="K40" i="11"/>
  <c r="W40" i="11"/>
  <c r="I41" i="11"/>
  <c r="U41" i="11"/>
  <c r="M45" i="11"/>
  <c r="Y45" i="11"/>
  <c r="K46" i="11"/>
  <c r="W46" i="11"/>
  <c r="I47" i="11"/>
  <c r="U47" i="11"/>
  <c r="G48" i="11"/>
  <c r="S48" i="11"/>
  <c r="E49" i="11"/>
  <c r="Q49" i="11"/>
  <c r="M51" i="11"/>
  <c r="Y51" i="11"/>
  <c r="K52" i="11"/>
  <c r="W52" i="11"/>
  <c r="G54" i="11"/>
  <c r="S54" i="11"/>
  <c r="Q55" i="11"/>
  <c r="C56" i="11"/>
  <c r="K58" i="11"/>
  <c r="G60" i="11"/>
  <c r="S60" i="11"/>
  <c r="Q61" i="11"/>
  <c r="C62" i="11"/>
  <c r="K64" i="11"/>
  <c r="G66" i="11"/>
  <c r="S66" i="11"/>
  <c r="Q67" i="11"/>
  <c r="C68" i="11"/>
  <c r="K70" i="11"/>
  <c r="G72" i="11"/>
  <c r="S72" i="11"/>
  <c r="C76" i="11"/>
  <c r="N77" i="11"/>
  <c r="Z77" i="11"/>
  <c r="X78" i="11"/>
  <c r="K80" i="11"/>
  <c r="X80" i="11"/>
  <c r="V84" i="11"/>
  <c r="X85" i="11"/>
  <c r="X90" i="11"/>
  <c r="Q90" i="11"/>
  <c r="N90" i="11"/>
  <c r="V91" i="11"/>
  <c r="S91" i="11"/>
  <c r="G91" i="11"/>
  <c r="C91" i="11"/>
  <c r="P91" i="11"/>
  <c r="F94" i="11"/>
  <c r="Z97" i="11"/>
  <c r="Z98" i="11"/>
  <c r="P99" i="11"/>
  <c r="G21" i="12"/>
  <c r="G4" i="12" s="1"/>
  <c r="N27" i="12"/>
  <c r="O33" i="12"/>
  <c r="N27" i="11"/>
  <c r="Z27" i="11"/>
  <c r="N33" i="11"/>
  <c r="Z33" i="11"/>
  <c r="J35" i="11"/>
  <c r="V35" i="11"/>
  <c r="N39" i="11"/>
  <c r="Z39" i="11"/>
  <c r="L40" i="11"/>
  <c r="X40" i="11"/>
  <c r="J41" i="11"/>
  <c r="V41" i="11"/>
  <c r="N45" i="11"/>
  <c r="Z45" i="11"/>
  <c r="L46" i="11"/>
  <c r="X46" i="11"/>
  <c r="J47" i="11"/>
  <c r="V47" i="11"/>
  <c r="H48" i="11"/>
  <c r="T48" i="11"/>
  <c r="F49" i="11"/>
  <c r="R49" i="11"/>
  <c r="N51" i="11"/>
  <c r="Z51" i="11"/>
  <c r="L52" i="11"/>
  <c r="X52" i="11"/>
  <c r="V53" i="11"/>
  <c r="H54" i="11"/>
  <c r="F55" i="11"/>
  <c r="D56" i="11"/>
  <c r="P56" i="11"/>
  <c r="N57" i="11"/>
  <c r="Z57" i="11"/>
  <c r="X58" i="11"/>
  <c r="V59" i="11"/>
  <c r="H60" i="11"/>
  <c r="F61" i="11"/>
  <c r="D62" i="11"/>
  <c r="P62" i="11"/>
  <c r="N63" i="11"/>
  <c r="Z63" i="11"/>
  <c r="X64" i="11"/>
  <c r="V65" i="11"/>
  <c r="H66" i="11"/>
  <c r="F67" i="11"/>
  <c r="D68" i="11"/>
  <c r="P68" i="11"/>
  <c r="N69" i="11"/>
  <c r="Z69" i="11"/>
  <c r="X70" i="11"/>
  <c r="V71" i="11"/>
  <c r="H72" i="11"/>
  <c r="F73" i="11"/>
  <c r="F74" i="11"/>
  <c r="S74" i="11"/>
  <c r="D76" i="11"/>
  <c r="P76" i="11"/>
  <c r="X83" i="11"/>
  <c r="K85" i="11"/>
  <c r="I21" i="12"/>
  <c r="I3" i="12" s="1"/>
  <c r="I48" i="11"/>
  <c r="U48" i="11"/>
  <c r="Q56" i="11"/>
  <c r="Q62" i="11"/>
  <c r="Q68" i="11"/>
  <c r="Q76" i="11"/>
  <c r="N78" i="11"/>
  <c r="Z78" i="11"/>
  <c r="Z85" i="11"/>
  <c r="H98" i="11"/>
  <c r="Q98" i="11"/>
  <c r="G99" i="11"/>
  <c r="F99" i="11"/>
  <c r="C99" i="11"/>
  <c r="K99" i="11"/>
  <c r="M21" i="12"/>
  <c r="Q27" i="12"/>
  <c r="Q4" i="12" s="1"/>
  <c r="P86" i="12"/>
  <c r="D86" i="12"/>
  <c r="C86" i="12"/>
  <c r="X86" i="12"/>
  <c r="K86" i="12"/>
  <c r="V86" i="12"/>
  <c r="H86" i="12"/>
  <c r="S86" i="12"/>
  <c r="F86" i="12"/>
  <c r="Q86" i="12"/>
  <c r="N86" i="12"/>
  <c r="Z86" i="12"/>
  <c r="G86" i="12"/>
  <c r="N40" i="11"/>
  <c r="Z40" i="11"/>
  <c r="N46" i="11"/>
  <c r="Z46" i="11"/>
  <c r="J48" i="11"/>
  <c r="V48" i="11"/>
  <c r="H49" i="11"/>
  <c r="T49" i="11"/>
  <c r="N52" i="11"/>
  <c r="Z52" i="11"/>
  <c r="V54" i="11"/>
  <c r="H55" i="11"/>
  <c r="F56" i="11"/>
  <c r="N58" i="11"/>
  <c r="Z58" i="11"/>
  <c r="V60" i="11"/>
  <c r="H61" i="11"/>
  <c r="F62" i="11"/>
  <c r="N64" i="11"/>
  <c r="Z64" i="11"/>
  <c r="V66" i="11"/>
  <c r="H67" i="11"/>
  <c r="F68" i="11"/>
  <c r="N70" i="11"/>
  <c r="Z70" i="11"/>
  <c r="X71" i="11"/>
  <c r="V72" i="11"/>
  <c r="V73" i="11"/>
  <c r="H74" i="11"/>
  <c r="F76" i="11"/>
  <c r="C78" i="11"/>
  <c r="N80" i="11"/>
  <c r="Z83" i="11"/>
  <c r="P88" i="11"/>
  <c r="D88" i="11"/>
  <c r="N21" i="12"/>
  <c r="E27" i="11"/>
  <c r="E33" i="11"/>
  <c r="M35" i="11"/>
  <c r="Y35" i="11"/>
  <c r="E39" i="11"/>
  <c r="C40" i="11"/>
  <c r="O40" i="11"/>
  <c r="AA40" i="11"/>
  <c r="M41" i="11"/>
  <c r="Y41" i="11"/>
  <c r="E45" i="11"/>
  <c r="C46" i="11"/>
  <c r="O46" i="11"/>
  <c r="AA46" i="11"/>
  <c r="M47" i="11"/>
  <c r="Y47" i="11"/>
  <c r="K48" i="11"/>
  <c r="W48" i="11"/>
  <c r="I49" i="11"/>
  <c r="U49" i="11"/>
  <c r="E51" i="11"/>
  <c r="C52" i="11"/>
  <c r="O52" i="11"/>
  <c r="AA52" i="11"/>
  <c r="K54" i="11"/>
  <c r="G56" i="11"/>
  <c r="S56" i="11"/>
  <c r="C58" i="11"/>
  <c r="K60" i="11"/>
  <c r="G62" i="11"/>
  <c r="S62" i="11"/>
  <c r="C64" i="11"/>
  <c r="K66" i="11"/>
  <c r="G68" i="11"/>
  <c r="S68" i="11"/>
  <c r="C70" i="11"/>
  <c r="K72" i="11"/>
  <c r="V74" i="11"/>
  <c r="G76" i="11"/>
  <c r="S76" i="11"/>
  <c r="D78" i="11"/>
  <c r="P78" i="11"/>
  <c r="S79" i="11"/>
  <c r="G79" i="11"/>
  <c r="C79" i="11"/>
  <c r="P79" i="11"/>
  <c r="C80" i="11"/>
  <c r="C81" i="11"/>
  <c r="K81" i="11"/>
  <c r="P81" i="11"/>
  <c r="N82" i="11"/>
  <c r="Z84" i="11"/>
  <c r="H86" i="11"/>
  <c r="Q86" i="11"/>
  <c r="F87" i="11"/>
  <c r="C87" i="11"/>
  <c r="K87" i="11"/>
  <c r="Q87" i="11"/>
  <c r="C88" i="11"/>
  <c r="Q88" i="11"/>
  <c r="F90" i="11"/>
  <c r="S90" i="11"/>
  <c r="H91" i="11"/>
  <c r="X94" i="11"/>
  <c r="D98" i="11"/>
  <c r="O21" i="12"/>
  <c r="O4" i="12" s="1"/>
  <c r="N35" i="11"/>
  <c r="D40" i="11"/>
  <c r="N41" i="11"/>
  <c r="D46" i="11"/>
  <c r="N47" i="11"/>
  <c r="L48" i="11"/>
  <c r="X48" i="11"/>
  <c r="J49" i="11"/>
  <c r="V49" i="11"/>
  <c r="D52" i="11"/>
  <c r="N53" i="11"/>
  <c r="X54" i="11"/>
  <c r="V55" i="11"/>
  <c r="H56" i="11"/>
  <c r="D58" i="11"/>
  <c r="N59" i="11"/>
  <c r="X60" i="11"/>
  <c r="V61" i="11"/>
  <c r="H62" i="11"/>
  <c r="D64" i="11"/>
  <c r="N65" i="11"/>
  <c r="X66" i="11"/>
  <c r="V67" i="11"/>
  <c r="H68" i="11"/>
  <c r="D70" i="11"/>
  <c r="N71" i="11"/>
  <c r="X72" i="11"/>
  <c r="K73" i="11"/>
  <c r="H76" i="11"/>
  <c r="Q78" i="11"/>
  <c r="D80" i="11"/>
  <c r="P80" i="11"/>
  <c r="N84" i="11"/>
  <c r="X96" i="11"/>
  <c r="Q96" i="11"/>
  <c r="N96" i="11"/>
  <c r="K97" i="11"/>
  <c r="V97" i="11"/>
  <c r="S97" i="11"/>
  <c r="G97" i="11"/>
  <c r="C97" i="11"/>
  <c r="Q97" i="11"/>
  <c r="S98" i="11"/>
  <c r="H99" i="11"/>
  <c r="Q21" i="12"/>
  <c r="Q3" i="12" s="1"/>
  <c r="Y39" i="12"/>
  <c r="M39" i="12"/>
  <c r="X39" i="12"/>
  <c r="L39" i="12"/>
  <c r="W39" i="12"/>
  <c r="K39" i="12"/>
  <c r="V39" i="12"/>
  <c r="J39" i="12"/>
  <c r="U39" i="12"/>
  <c r="I39" i="12"/>
  <c r="T39" i="12"/>
  <c r="H39" i="12"/>
  <c r="S39" i="12"/>
  <c r="G39" i="12"/>
  <c r="R39" i="12"/>
  <c r="F39" i="12"/>
  <c r="Q39" i="12"/>
  <c r="E39" i="12"/>
  <c r="P39" i="12"/>
  <c r="D39" i="12"/>
  <c r="Y49" i="12"/>
  <c r="M49" i="12"/>
  <c r="X49" i="12"/>
  <c r="L49" i="12"/>
  <c r="O49" i="12"/>
  <c r="N49" i="12"/>
  <c r="AA49" i="12"/>
  <c r="K49" i="12"/>
  <c r="Z49" i="12"/>
  <c r="J49" i="12"/>
  <c r="W49" i="12"/>
  <c r="I49" i="12"/>
  <c r="V49" i="12"/>
  <c r="H49" i="12"/>
  <c r="U49" i="12"/>
  <c r="G49" i="12"/>
  <c r="T49" i="12"/>
  <c r="F49" i="12"/>
  <c r="S49" i="12"/>
  <c r="E49" i="12"/>
  <c r="R49" i="12"/>
  <c r="D49" i="12"/>
  <c r="K83" i="11"/>
  <c r="S83" i="11"/>
  <c r="G83" i="11"/>
  <c r="P83" i="11"/>
  <c r="V85" i="11"/>
  <c r="S85" i="11"/>
  <c r="G85" i="11"/>
  <c r="C85" i="11"/>
  <c r="P85" i="11"/>
  <c r="N48" i="11"/>
  <c r="Z48" i="11"/>
  <c r="N54" i="11"/>
  <c r="Z54" i="11"/>
  <c r="V56" i="11"/>
  <c r="N60" i="11"/>
  <c r="Z60" i="11"/>
  <c r="V62" i="11"/>
  <c r="N66" i="11"/>
  <c r="Z66" i="11"/>
  <c r="V68" i="11"/>
  <c r="N72" i="11"/>
  <c r="Z72" i="11"/>
  <c r="V76" i="11"/>
  <c r="C83" i="11"/>
  <c r="Q83" i="11"/>
  <c r="D85" i="11"/>
  <c r="Q85" i="11"/>
  <c r="N39" i="12"/>
  <c r="P49" i="12"/>
  <c r="C48" i="11"/>
  <c r="O48" i="11"/>
  <c r="AA48" i="11"/>
  <c r="M49" i="11"/>
  <c r="Y49" i="11"/>
  <c r="C54" i="11"/>
  <c r="K56" i="11"/>
  <c r="C60" i="11"/>
  <c r="K62" i="11"/>
  <c r="C66" i="11"/>
  <c r="K68" i="11"/>
  <c r="C72" i="11"/>
  <c r="K76" i="11"/>
  <c r="D83" i="11"/>
  <c r="X21" i="12"/>
  <c r="X4" i="12" s="1"/>
  <c r="L21" i="12"/>
  <c r="L5" i="12" s="1"/>
  <c r="W21" i="12"/>
  <c r="K21" i="12"/>
  <c r="V21" i="12"/>
  <c r="J21" i="12"/>
  <c r="T21" i="12"/>
  <c r="H21" i="12"/>
  <c r="H5" i="12" s="1"/>
  <c r="P21" i="12"/>
  <c r="D21" i="12"/>
  <c r="U21" i="12"/>
  <c r="X27" i="12"/>
  <c r="L27" i="12"/>
  <c r="W27" i="12"/>
  <c r="K27" i="12"/>
  <c r="V27" i="12"/>
  <c r="J27" i="12"/>
  <c r="U27" i="12"/>
  <c r="I27" i="12"/>
  <c r="T27" i="12"/>
  <c r="H27" i="12"/>
  <c r="S27" i="12"/>
  <c r="G27" i="12"/>
  <c r="G3" i="12" s="1"/>
  <c r="R27" i="12"/>
  <c r="F27" i="12"/>
  <c r="P27" i="12"/>
  <c r="D27" i="12"/>
  <c r="Q49" i="12"/>
  <c r="X56" i="12"/>
  <c r="K56" i="12"/>
  <c r="V56" i="12"/>
  <c r="N56" i="12"/>
  <c r="Z56" i="12"/>
  <c r="H56" i="12"/>
  <c r="G56" i="12"/>
  <c r="S56" i="12"/>
  <c r="F56" i="12"/>
  <c r="Q56" i="12"/>
  <c r="D56" i="12"/>
  <c r="D48" i="11"/>
  <c r="N49" i="11"/>
  <c r="D54" i="11"/>
  <c r="N55" i="11"/>
  <c r="D60" i="11"/>
  <c r="N61" i="11"/>
  <c r="D66" i="11"/>
  <c r="N67" i="11"/>
  <c r="D72" i="11"/>
  <c r="S73" i="11"/>
  <c r="G73" i="11"/>
  <c r="N74" i="11"/>
  <c r="F85" i="11"/>
  <c r="V88" i="11"/>
  <c r="Q94" i="11"/>
  <c r="P94" i="11"/>
  <c r="D94" i="11"/>
  <c r="F96" i="11"/>
  <c r="S96" i="11"/>
  <c r="H97" i="11"/>
  <c r="C21" i="12"/>
  <c r="C3" i="12" s="1"/>
  <c r="Y21" i="12"/>
  <c r="C27" i="12"/>
  <c r="Y33" i="12"/>
  <c r="M33" i="12"/>
  <c r="X33" i="12"/>
  <c r="L33" i="12"/>
  <c r="W33" i="12"/>
  <c r="K33" i="12"/>
  <c r="V33" i="12"/>
  <c r="J33" i="12"/>
  <c r="U33" i="12"/>
  <c r="I33" i="12"/>
  <c r="I4" i="12" s="1"/>
  <c r="T33" i="12"/>
  <c r="H33" i="12"/>
  <c r="S33" i="12"/>
  <c r="G33" i="12"/>
  <c r="R33" i="12"/>
  <c r="F33" i="12"/>
  <c r="Q33" i="12"/>
  <c r="E33" i="12"/>
  <c r="P33" i="12"/>
  <c r="D33" i="12"/>
  <c r="Z39" i="12"/>
  <c r="C56" i="12"/>
  <c r="G89" i="11"/>
  <c r="S89" i="11"/>
  <c r="G95" i="11"/>
  <c r="S95" i="11"/>
  <c r="F20" i="12"/>
  <c r="R20" i="12"/>
  <c r="N22" i="12"/>
  <c r="Z22" i="12"/>
  <c r="Z3" i="12" s="1"/>
  <c r="H25" i="12"/>
  <c r="T25" i="12"/>
  <c r="F26" i="12"/>
  <c r="R26" i="12"/>
  <c r="N28" i="12"/>
  <c r="Z28" i="12"/>
  <c r="L29" i="12"/>
  <c r="X29" i="12"/>
  <c r="H31" i="12"/>
  <c r="T31" i="12"/>
  <c r="F32" i="12"/>
  <c r="R32" i="12"/>
  <c r="N34" i="12"/>
  <c r="Z34" i="12"/>
  <c r="Z5" i="12" s="1"/>
  <c r="L35" i="12"/>
  <c r="X35" i="12"/>
  <c r="H37" i="12"/>
  <c r="T37" i="12"/>
  <c r="F38" i="12"/>
  <c r="R38" i="12"/>
  <c r="N40" i="12"/>
  <c r="Z40" i="12"/>
  <c r="L41" i="12"/>
  <c r="X41" i="12"/>
  <c r="H43" i="12"/>
  <c r="T43" i="12"/>
  <c r="G44" i="12"/>
  <c r="T44" i="12"/>
  <c r="G45" i="12"/>
  <c r="W45" i="12"/>
  <c r="K46" i="12"/>
  <c r="Y46" i="12"/>
  <c r="M47" i="12"/>
  <c r="F50" i="12"/>
  <c r="T50" i="12"/>
  <c r="J51" i="12"/>
  <c r="X51" i="12"/>
  <c r="G62" i="12"/>
  <c r="Z63" i="12"/>
  <c r="P68" i="12"/>
  <c r="D68" i="12"/>
  <c r="C68" i="12"/>
  <c r="X68" i="12"/>
  <c r="K68" i="12"/>
  <c r="V68" i="12"/>
  <c r="H68" i="12"/>
  <c r="S68" i="12"/>
  <c r="P80" i="12"/>
  <c r="D80" i="12"/>
  <c r="C80" i="12"/>
  <c r="X80" i="12"/>
  <c r="K80" i="12"/>
  <c r="V80" i="12"/>
  <c r="H80" i="12"/>
  <c r="F80" i="12"/>
  <c r="D59" i="13"/>
  <c r="C71" i="13"/>
  <c r="C59" i="13"/>
  <c r="D131" i="13"/>
  <c r="C143" i="13"/>
  <c r="C131" i="13"/>
  <c r="F57" i="12"/>
  <c r="P74" i="12"/>
  <c r="D74" i="12"/>
  <c r="C74" i="12"/>
  <c r="X74" i="12"/>
  <c r="K74" i="12"/>
  <c r="V74" i="12"/>
  <c r="H74" i="12"/>
  <c r="S74" i="12"/>
  <c r="C100" i="13"/>
  <c r="D88" i="13"/>
  <c r="C88" i="13"/>
  <c r="C318" i="13"/>
  <c r="C306" i="13"/>
  <c r="D306" i="13"/>
  <c r="N29" i="12"/>
  <c r="Z29" i="12"/>
  <c r="N35" i="12"/>
  <c r="Z35" i="12"/>
  <c r="N41" i="12"/>
  <c r="Z41" i="12"/>
  <c r="F53" i="12"/>
  <c r="Q53" i="12"/>
  <c r="P53" i="12"/>
  <c r="D53" i="12"/>
  <c r="X64" i="12"/>
  <c r="K64" i="12"/>
  <c r="H64" i="12"/>
  <c r="S64" i="12"/>
  <c r="G64" i="12"/>
  <c r="F64" i="12"/>
  <c r="Q64" i="12"/>
  <c r="P64" i="12"/>
  <c r="D64" i="12"/>
  <c r="V64" i="12"/>
  <c r="X70" i="12"/>
  <c r="K70" i="12"/>
  <c r="H70" i="12"/>
  <c r="S70" i="12"/>
  <c r="G70" i="12"/>
  <c r="F70" i="12"/>
  <c r="Q70" i="12"/>
  <c r="P70" i="12"/>
  <c r="D70" i="12"/>
  <c r="V70" i="12"/>
  <c r="G80" i="12"/>
  <c r="D89" i="13"/>
  <c r="C260" i="13"/>
  <c r="D249" i="13"/>
  <c r="D248" i="13"/>
  <c r="C29" i="12"/>
  <c r="O29" i="12"/>
  <c r="AA29" i="12"/>
  <c r="C35" i="12"/>
  <c r="O35" i="12"/>
  <c r="AA35" i="12"/>
  <c r="C41" i="12"/>
  <c r="O41" i="12"/>
  <c r="AA41" i="12"/>
  <c r="Q47" i="12"/>
  <c r="E47" i="12"/>
  <c r="P47" i="12"/>
  <c r="D47" i="12"/>
  <c r="R47" i="12"/>
  <c r="C53" i="12"/>
  <c r="S53" i="12"/>
  <c r="X57" i="12"/>
  <c r="C64" i="12"/>
  <c r="C70" i="12"/>
  <c r="F74" i="12"/>
  <c r="D78" i="13"/>
  <c r="C90" i="13"/>
  <c r="C78" i="13"/>
  <c r="D150" i="13"/>
  <c r="C162" i="13"/>
  <c r="C150" i="13"/>
  <c r="C238" i="13"/>
  <c r="D227" i="13"/>
  <c r="D226" i="13"/>
  <c r="C226" i="13"/>
  <c r="K89" i="11"/>
  <c r="K95" i="11"/>
  <c r="J20" i="12"/>
  <c r="V20" i="12"/>
  <c r="F22" i="12"/>
  <c r="N24" i="12"/>
  <c r="L25" i="12"/>
  <c r="X25" i="12"/>
  <c r="J26" i="12"/>
  <c r="V26" i="12"/>
  <c r="F28" i="12"/>
  <c r="D29" i="12"/>
  <c r="P29" i="12"/>
  <c r="N30" i="12"/>
  <c r="L31" i="12"/>
  <c r="X31" i="12"/>
  <c r="J32" i="12"/>
  <c r="V32" i="12"/>
  <c r="F34" i="12"/>
  <c r="D35" i="12"/>
  <c r="P35" i="12"/>
  <c r="N36" i="12"/>
  <c r="L37" i="12"/>
  <c r="X37" i="12"/>
  <c r="J38" i="12"/>
  <c r="V38" i="12"/>
  <c r="F40" i="12"/>
  <c r="D41" i="12"/>
  <c r="P41" i="12"/>
  <c r="N42" i="12"/>
  <c r="L43" i="12"/>
  <c r="X43" i="12"/>
  <c r="L44" i="12"/>
  <c r="M45" i="12"/>
  <c r="C47" i="12"/>
  <c r="S47" i="12"/>
  <c r="L50" i="12"/>
  <c r="Z50" i="12"/>
  <c r="N51" i="12"/>
  <c r="S52" i="12"/>
  <c r="G52" i="12"/>
  <c r="R52" i="12"/>
  <c r="F52" i="12"/>
  <c r="P52" i="12"/>
  <c r="K57" i="12"/>
  <c r="G74" i="12"/>
  <c r="Z80" i="12"/>
  <c r="D107" i="13"/>
  <c r="C119" i="13"/>
  <c r="C107" i="13"/>
  <c r="C182" i="13"/>
  <c r="D170" i="13"/>
  <c r="E29" i="12"/>
  <c r="E4" i="12" s="1"/>
  <c r="Q29" i="12"/>
  <c r="Y31" i="12"/>
  <c r="E35" i="12"/>
  <c r="Q35" i="12"/>
  <c r="M37" i="12"/>
  <c r="Y37" i="12"/>
  <c r="E41" i="12"/>
  <c r="Q41" i="12"/>
  <c r="M43" i="12"/>
  <c r="Z43" i="12"/>
  <c r="S46" i="12"/>
  <c r="G46" i="12"/>
  <c r="R46" i="12"/>
  <c r="F46" i="12"/>
  <c r="P46" i="12"/>
  <c r="F47" i="12"/>
  <c r="T47" i="12"/>
  <c r="M50" i="12"/>
  <c r="AA50" i="12"/>
  <c r="G53" i="12"/>
  <c r="Z57" i="12"/>
  <c r="N62" i="12"/>
  <c r="V63" i="12"/>
  <c r="H63" i="12"/>
  <c r="S63" i="12"/>
  <c r="G63" i="12"/>
  <c r="F63" i="12"/>
  <c r="Q63" i="12"/>
  <c r="Z64" i="12"/>
  <c r="Z68" i="12"/>
  <c r="Z70" i="12"/>
  <c r="C57" i="13"/>
  <c r="D45" i="13"/>
  <c r="C76" i="13"/>
  <c r="D64" i="13"/>
  <c r="C64" i="13"/>
  <c r="C148" i="13"/>
  <c r="D136" i="13"/>
  <c r="C136" i="13"/>
  <c r="N25" i="12"/>
  <c r="Z25" i="12"/>
  <c r="F29" i="12"/>
  <c r="R29" i="12"/>
  <c r="N31" i="12"/>
  <c r="Z31" i="12"/>
  <c r="F35" i="12"/>
  <c r="R35" i="12"/>
  <c r="N37" i="12"/>
  <c r="Z37" i="12"/>
  <c r="F41" i="12"/>
  <c r="R41" i="12"/>
  <c r="N43" i="12"/>
  <c r="AA43" i="12"/>
  <c r="G47" i="12"/>
  <c r="U47" i="12"/>
  <c r="N50" i="12"/>
  <c r="U51" i="12"/>
  <c r="I51" i="12"/>
  <c r="T51" i="12"/>
  <c r="H51" i="12"/>
  <c r="H3" i="12" s="1"/>
  <c r="P51" i="12"/>
  <c r="H53" i="12"/>
  <c r="V53" i="12"/>
  <c r="Z74" i="12"/>
  <c r="N89" i="11"/>
  <c r="N95" i="11"/>
  <c r="M20" i="12"/>
  <c r="Y20" i="12"/>
  <c r="C25" i="12"/>
  <c r="O25" i="12"/>
  <c r="O5" i="12" s="1"/>
  <c r="AA25" i="12"/>
  <c r="AA4" i="12" s="1"/>
  <c r="M26" i="12"/>
  <c r="Y26" i="12"/>
  <c r="G29" i="12"/>
  <c r="S29" i="12"/>
  <c r="C31" i="12"/>
  <c r="O31" i="12"/>
  <c r="AA31" i="12"/>
  <c r="M32" i="12"/>
  <c r="Y32" i="12"/>
  <c r="G35" i="12"/>
  <c r="S35" i="12"/>
  <c r="C37" i="12"/>
  <c r="O37" i="12"/>
  <c r="O3" i="12" s="1"/>
  <c r="AA37" i="12"/>
  <c r="M38" i="12"/>
  <c r="Y38" i="12"/>
  <c r="G41" i="12"/>
  <c r="S41" i="12"/>
  <c r="C43" i="12"/>
  <c r="O43" i="12"/>
  <c r="W44" i="12"/>
  <c r="K44" i="12"/>
  <c r="O44" i="12"/>
  <c r="U45" i="12"/>
  <c r="I45" i="12"/>
  <c r="T45" i="12"/>
  <c r="H45" i="12"/>
  <c r="P45" i="12"/>
  <c r="D46" i="12"/>
  <c r="T46" i="12"/>
  <c r="H47" i="12"/>
  <c r="V47" i="12"/>
  <c r="C51" i="12"/>
  <c r="Q51" i="12"/>
  <c r="H58" i="12"/>
  <c r="S58" i="12"/>
  <c r="G58" i="12"/>
  <c r="F58" i="12"/>
  <c r="Q58" i="12"/>
  <c r="P58" i="12"/>
  <c r="D63" i="12"/>
  <c r="N80" i="12"/>
  <c r="P92" i="12"/>
  <c r="D92" i="12"/>
  <c r="C92" i="12"/>
  <c r="X92" i="12"/>
  <c r="K92" i="12"/>
  <c r="V92" i="12"/>
  <c r="H92" i="12"/>
  <c r="S92" i="12"/>
  <c r="G92" i="12"/>
  <c r="F92" i="12"/>
  <c r="D54" i="13"/>
  <c r="C66" i="13"/>
  <c r="C54" i="13"/>
  <c r="D126" i="13"/>
  <c r="C138" i="13"/>
  <c r="C126" i="13"/>
  <c r="D203" i="13"/>
  <c r="C215" i="13"/>
  <c r="D204" i="13"/>
  <c r="N20" i="12"/>
  <c r="D25" i="12"/>
  <c r="N26" i="12"/>
  <c r="H29" i="12"/>
  <c r="D31" i="12"/>
  <c r="N32" i="12"/>
  <c r="H35" i="12"/>
  <c r="D37" i="12"/>
  <c r="N38" i="12"/>
  <c r="H41" i="12"/>
  <c r="D43" i="12"/>
  <c r="P43" i="12"/>
  <c r="I47" i="12"/>
  <c r="W47" i="12"/>
  <c r="W50" i="12"/>
  <c r="K50" i="12"/>
  <c r="V50" i="12"/>
  <c r="J50" i="12"/>
  <c r="P50" i="12"/>
  <c r="D51" i="12"/>
  <c r="R51" i="12"/>
  <c r="X53" i="12"/>
  <c r="C62" i="12"/>
  <c r="X62" i="12"/>
  <c r="K62" i="12"/>
  <c r="V62" i="12"/>
  <c r="H62" i="12"/>
  <c r="Q62" i="12"/>
  <c r="D83" i="13"/>
  <c r="C95" i="13"/>
  <c r="C83" i="13"/>
  <c r="C232" i="13"/>
  <c r="D221" i="13"/>
  <c r="D220" i="13"/>
  <c r="K53" i="12"/>
  <c r="V57" i="12"/>
  <c r="H57" i="12"/>
  <c r="S57" i="12"/>
  <c r="G57" i="12"/>
  <c r="P57" i="12"/>
  <c r="N64" i="12"/>
  <c r="N70" i="12"/>
  <c r="N74" i="12"/>
  <c r="Q80" i="12"/>
  <c r="C124" i="13"/>
  <c r="D112" i="13"/>
  <c r="C112" i="13"/>
  <c r="N76" i="12"/>
  <c r="Z76" i="12"/>
  <c r="N82" i="12"/>
  <c r="Z82" i="12"/>
  <c r="N88" i="12"/>
  <c r="Z88" i="12"/>
  <c r="N94" i="12"/>
  <c r="Z94" i="12"/>
  <c r="F98" i="12"/>
  <c r="C45" i="13"/>
  <c r="D187" i="13"/>
  <c r="C199" i="13"/>
  <c r="C205" i="13"/>
  <c r="D193" i="13"/>
  <c r="C448" i="13"/>
  <c r="D436" i="13"/>
  <c r="G98" i="12"/>
  <c r="S98" i="12"/>
  <c r="C41" i="13"/>
  <c r="D55" i="13"/>
  <c r="D79" i="13"/>
  <c r="D103" i="13"/>
  <c r="D127" i="13"/>
  <c r="D151" i="13"/>
  <c r="C183" i="13"/>
  <c r="D171" i="13"/>
  <c r="D237" i="13"/>
  <c r="D256" i="13"/>
  <c r="D255" i="13"/>
  <c r="C280" i="13"/>
  <c r="D269" i="13"/>
  <c r="C310" i="13"/>
  <c r="D298" i="13"/>
  <c r="C369" i="13"/>
  <c r="D358" i="13"/>
  <c r="C449" i="13"/>
  <c r="D437" i="13"/>
  <c r="D438" i="13"/>
  <c r="D526" i="13"/>
  <c r="C538" i="13"/>
  <c r="N59" i="12"/>
  <c r="Z59" i="12"/>
  <c r="N65" i="12"/>
  <c r="Z65" i="12"/>
  <c r="F69" i="12"/>
  <c r="N71" i="12"/>
  <c r="Z71" i="12"/>
  <c r="F75" i="12"/>
  <c r="D76" i="12"/>
  <c r="P76" i="12"/>
  <c r="N77" i="12"/>
  <c r="Z77" i="12"/>
  <c r="F81" i="12"/>
  <c r="D82" i="12"/>
  <c r="P82" i="12"/>
  <c r="N83" i="12"/>
  <c r="Z83" i="12"/>
  <c r="F87" i="12"/>
  <c r="D88" i="12"/>
  <c r="P88" i="12"/>
  <c r="N89" i="12"/>
  <c r="Z89" i="12"/>
  <c r="F93" i="12"/>
  <c r="D94" i="12"/>
  <c r="P94" i="12"/>
  <c r="N95" i="12"/>
  <c r="Z95" i="12"/>
  <c r="V97" i="12"/>
  <c r="H98" i="12"/>
  <c r="F99" i="12"/>
  <c r="C25" i="13"/>
  <c r="C33" i="13"/>
  <c r="C37" i="13"/>
  <c r="D41" i="13"/>
  <c r="D46" i="13"/>
  <c r="C50" i="13"/>
  <c r="C60" i="13"/>
  <c r="D69" i="13"/>
  <c r="C74" i="13"/>
  <c r="C79" i="13"/>
  <c r="C84" i="13"/>
  <c r="D93" i="13"/>
  <c r="C98" i="13"/>
  <c r="C103" i="13"/>
  <c r="C108" i="13"/>
  <c r="D117" i="13"/>
  <c r="C122" i="13"/>
  <c r="C127" i="13"/>
  <c r="C132" i="13"/>
  <c r="D141" i="13"/>
  <c r="C146" i="13"/>
  <c r="C151" i="13"/>
  <c r="C161" i="13"/>
  <c r="C171" i="13"/>
  <c r="D177" i="13"/>
  <c r="C189" i="13"/>
  <c r="D182" i="13"/>
  <c r="D194" i="13"/>
  <c r="D210" i="13"/>
  <c r="D215" i="13"/>
  <c r="D232" i="13"/>
  <c r="D238" i="13"/>
  <c r="C250" i="13"/>
  <c r="C256" i="13"/>
  <c r="D244" i="13"/>
  <c r="C255" i="13"/>
  <c r="D268" i="13"/>
  <c r="D357" i="13"/>
  <c r="C471" i="13"/>
  <c r="D459" i="13"/>
  <c r="C59" i="12"/>
  <c r="C65" i="12"/>
  <c r="G69" i="12"/>
  <c r="S69" i="12"/>
  <c r="G75" i="12"/>
  <c r="S75" i="12"/>
  <c r="Q76" i="12"/>
  <c r="G81" i="12"/>
  <c r="S81" i="12"/>
  <c r="Q82" i="12"/>
  <c r="G87" i="12"/>
  <c r="S87" i="12"/>
  <c r="Q88" i="12"/>
  <c r="G93" i="12"/>
  <c r="S93" i="12"/>
  <c r="Q94" i="12"/>
  <c r="G99" i="12"/>
  <c r="D11" i="13"/>
  <c r="D42" i="13"/>
  <c r="D51" i="13"/>
  <c r="D60" i="13"/>
  <c r="D70" i="13"/>
  <c r="D75" i="13"/>
  <c r="D84" i="13"/>
  <c r="D94" i="13"/>
  <c r="D99" i="13"/>
  <c r="D108" i="13"/>
  <c r="D118" i="13"/>
  <c r="D123" i="13"/>
  <c r="D132" i="13"/>
  <c r="C137" i="13"/>
  <c r="D142" i="13"/>
  <c r="D147" i="13"/>
  <c r="D161" i="13"/>
  <c r="C166" i="13"/>
  <c r="D188" i="13"/>
  <c r="C194" i="13"/>
  <c r="D205" i="13"/>
  <c r="C228" i="13"/>
  <c r="D216" i="13"/>
  <c r="D222" i="13"/>
  <c r="C234" i="13"/>
  <c r="C262" i="13"/>
  <c r="C288" i="13"/>
  <c r="D276" i="13"/>
  <c r="D395" i="13"/>
  <c r="C407" i="13"/>
  <c r="D396" i="13"/>
  <c r="N48" i="12"/>
  <c r="Z48" i="12"/>
  <c r="N54" i="12"/>
  <c r="Z54" i="12"/>
  <c r="X55" i="12"/>
  <c r="D59" i="12"/>
  <c r="P59" i="12"/>
  <c r="N60" i="12"/>
  <c r="Z60" i="12"/>
  <c r="X61" i="12"/>
  <c r="D65" i="12"/>
  <c r="P65" i="12"/>
  <c r="N66" i="12"/>
  <c r="Z66" i="12"/>
  <c r="X67" i="12"/>
  <c r="H69" i="12"/>
  <c r="D71" i="12"/>
  <c r="P71" i="12"/>
  <c r="N72" i="12"/>
  <c r="Z72" i="12"/>
  <c r="X73" i="12"/>
  <c r="H75" i="12"/>
  <c r="F76" i="12"/>
  <c r="D77" i="12"/>
  <c r="P77" i="12"/>
  <c r="N78" i="12"/>
  <c r="Z78" i="12"/>
  <c r="X79" i="12"/>
  <c r="H81" i="12"/>
  <c r="F82" i="12"/>
  <c r="D83" i="12"/>
  <c r="P83" i="12"/>
  <c r="N84" i="12"/>
  <c r="Z84" i="12"/>
  <c r="X85" i="12"/>
  <c r="H87" i="12"/>
  <c r="F88" i="12"/>
  <c r="D89" i="12"/>
  <c r="P89" i="12"/>
  <c r="N90" i="12"/>
  <c r="Z90" i="12"/>
  <c r="X91" i="12"/>
  <c r="H93" i="12"/>
  <c r="F94" i="12"/>
  <c r="D95" i="12"/>
  <c r="P95" i="12"/>
  <c r="N96" i="12"/>
  <c r="Z96" i="12"/>
  <c r="X97" i="12"/>
  <c r="V98" i="12"/>
  <c r="H99" i="12"/>
  <c r="D38" i="13"/>
  <c r="C42" i="13"/>
  <c r="C51" i="13"/>
  <c r="C56" i="13"/>
  <c r="C70" i="13"/>
  <c r="C94" i="13"/>
  <c r="C118" i="13"/>
  <c r="D137" i="13"/>
  <c r="C142" i="13"/>
  <c r="D172" i="13"/>
  <c r="C178" i="13"/>
  <c r="D183" i="13"/>
  <c r="C218" i="13"/>
  <c r="D206" i="13"/>
  <c r="C222" i="13"/>
  <c r="D257" i="13"/>
  <c r="C269" i="13"/>
  <c r="C296" i="13"/>
  <c r="D284" i="13"/>
  <c r="C305" i="13"/>
  <c r="D294" i="13"/>
  <c r="C293" i="13"/>
  <c r="D315" i="13"/>
  <c r="C327" i="13"/>
  <c r="C48" i="12"/>
  <c r="O48" i="12"/>
  <c r="Q59" i="12"/>
  <c r="Q65" i="12"/>
  <c r="Q71" i="12"/>
  <c r="G76" i="12"/>
  <c r="S76" i="12"/>
  <c r="Q77" i="12"/>
  <c r="G82" i="12"/>
  <c r="S82" i="12"/>
  <c r="Q83" i="12"/>
  <c r="G88" i="12"/>
  <c r="S88" i="12"/>
  <c r="Q89" i="12"/>
  <c r="G94" i="12"/>
  <c r="S94" i="12"/>
  <c r="Q95" i="12"/>
  <c r="K98" i="12"/>
  <c r="C30" i="13"/>
  <c r="C47" i="13"/>
  <c r="D56" i="13"/>
  <c r="D66" i="13"/>
  <c r="D71" i="13"/>
  <c r="D80" i="13"/>
  <c r="D90" i="13"/>
  <c r="D95" i="13"/>
  <c r="D104" i="13"/>
  <c r="D114" i="13"/>
  <c r="D119" i="13"/>
  <c r="D128" i="13"/>
  <c r="D138" i="13"/>
  <c r="D143" i="13"/>
  <c r="D152" i="13"/>
  <c r="D178" i="13"/>
  <c r="C196" i="13"/>
  <c r="D200" i="13"/>
  <c r="C206" i="13"/>
  <c r="C240" i="13"/>
  <c r="D228" i="13"/>
  <c r="D233" i="13"/>
  <c r="D239" i="13"/>
  <c r="D245" i="13"/>
  <c r="C270" i="13"/>
  <c r="C258" i="13"/>
  <c r="C283" i="13"/>
  <c r="C271" i="13"/>
  <c r="D285" i="13"/>
  <c r="D293" i="13"/>
  <c r="C328" i="13"/>
  <c r="D316" i="13"/>
  <c r="D366" i="13"/>
  <c r="D451" i="13"/>
  <c r="C463" i="13"/>
  <c r="D452" i="13"/>
  <c r="D471" i="13"/>
  <c r="C483" i="13"/>
  <c r="N55" i="12"/>
  <c r="N61" i="12"/>
  <c r="N67" i="12"/>
  <c r="V69" i="12"/>
  <c r="N73" i="12"/>
  <c r="V75" i="12"/>
  <c r="H76" i="12"/>
  <c r="N79" i="12"/>
  <c r="V81" i="12"/>
  <c r="H82" i="12"/>
  <c r="N85" i="12"/>
  <c r="V87" i="12"/>
  <c r="H88" i="12"/>
  <c r="N91" i="12"/>
  <c r="V93" i="12"/>
  <c r="H94" i="12"/>
  <c r="N97" i="12"/>
  <c r="X98" i="12"/>
  <c r="V99" i="12"/>
  <c r="C43" i="13"/>
  <c r="D157" i="13"/>
  <c r="D162" i="13"/>
  <c r="D173" i="13"/>
  <c r="D184" i="13"/>
  <c r="D190" i="13"/>
  <c r="C202" i="13"/>
  <c r="D195" i="13"/>
  <c r="D207" i="13"/>
  <c r="D217" i="13"/>
  <c r="C223" i="13"/>
  <c r="D229" i="13"/>
  <c r="D251" i="13"/>
  <c r="C263" i="13"/>
  <c r="D258" i="13"/>
  <c r="D271" i="13"/>
  <c r="C442" i="13"/>
  <c r="D430" i="13"/>
  <c r="C39" i="13"/>
  <c r="C170" i="13"/>
  <c r="D158" i="13"/>
  <c r="C180" i="13"/>
  <c r="D168" i="13"/>
  <c r="D174" i="13"/>
  <c r="C186" i="13"/>
  <c r="C203" i="13"/>
  <c r="C208" i="13"/>
  <c r="D196" i="13"/>
  <c r="C225" i="13"/>
  <c r="C276" i="13"/>
  <c r="D265" i="13"/>
  <c r="D264" i="13"/>
  <c r="C356" i="13"/>
  <c r="D344" i="13"/>
  <c r="C344" i="13"/>
  <c r="C364" i="13"/>
  <c r="D352" i="13"/>
  <c r="D375" i="13"/>
  <c r="C387" i="13"/>
  <c r="N98" i="12"/>
  <c r="Z98" i="12"/>
  <c r="X99" i="12"/>
  <c r="C19" i="13"/>
  <c r="C31" i="13"/>
  <c r="C35" i="13"/>
  <c r="D39" i="13"/>
  <c r="D57" i="13"/>
  <c r="C62" i="13"/>
  <c r="C67" i="13"/>
  <c r="D81" i="13"/>
  <c r="C86" i="13"/>
  <c r="C91" i="13"/>
  <c r="D105" i="13"/>
  <c r="C110" i="13"/>
  <c r="C115" i="13"/>
  <c r="C134" i="13"/>
  <c r="C139" i="13"/>
  <c r="C158" i="13"/>
  <c r="C163" i="13"/>
  <c r="C174" i="13"/>
  <c r="D179" i="13"/>
  <c r="C191" i="13"/>
  <c r="D201" i="13"/>
  <c r="C213" i="13"/>
  <c r="D218" i="13"/>
  <c r="D235" i="13"/>
  <c r="C247" i="13"/>
  <c r="C253" i="13"/>
  <c r="D241" i="13"/>
  <c r="D246" i="13"/>
  <c r="D272" i="13"/>
  <c r="D345" i="13"/>
  <c r="C365" i="13"/>
  <c r="D353" i="13"/>
  <c r="C353" i="13"/>
  <c r="C388" i="13"/>
  <c r="D376" i="13"/>
  <c r="C455" i="13"/>
  <c r="D443" i="13"/>
  <c r="C503" i="13"/>
  <c r="D492" i="13"/>
  <c r="D491" i="13"/>
  <c r="K76" i="12"/>
  <c r="K82" i="12"/>
  <c r="K88" i="12"/>
  <c r="K94" i="12"/>
  <c r="C98" i="12"/>
  <c r="D63" i="13"/>
  <c r="D87" i="13"/>
  <c r="D111" i="13"/>
  <c r="D135" i="13"/>
  <c r="D159" i="13"/>
  <c r="C192" i="13"/>
  <c r="D180" i="13"/>
  <c r="D191" i="13"/>
  <c r="D213" i="13"/>
  <c r="C231" i="13"/>
  <c r="D219" i="13"/>
  <c r="D224" i="13"/>
  <c r="D259" i="13"/>
  <c r="D399" i="13"/>
  <c r="C411" i="13"/>
  <c r="C399" i="13"/>
  <c r="D423" i="13"/>
  <c r="C435" i="13"/>
  <c r="N69" i="12"/>
  <c r="N75" i="12"/>
  <c r="N81" i="12"/>
  <c r="N87" i="12"/>
  <c r="N93" i="12"/>
  <c r="D98" i="12"/>
  <c r="N99" i="12"/>
  <c r="C58" i="13"/>
  <c r="C63" i="13"/>
  <c r="C82" i="13"/>
  <c r="C87" i="13"/>
  <c r="C106" i="13"/>
  <c r="C111" i="13"/>
  <c r="C130" i="13"/>
  <c r="C135" i="13"/>
  <c r="D169" i="13"/>
  <c r="D209" i="13"/>
  <c r="C221" i="13"/>
  <c r="D225" i="13"/>
  <c r="C237" i="13"/>
  <c r="C248" i="13"/>
  <c r="C341" i="13"/>
  <c r="D330" i="13"/>
  <c r="C397" i="13"/>
  <c r="D386" i="13"/>
  <c r="C385" i="13"/>
  <c r="D401" i="13"/>
  <c r="C412" i="13"/>
  <c r="D400" i="13"/>
  <c r="C477" i="13"/>
  <c r="D465" i="13"/>
  <c r="D297" i="13"/>
  <c r="D311" i="13"/>
  <c r="C315" i="13"/>
  <c r="C320" i="13"/>
  <c r="C329" i="13"/>
  <c r="D338" i="13"/>
  <c r="C357" i="13"/>
  <c r="C366" i="13"/>
  <c r="C380" i="13"/>
  <c r="C427" i="13"/>
  <c r="C456" i="13"/>
  <c r="D445" i="13"/>
  <c r="C451" i="13"/>
  <c r="C476" i="13"/>
  <c r="D464" i="13"/>
  <c r="D499" i="13"/>
  <c r="C511" i="13"/>
  <c r="C549" i="13"/>
  <c r="D537" i="13"/>
  <c r="C573" i="13"/>
  <c r="D561" i="13"/>
  <c r="C597" i="13"/>
  <c r="D585" i="13"/>
  <c r="D538" i="13"/>
  <c r="C550" i="13"/>
  <c r="D550" i="13"/>
  <c r="C562" i="13"/>
  <c r="D562" i="13"/>
  <c r="C574" i="13"/>
  <c r="D574" i="13"/>
  <c r="C586" i="13"/>
  <c r="D586" i="13"/>
  <c r="C598" i="13"/>
  <c r="D598" i="13"/>
  <c r="C610" i="13"/>
  <c r="D610" i="13"/>
  <c r="C622" i="13"/>
  <c r="D634" i="13"/>
  <c r="C646" i="13"/>
  <c r="C188" i="13"/>
  <c r="C236" i="13"/>
  <c r="D254" i="13"/>
  <c r="D267" i="13"/>
  <c r="C284" i="13"/>
  <c r="C285" i="13"/>
  <c r="D289" i="13"/>
  <c r="C298" i="13"/>
  <c r="D302" i="13"/>
  <c r="D307" i="13"/>
  <c r="D321" i="13"/>
  <c r="D325" i="13"/>
  <c r="D335" i="13"/>
  <c r="C339" i="13"/>
  <c r="D348" i="13"/>
  <c r="D367" i="13"/>
  <c r="C384" i="13"/>
  <c r="D390" i="13"/>
  <c r="C395" i="13"/>
  <c r="C422" i="13"/>
  <c r="D410" i="13"/>
  <c r="C428" i="13"/>
  <c r="D416" i="13"/>
  <c r="C423" i="13"/>
  <c r="C491" i="13"/>
  <c r="C497" i="13"/>
  <c r="D486" i="13"/>
  <c r="D500" i="13"/>
  <c r="C519" i="13"/>
  <c r="D507" i="13"/>
  <c r="D527" i="13"/>
  <c r="C539" i="13"/>
  <c r="D539" i="13"/>
  <c r="D551" i="13"/>
  <c r="C563" i="13"/>
  <c r="D575" i="13"/>
  <c r="C587" i="13"/>
  <c r="D599" i="13"/>
  <c r="C611" i="13"/>
  <c r="C352" i="13"/>
  <c r="C436" i="13"/>
  <c r="C443" i="13"/>
  <c r="C465" i="13"/>
  <c r="C478" i="13"/>
  <c r="D466" i="13"/>
  <c r="C479" i="13"/>
  <c r="C520" i="13"/>
  <c r="D508" i="13"/>
  <c r="C529" i="13"/>
  <c r="D517" i="13"/>
  <c r="C540" i="13"/>
  <c r="D528" i="13"/>
  <c r="C552" i="13"/>
  <c r="D540" i="13"/>
  <c r="C564" i="13"/>
  <c r="D552" i="13"/>
  <c r="C576" i="13"/>
  <c r="D564" i="13"/>
  <c r="C588" i="13"/>
  <c r="D576" i="13"/>
  <c r="C600" i="13"/>
  <c r="D588" i="13"/>
  <c r="C612" i="13"/>
  <c r="D600" i="13"/>
  <c r="C277" i="13"/>
  <c r="C290" i="13"/>
  <c r="C303" i="13"/>
  <c r="C326" i="13"/>
  <c r="D331" i="13"/>
  <c r="C343" i="13"/>
  <c r="C340" i="13"/>
  <c r="C349" i="13"/>
  <c r="D363" i="13"/>
  <c r="D372" i="13"/>
  <c r="D417" i="13"/>
  <c r="D424" i="13"/>
  <c r="D431" i="13"/>
  <c r="D446" i="13"/>
  <c r="D453" i="13"/>
  <c r="D460" i="13"/>
  <c r="D472" i="13"/>
  <c r="D479" i="13"/>
  <c r="C506" i="13"/>
  <c r="D495" i="13"/>
  <c r="C541" i="13"/>
  <c r="D529" i="13"/>
  <c r="C565" i="13"/>
  <c r="D553" i="13"/>
  <c r="C589" i="13"/>
  <c r="D577" i="13"/>
  <c r="C613" i="13"/>
  <c r="D601" i="13"/>
  <c r="D277" i="13"/>
  <c r="D290" i="13"/>
  <c r="D303" i="13"/>
  <c r="C308" i="13"/>
  <c r="D317" i="13"/>
  <c r="D326" i="13"/>
  <c r="C331" i="13"/>
  <c r="C336" i="13"/>
  <c r="D340" i="13"/>
  <c r="C345" i="13"/>
  <c r="D349" i="13"/>
  <c r="C354" i="13"/>
  <c r="C363" i="13"/>
  <c r="C377" i="13"/>
  <c r="C392" i="13"/>
  <c r="D411" i="13"/>
  <c r="C430" i="13"/>
  <c r="D418" i="13"/>
  <c r="C437" i="13"/>
  <c r="D425" i="13"/>
  <c r="C444" i="13"/>
  <c r="D432" i="13"/>
  <c r="C459" i="13"/>
  <c r="C467" i="13"/>
  <c r="C485" i="13"/>
  <c r="D473" i="13"/>
  <c r="D494" i="13"/>
  <c r="D509" i="13"/>
  <c r="D518" i="13"/>
  <c r="D530" i="13"/>
  <c r="C542" i="13"/>
  <c r="D542" i="13"/>
  <c r="C554" i="13"/>
  <c r="D554" i="13"/>
  <c r="C566" i="13"/>
  <c r="D566" i="13"/>
  <c r="C578" i="13"/>
  <c r="D578" i="13"/>
  <c r="C590" i="13"/>
  <c r="D590" i="13"/>
  <c r="C602" i="13"/>
  <c r="D602" i="13"/>
  <c r="C614" i="13"/>
  <c r="D626" i="13"/>
  <c r="C638" i="13"/>
  <c r="C708" i="13"/>
  <c r="D696" i="13"/>
  <c r="C168" i="13"/>
  <c r="C172" i="13"/>
  <c r="D164" i="13"/>
  <c r="C220" i="13"/>
  <c r="D212" i="13"/>
  <c r="C268" i="13"/>
  <c r="D260" i="13"/>
  <c r="D273" i="13"/>
  <c r="C282" i="13"/>
  <c r="D286" i="13"/>
  <c r="C295" i="13"/>
  <c r="D299" i="13"/>
  <c r="C373" i="13"/>
  <c r="D377" i="13"/>
  <c r="C382" i="13"/>
  <c r="D392" i="13"/>
  <c r="C431" i="13"/>
  <c r="D419" i="13"/>
  <c r="C445" i="13"/>
  <c r="D433" i="13"/>
  <c r="D440" i="13"/>
  <c r="C447" i="13"/>
  <c r="D454" i="13"/>
  <c r="D461" i="13"/>
  <c r="D467" i="13"/>
  <c r="C486" i="13"/>
  <c r="D474" i="13"/>
  <c r="C522" i="13"/>
  <c r="D511" i="13"/>
  <c r="D510" i="13"/>
  <c r="D519" i="13"/>
  <c r="C531" i="13"/>
  <c r="D531" i="13"/>
  <c r="C543" i="13"/>
  <c r="D543" i="13"/>
  <c r="C555" i="13"/>
  <c r="D567" i="13"/>
  <c r="C579" i="13"/>
  <c r="D591" i="13"/>
  <c r="C603" i="13"/>
  <c r="D662" i="13"/>
  <c r="C674" i="13"/>
  <c r="C264" i="13"/>
  <c r="D323" i="13"/>
  <c r="D355" i="13"/>
  <c r="D369" i="13"/>
  <c r="D388" i="13"/>
  <c r="C400" i="13"/>
  <c r="C446" i="13"/>
  <c r="D434" i="13"/>
  <c r="C453" i="13"/>
  <c r="D447" i="13"/>
  <c r="C500" i="13"/>
  <c r="D488" i="13"/>
  <c r="C532" i="13"/>
  <c r="D520" i="13"/>
  <c r="C544" i="13"/>
  <c r="D532" i="13"/>
  <c r="C556" i="13"/>
  <c r="D544" i="13"/>
  <c r="C568" i="13"/>
  <c r="D556" i="13"/>
  <c r="C580" i="13"/>
  <c r="D568" i="13"/>
  <c r="C592" i="13"/>
  <c r="D580" i="13"/>
  <c r="C604" i="13"/>
  <c r="D592" i="13"/>
  <c r="C664" i="13"/>
  <c r="D652" i="13"/>
  <c r="D309" i="13"/>
  <c r="C323" i="13"/>
  <c r="D332" i="13"/>
  <c r="D341" i="13"/>
  <c r="D403" i="13"/>
  <c r="C415" i="13"/>
  <c r="C439" i="13"/>
  <c r="D427" i="13"/>
  <c r="C460" i="13"/>
  <c r="D448" i="13"/>
  <c r="C494" i="13"/>
  <c r="D482" i="13"/>
  <c r="C501" i="13"/>
  <c r="D489" i="13"/>
  <c r="C508" i="13"/>
  <c r="D496" i="13"/>
  <c r="C524" i="13"/>
  <c r="D512" i="13"/>
  <c r="C533" i="13"/>
  <c r="D521" i="13"/>
  <c r="C557" i="13"/>
  <c r="D545" i="13"/>
  <c r="C581" i="13"/>
  <c r="D569" i="13"/>
  <c r="C605" i="13"/>
  <c r="D593" i="13"/>
  <c r="D356" i="13"/>
  <c r="D379" i="13"/>
  <c r="C391" i="13"/>
  <c r="C398" i="13"/>
  <c r="C403" i="13"/>
  <c r="C408" i="13"/>
  <c r="C425" i="13"/>
  <c r="D413" i="13"/>
  <c r="D420" i="13"/>
  <c r="C461" i="13"/>
  <c r="D449" i="13"/>
  <c r="D456" i="13"/>
  <c r="C488" i="13"/>
  <c r="D476" i="13"/>
  <c r="C525" i="13"/>
  <c r="D513" i="13"/>
  <c r="D522" i="13"/>
  <c r="C534" i="13"/>
  <c r="D534" i="13"/>
  <c r="C546" i="13"/>
  <c r="D546" i="13"/>
  <c r="C558" i="13"/>
  <c r="D558" i="13"/>
  <c r="C570" i="13"/>
  <c r="D570" i="13"/>
  <c r="C582" i="13"/>
  <c r="D582" i="13"/>
  <c r="C594" i="13"/>
  <c r="D594" i="13"/>
  <c r="C606" i="13"/>
  <c r="D606" i="13"/>
  <c r="C618" i="13"/>
  <c r="D618" i="13"/>
  <c r="C630" i="13"/>
  <c r="D642" i="13"/>
  <c r="C654" i="13"/>
  <c r="C204" i="13"/>
  <c r="C252" i="13"/>
  <c r="C300" i="13"/>
  <c r="D292" i="13"/>
  <c r="D305" i="13"/>
  <c r="C319" i="13"/>
  <c r="D347" i="13"/>
  <c r="C351" i="13"/>
  <c r="C379" i="13"/>
  <c r="D398" i="13"/>
  <c r="C416" i="13"/>
  <c r="D404" i="13"/>
  <c r="D408" i="13"/>
  <c r="C433" i="13"/>
  <c r="D421" i="13"/>
  <c r="D428" i="13"/>
  <c r="D442" i="13"/>
  <c r="C462" i="13"/>
  <c r="D450" i="13"/>
  <c r="C469" i="13"/>
  <c r="D457" i="13"/>
  <c r="D469" i="13"/>
  <c r="D490" i="13"/>
  <c r="D497" i="13"/>
  <c r="D504" i="13"/>
  <c r="C526" i="13"/>
  <c r="D514" i="13"/>
  <c r="D523" i="13"/>
  <c r="C535" i="13"/>
  <c r="C523" i="13"/>
  <c r="D535" i="13"/>
  <c r="C547" i="13"/>
  <c r="D559" i="13"/>
  <c r="C571" i="13"/>
  <c r="D583" i="13"/>
  <c r="C595" i="13"/>
  <c r="D607" i="13"/>
  <c r="C619" i="13"/>
  <c r="D616" i="13"/>
  <c r="D624" i="13"/>
  <c r="D650" i="13"/>
  <c r="C662" i="13"/>
  <c r="D727" i="13"/>
  <c r="C739" i="13"/>
  <c r="C621" i="13"/>
  <c r="D609" i="13"/>
  <c r="C629" i="13"/>
  <c r="D617" i="13"/>
  <c r="C637" i="13"/>
  <c r="D625" i="13"/>
  <c r="C645" i="13"/>
  <c r="D633" i="13"/>
  <c r="D651" i="13"/>
  <c r="C663" i="13"/>
  <c r="D672" i="13"/>
  <c r="C696" i="13"/>
  <c r="D740" i="13"/>
  <c r="D739" i="13"/>
  <c r="D547" i="13"/>
  <c r="D555" i="13"/>
  <c r="D563" i="13"/>
  <c r="D571" i="13"/>
  <c r="D579" i="13"/>
  <c r="D587" i="13"/>
  <c r="D595" i="13"/>
  <c r="D603" i="13"/>
  <c r="D611" i="13"/>
  <c r="D619" i="13"/>
  <c r="D627" i="13"/>
  <c r="D635" i="13"/>
  <c r="C647" i="13"/>
  <c r="D643" i="13"/>
  <c r="C655" i="13"/>
  <c r="D663" i="13"/>
  <c r="C720" i="13"/>
  <c r="C510" i="13"/>
  <c r="D498" i="13"/>
  <c r="D516" i="13"/>
  <c r="C635" i="13"/>
  <c r="D654" i="13"/>
  <c r="C666" i="13"/>
  <c r="C676" i="13"/>
  <c r="D664" i="13"/>
  <c r="D644" i="13"/>
  <c r="D655" i="13"/>
  <c r="C667" i="13"/>
  <c r="C688" i="13"/>
  <c r="D676" i="13"/>
  <c r="D720" i="13"/>
  <c r="D339" i="13"/>
  <c r="D387" i="13"/>
  <c r="C474" i="13"/>
  <c r="C492" i="13"/>
  <c r="D480" i="13"/>
  <c r="C499" i="13"/>
  <c r="C517" i="13"/>
  <c r="D505" i="13"/>
  <c r="D604" i="13"/>
  <c r="D612" i="13"/>
  <c r="D620" i="13"/>
  <c r="D628" i="13"/>
  <c r="D636" i="13"/>
  <c r="D666" i="13"/>
  <c r="C678" i="13"/>
  <c r="D732" i="13"/>
  <c r="D493" i="13"/>
  <c r="C537" i="13"/>
  <c r="D525" i="13"/>
  <c r="C545" i="13"/>
  <c r="D533" i="13"/>
  <c r="C553" i="13"/>
  <c r="D541" i="13"/>
  <c r="C561" i="13"/>
  <c r="D549" i="13"/>
  <c r="C569" i="13"/>
  <c r="D557" i="13"/>
  <c r="C577" i="13"/>
  <c r="D565" i="13"/>
  <c r="C585" i="13"/>
  <c r="D573" i="13"/>
  <c r="C593" i="13"/>
  <c r="D581" i="13"/>
  <c r="C601" i="13"/>
  <c r="D589" i="13"/>
  <c r="C609" i="13"/>
  <c r="D597" i="13"/>
  <c r="C617" i="13"/>
  <c r="D605" i="13"/>
  <c r="C625" i="13"/>
  <c r="D613" i="13"/>
  <c r="C633" i="13"/>
  <c r="D621" i="13"/>
  <c r="C641" i="13"/>
  <c r="D629" i="13"/>
  <c r="D646" i="13"/>
  <c r="C658" i="13"/>
  <c r="D656" i="13"/>
  <c r="D667" i="13"/>
  <c r="C679" i="13"/>
  <c r="D678" i="13"/>
  <c r="C690" i="13"/>
  <c r="D744" i="13"/>
  <c r="D614" i="13"/>
  <c r="C626" i="13"/>
  <c r="D622" i="13"/>
  <c r="C634" i="13"/>
  <c r="D630" i="13"/>
  <c r="C642" i="13"/>
  <c r="D638" i="13"/>
  <c r="C650" i="13"/>
  <c r="C680" i="13"/>
  <c r="D668" i="13"/>
  <c r="D679" i="13"/>
  <c r="C691" i="13"/>
  <c r="D690" i="13"/>
  <c r="C702" i="13"/>
  <c r="D615" i="13"/>
  <c r="D631" i="13"/>
  <c r="C643" i="13"/>
  <c r="D639" i="13"/>
  <c r="C651" i="13"/>
  <c r="D658" i="13"/>
  <c r="C670" i="13"/>
  <c r="D691" i="13"/>
  <c r="C703" i="13"/>
  <c r="D702" i="13"/>
  <c r="C714" i="13"/>
  <c r="C418" i="13"/>
  <c r="C507" i="13"/>
  <c r="C513" i="13"/>
  <c r="C551" i="13"/>
  <c r="C559" i="13"/>
  <c r="C567" i="13"/>
  <c r="C575" i="13"/>
  <c r="C583" i="13"/>
  <c r="C591" i="13"/>
  <c r="C599" i="13"/>
  <c r="C607" i="13"/>
  <c r="C615" i="13"/>
  <c r="C623" i="13"/>
  <c r="C631" i="13"/>
  <c r="C639" i="13"/>
  <c r="D648" i="13"/>
  <c r="D670" i="13"/>
  <c r="C682" i="13"/>
  <c r="D703" i="13"/>
  <c r="C715" i="13"/>
  <c r="D714" i="13"/>
  <c r="C726" i="13"/>
  <c r="C644" i="13"/>
  <c r="C652" i="13"/>
  <c r="C672" i="13"/>
  <c r="D671" i="13"/>
  <c r="D715" i="13"/>
  <c r="C727" i="13"/>
  <c r="D726" i="13"/>
  <c r="C738" i="13"/>
  <c r="C659" i="13"/>
  <c r="C671" i="13"/>
  <c r="C683" i="13"/>
  <c r="C695" i="13"/>
  <c r="C707" i="13"/>
  <c r="C719" i="13"/>
  <c r="C731" i="13"/>
  <c r="C743" i="13"/>
  <c r="C480" i="13"/>
  <c r="C496" i="13"/>
  <c r="C512" i="13"/>
  <c r="C528" i="13"/>
  <c r="D641" i="13"/>
  <c r="D653" i="13"/>
  <c r="D665" i="13"/>
  <c r="D677" i="13"/>
  <c r="D689" i="13"/>
  <c r="D701" i="13"/>
  <c r="D713" i="13"/>
  <c r="D725" i="13"/>
  <c r="C424" i="13"/>
  <c r="C434" i="13"/>
  <c r="C450" i="13"/>
  <c r="C466" i="13"/>
  <c r="C482" i="13"/>
  <c r="C498" i="13"/>
  <c r="C514" i="13"/>
  <c r="C530" i="13"/>
  <c r="D637" i="13"/>
  <c r="D649" i="13"/>
  <c r="D661" i="13"/>
  <c r="D673" i="13"/>
  <c r="D685" i="13"/>
  <c r="D697" i="13"/>
  <c r="D709" i="13"/>
  <c r="D721" i="13"/>
  <c r="D733" i="13"/>
  <c r="D674" i="13"/>
  <c r="C686" i="13"/>
  <c r="D686" i="13"/>
  <c r="C698" i="13"/>
  <c r="D698" i="13"/>
  <c r="C710" i="13"/>
  <c r="D710" i="13"/>
  <c r="C722" i="13"/>
  <c r="D722" i="13"/>
  <c r="C734" i="13"/>
  <c r="D734" i="13"/>
  <c r="C746" i="13"/>
  <c r="D680" i="13"/>
  <c r="D692" i="13"/>
  <c r="D704" i="13"/>
  <c r="D716" i="13"/>
  <c r="D728" i="13"/>
  <c r="C675" i="13"/>
  <c r="C687" i="13"/>
  <c r="C699" i="13"/>
  <c r="C711" i="13"/>
  <c r="C723" i="13"/>
  <c r="C735" i="13"/>
  <c r="C747" i="13"/>
  <c r="C417" i="13"/>
  <c r="C421" i="13"/>
  <c r="C441" i="13"/>
  <c r="C457" i="13"/>
  <c r="C473" i="13"/>
  <c r="C489" i="13"/>
  <c r="C505" i="13"/>
  <c r="C521" i="13"/>
  <c r="D645" i="13"/>
  <c r="D657" i="13"/>
  <c r="D669" i="13"/>
  <c r="D681" i="13"/>
  <c r="D693" i="13"/>
  <c r="D705" i="13"/>
  <c r="D717" i="13"/>
  <c r="D729" i="13"/>
  <c r="D747" i="13"/>
  <c r="D682" i="13"/>
  <c r="C694" i="13"/>
  <c r="D694" i="13"/>
  <c r="C706" i="13"/>
  <c r="D706" i="13"/>
  <c r="C718" i="13"/>
  <c r="D718" i="13"/>
  <c r="C730" i="13"/>
  <c r="D730" i="13"/>
  <c r="C742" i="13"/>
  <c r="D688" i="13"/>
  <c r="D700" i="13"/>
  <c r="D712" i="13"/>
  <c r="D724" i="13"/>
  <c r="D736" i="13"/>
  <c r="F4" i="9" l="1"/>
  <c r="T4" i="11"/>
  <c r="V3" i="12"/>
  <c r="V4" i="12"/>
  <c r="V5" i="12"/>
  <c r="H4" i="12"/>
  <c r="F4" i="11"/>
  <c r="J3" i="12"/>
  <c r="J4" i="12"/>
  <c r="J5" i="12"/>
  <c r="P3" i="12"/>
  <c r="Z4" i="12"/>
  <c r="Q4" i="11"/>
  <c r="Q3" i="11"/>
  <c r="Q5" i="11"/>
  <c r="J4" i="11"/>
  <c r="R4" i="11"/>
  <c r="U5" i="11"/>
  <c r="W5" i="11"/>
  <c r="X5" i="12"/>
  <c r="L4" i="12"/>
  <c r="C3" i="11"/>
  <c r="C5" i="11"/>
  <c r="C4" i="11"/>
  <c r="Y4" i="11"/>
  <c r="Y3" i="11"/>
  <c r="Y5" i="11"/>
  <c r="F3" i="11"/>
  <c r="E4" i="11"/>
  <c r="R3" i="11"/>
  <c r="W3" i="11"/>
  <c r="U5" i="12"/>
  <c r="U3" i="12"/>
  <c r="Y4" i="12"/>
  <c r="Y3" i="12"/>
  <c r="Y5" i="12"/>
  <c r="R3" i="12"/>
  <c r="R5" i="12"/>
  <c r="R4" i="12"/>
  <c r="T3" i="12"/>
  <c r="L3" i="12"/>
  <c r="O5" i="11"/>
  <c r="O3" i="11"/>
  <c r="O4" i="11"/>
  <c r="S4" i="12"/>
  <c r="K4" i="11"/>
  <c r="K5" i="11"/>
  <c r="K3" i="11"/>
  <c r="I5" i="11"/>
  <c r="F5" i="11"/>
  <c r="Z3" i="11"/>
  <c r="E3" i="11"/>
  <c r="L5" i="11"/>
  <c r="M4" i="12"/>
  <c r="M3" i="12"/>
  <c r="M5" i="12"/>
  <c r="F3" i="12"/>
  <c r="F4" i="12"/>
  <c r="F5" i="12"/>
  <c r="AA5" i="11"/>
  <c r="AA4" i="11"/>
  <c r="AA3" i="11"/>
  <c r="S5" i="12"/>
  <c r="V4" i="11"/>
  <c r="L4" i="11"/>
  <c r="D5" i="11"/>
  <c r="X5" i="11"/>
  <c r="T3" i="11"/>
  <c r="G4" i="13"/>
  <c r="G3" i="13"/>
  <c r="G2" i="13"/>
  <c r="AA5" i="12"/>
  <c r="T5" i="12"/>
  <c r="I5" i="12"/>
  <c r="G4" i="11"/>
  <c r="G3" i="11"/>
  <c r="G5" i="11"/>
  <c r="V3" i="11"/>
  <c r="D4" i="11"/>
  <c r="D3" i="12"/>
  <c r="J3" i="11"/>
  <c r="K3" i="12"/>
  <c r="K5" i="12"/>
  <c r="K4" i="12"/>
  <c r="Q5" i="12"/>
  <c r="C5" i="12"/>
  <c r="S4" i="11"/>
  <c r="S3" i="11"/>
  <c r="S5" i="11"/>
  <c r="N5" i="11"/>
  <c r="N3" i="11"/>
  <c r="N4" i="11"/>
  <c r="G5" i="12"/>
  <c r="W4" i="12"/>
  <c r="W3" i="12"/>
  <c r="W5" i="12"/>
  <c r="E3" i="12"/>
  <c r="U4" i="12"/>
  <c r="P5" i="11"/>
  <c r="I3" i="11"/>
  <c r="P3" i="11"/>
  <c r="D4" i="12"/>
  <c r="M3" i="11"/>
  <c r="M4" i="11"/>
  <c r="H4" i="11"/>
  <c r="C4" i="12"/>
  <c r="D5" i="12"/>
  <c r="P4" i="12"/>
  <c r="F3" i="9"/>
  <c r="N3" i="12"/>
  <c r="N5" i="12"/>
  <c r="N4" i="12"/>
  <c r="P5" i="12"/>
  <c r="H5" i="11"/>
</calcChain>
</file>

<file path=xl/sharedStrings.xml><?xml version="1.0" encoding="utf-8"?>
<sst xmlns="http://schemas.openxmlformats.org/spreadsheetml/2006/main" count="294" uniqueCount="156">
  <si>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</si>
  <si>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</si>
  <si>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</si>
  <si>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</si>
  <si>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</si>
  <si>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</si>
  <si>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</si>
  <si>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</si>
  <si>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</si>
  <si>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</si>
  <si>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</si>
  <si>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https://fred.stlouisfed.org/series/M2</t>
  </si>
  <si>
    <t>U.S. discontinued</t>
  </si>
  <si>
    <t>https://fred.stlouisfed.org/series/M2SL</t>
  </si>
  <si>
    <t>https://tradingeconomics.com/country-list/money-supply-m2?continent=g20</t>
  </si>
  <si>
    <t>Quick Country View</t>
  </si>
  <si>
    <t>https://data.oecd.org/money/broad-money-m3.htm</t>
  </si>
  <si>
    <t>Table</t>
  </si>
  <si>
    <t>Monthly</t>
  </si>
  <si>
    <t>from beginning</t>
  </si>
  <si>
    <t>download Select data only</t>
  </si>
  <si>
    <t>Data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</si>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</sst>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6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0" fillId="2" borderId="0" xfId="0" applyFill="1"/>
    <xf numFmtId="0" fontId="1" fillId="2" borderId="0" xfId="1" applyFill="1"/>
    <xf numFmtId="0" fontId="9" fillId="10" borderId="1" xfId="0" applyFont="1" applyFill="1" applyBorder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2" borderId="0" xfId="0" applyFill="1"/>
    <xf numFmtId="0" fontId="0" fillId="0" borderId="5" xfId="0" applyBorder="1"/>
    <xf numFmtId="0" fontId="8" fillId="11" borderId="15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  <xf numFmtId="0" fontId="1" fillId="2" borderId="0" xfId="1" applyFill="1"/>
    <xf numFmtId="0" fontId="0" fillId="2" borderId="0" xfId="0" applyFill="1" applyAlignment="1">
      <alignment wrapText="1"/>
    </xf>
    <xf numFmtId="0" fontId="12" fillId="2" borderId="0" xfId="0" applyFont="1" applyFill="1" applyAlignment="1">
      <alignment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Velocity!$A$12:$A$267</c:f>
              <c:numCache>
                <c:formatCode>dd\-mm\-yyyy</c:formatCode>
                <c:ptCount val="256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  <c:pt idx="254">
                  <c:v>44743</c:v>
                </c:pt>
                <c:pt idx="255">
                  <c:v>44835</c:v>
                </c:pt>
              </c:numCache>
            </c:numRef>
          </c:cat>
          <c:val>
            <c:numRef>
              <c:f>Velocity!$B$12:$B$267</c:f>
              <c:numCache>
                <c:formatCode>0.000</c:formatCode>
                <c:ptCount val="256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1.4339999999999999</c:v>
                </c:pt>
                <c:pt idx="233">
                  <c:v>1.427</c:v>
                </c:pt>
                <c:pt idx="234">
                  <c:v>1.431</c:v>
                </c:pt>
                <c:pt idx="235">
                  <c:v>1.44</c:v>
                </c:pt>
                <c:pt idx="236">
                  <c:v>1.4490000000000001</c:v>
                </c:pt>
                <c:pt idx="237">
                  <c:v>1.458</c:v>
                </c:pt>
                <c:pt idx="238">
                  <c:v>1.4590000000000001</c:v>
                </c:pt>
                <c:pt idx="239">
                  <c:v>1.458</c:v>
                </c:pt>
                <c:pt idx="240">
                  <c:v>1.452</c:v>
                </c:pt>
                <c:pt idx="241">
                  <c:v>1.4530000000000001</c:v>
                </c:pt>
                <c:pt idx="242">
                  <c:v>1.4430000000000001</c:v>
                </c:pt>
                <c:pt idx="243">
                  <c:v>1.425</c:v>
                </c:pt>
                <c:pt idx="244">
                  <c:v>1.379</c:v>
                </c:pt>
                <c:pt idx="245">
                  <c:v>1.1120000000000001</c:v>
                </c:pt>
                <c:pt idx="246">
                  <c:v>1.161</c:v>
                </c:pt>
                <c:pt idx="247">
                  <c:v>1.1459999999999999</c:v>
                </c:pt>
                <c:pt idx="248">
                  <c:v>1.1379999999999999</c:v>
                </c:pt>
                <c:pt idx="249">
                  <c:v>1.1339999999999999</c:v>
                </c:pt>
                <c:pt idx="250">
                  <c:v>1.1319999999999999</c:v>
                </c:pt>
                <c:pt idx="251">
                  <c:v>1.1419999999999999</c:v>
                </c:pt>
                <c:pt idx="252">
                  <c:v>1.1399999999999999</c:v>
                </c:pt>
                <c:pt idx="253">
                  <c:v>1.167</c:v>
                </c:pt>
                <c:pt idx="254">
                  <c:v>1.1910000000000001</c:v>
                </c:pt>
                <c:pt idx="255">
                  <c:v>1.2250000000000001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3-4AB3-9BFB-6F1FB7870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Monthly'!$A$6:$A$775</c:f>
              <c:numCache>
                <c:formatCode>yyyy\-mm\-dd</c:formatCode>
                <c:ptCount val="770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'US M1 Real Monthly'!$B$6:$B$775</c:f>
              <c:numCache>
                <c:formatCode>0.0</c:formatCode>
                <c:ptCount val="770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6905.7</c:v>
                </c:pt>
                <c:pt idx="745">
                  <c:v>6974.6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7161.3</c:v>
                </c:pt>
                <c:pt idx="751">
                  <c:v>7224.2</c:v>
                </c:pt>
                <c:pt idx="752">
                  <c:v>7247.1</c:v>
                </c:pt>
                <c:pt idx="753">
                  <c:v>7253.8</c:v>
                </c:pt>
                <c:pt idx="754">
                  <c:v>7281.1</c:v>
                </c:pt>
                <c:pt idx="755">
                  <c:v>7293.3</c:v>
                </c:pt>
                <c:pt idx="756">
                  <c:v>7301.6</c:v>
                </c:pt>
                <c:pt idx="757">
                  <c:v>7270.3</c:v>
                </c:pt>
                <c:pt idx="758">
                  <c:v>7194.5</c:v>
                </c:pt>
                <c:pt idx="759">
                  <c:v>7142.4</c:v>
                </c:pt>
                <c:pt idx="760">
                  <c:v>7077</c:v>
                </c:pt>
                <c:pt idx="761">
                  <c:v>6960.6</c:v>
                </c:pt>
                <c:pt idx="762">
                  <c:v>6953.8</c:v>
                </c:pt>
                <c:pt idx="763">
                  <c:v>6925.2</c:v>
                </c:pt>
                <c:pt idx="764">
                  <c:v>6834.9</c:v>
                </c:pt>
                <c:pt idx="765">
                  <c:v>6743.7</c:v>
                </c:pt>
                <c:pt idx="766">
                  <c:v>6682</c:v>
                </c:pt>
                <c:pt idx="767">
                  <c:v>6603.5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1B-4E12-BBA7-1844604BF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Monthly'!$A$18:$A$771</c:f>
              <c:numCache>
                <c:formatCode>yyyy\-mm\-dd</c:formatCode>
                <c:ptCount val="754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  <c:pt idx="751">
                  <c:v>44774</c:v>
                </c:pt>
                <c:pt idx="752">
                  <c:v>44805</c:v>
                </c:pt>
                <c:pt idx="753">
                  <c:v>44835</c:v>
                </c:pt>
              </c:numCache>
            </c:numRef>
          </c:cat>
          <c:val>
            <c:numRef>
              <c:f>'US M1 Real Monthly'!$C$18:$C$771</c:f>
              <c:numCache>
                <c:formatCode>0.0%</c:formatCode>
                <c:ptCount val="754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3.4731830547998443</c:v>
                </c:pt>
                <c:pt idx="733">
                  <c:v>3.5128437398900036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0.10445712523133871</c:v>
                </c:pt>
                <c:pt idx="739">
                  <c:v>0.10984452774534505</c:v>
                </c:pt>
                <c:pt idx="740">
                  <c:v>9.8744655689984556E-2</c:v>
                </c:pt>
                <c:pt idx="741">
                  <c:v>8.7542541867194498E-2</c:v>
                </c:pt>
                <c:pt idx="742">
                  <c:v>7.6958348124482337E-2</c:v>
                </c:pt>
                <c:pt idx="743">
                  <c:v>6.9649771207321451E-2</c:v>
                </c:pt>
                <c:pt idx="744">
                  <c:v>5.7329452481283655E-2</c:v>
                </c:pt>
                <c:pt idx="745">
                  <c:v>4.239669658475035E-2</c:v>
                </c:pt>
                <c:pt idx="746">
                  <c:v>2.286136741686455E-2</c:v>
                </c:pt>
                <c:pt idx="747">
                  <c:v>6.5105267608015303E-3</c:v>
                </c:pt>
                <c:pt idx="748">
                  <c:v>-1.3025772620774244E-2</c:v>
                </c:pt>
                <c:pt idx="749">
                  <c:v>-2.3786149056127383E-2</c:v>
                </c:pt>
                <c:pt idx="750">
                  <c:v>-2.8975186069568375E-2</c:v>
                </c:pt>
                <c:pt idx="751">
                  <c:v>-4.1388665873037848E-2</c:v>
                </c:pt>
                <c:pt idx="752">
                  <c:v>-5.6877923583226492E-2</c:v>
                </c:pt>
                <c:pt idx="753">
                  <c:v>-7.0321762386611197E-2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C1-496E-AAD7-D2A8DB440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0.4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7448.4</c:v>
                </c:pt>
                <c:pt idx="746">
                  <c:v>7491.2</c:v>
                </c:pt>
                <c:pt idx="747">
                  <c:v>7539.8</c:v>
                </c:pt>
                <c:pt idx="748">
                  <c:v>7601.9</c:v>
                </c:pt>
                <c:pt idx="749">
                  <c:v>7551.1</c:v>
                </c:pt>
                <c:pt idx="750">
                  <c:v>7574</c:v>
                </c:pt>
                <c:pt idx="751">
                  <c:v>7629.4</c:v>
                </c:pt>
                <c:pt idx="752">
                  <c:v>7645.8</c:v>
                </c:pt>
                <c:pt idx="753">
                  <c:v>7644.5</c:v>
                </c:pt>
                <c:pt idx="754">
                  <c:v>7665.1</c:v>
                </c:pt>
                <c:pt idx="755">
                  <c:v>7671.5</c:v>
                </c:pt>
                <c:pt idx="756">
                  <c:v>7679</c:v>
                </c:pt>
                <c:pt idx="757">
                  <c:v>7638.9</c:v>
                </c:pt>
                <c:pt idx="758">
                  <c:v>7556.2</c:v>
                </c:pt>
                <c:pt idx="759">
                  <c:v>7498.1</c:v>
                </c:pt>
                <c:pt idx="760">
                  <c:v>7427.4</c:v>
                </c:pt>
                <c:pt idx="761">
                  <c:v>7316.4</c:v>
                </c:pt>
                <c:pt idx="762">
                  <c:v>7327.5</c:v>
                </c:pt>
                <c:pt idx="763">
                  <c:v>7317.5</c:v>
                </c:pt>
                <c:pt idx="764">
                  <c:v>7246</c:v>
                </c:pt>
                <c:pt idx="765">
                  <c:v>7184.9</c:v>
                </c:pt>
                <c:pt idx="766">
                  <c:v>7157.7</c:v>
                </c:pt>
                <c:pt idx="767">
                  <c:v>7113.9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AC-4CCA-ABC0-B36B3E0A8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  <c:pt idx="763">
                  <c:v>44774</c:v>
                </c:pt>
                <c:pt idx="764">
                  <c:v>44805</c:v>
                </c:pt>
                <c:pt idx="765">
                  <c:v>44835</c:v>
                </c:pt>
                <c:pt idx="766">
                  <c:v>44866</c:v>
                </c:pt>
                <c:pt idx="767">
                  <c:v>44896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0.24797265598820456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9.0910395499684299E-2</c:v>
                </c:pt>
                <c:pt idx="749" formatCode="0.0%">
                  <c:v>7.1336350609366828E-2</c:v>
                </c:pt>
                <c:pt idx="750" formatCode="0.0%">
                  <c:v>7.1362896951693899E-2</c:v>
                </c:pt>
                <c:pt idx="751" formatCode="0.0%">
                  <c:v>7.8817873303167363E-2</c:v>
                </c:pt>
                <c:pt idx="752" formatCode="0.0%">
                  <c:v>7.0975333025171214E-2</c:v>
                </c:pt>
                <c:pt idx="753" formatCode="0.0%">
                  <c:v>6.2282006030876955E-2</c:v>
                </c:pt>
                <c:pt idx="754" formatCode="0.0%">
                  <c:v>5.3491664261466038E-2</c:v>
                </c:pt>
                <c:pt idx="755" formatCode="0.0%">
                  <c:v>4.9208802330511399E-2</c:v>
                </c:pt>
                <c:pt idx="756" formatCode="0.0%">
                  <c:v>3.9331925721401165E-2</c:v>
                </c:pt>
                <c:pt idx="757" formatCode="0.0%">
                  <c:v>2.5575962622845175E-2</c:v>
                </c:pt>
                <c:pt idx="758" formatCode="0.0%">
                  <c:v>8.6768475010679195E-3</c:v>
                </c:pt>
                <c:pt idx="759" formatCode="0.0%">
                  <c:v>-5.5306506803893757E-3</c:v>
                </c:pt>
                <c:pt idx="760" formatCode="0.0%">
                  <c:v>-2.2954787618884753E-2</c:v>
                </c:pt>
                <c:pt idx="761" formatCode="0.0%">
                  <c:v>-3.1081564275403678E-2</c:v>
                </c:pt>
                <c:pt idx="762" formatCode="0.0%">
                  <c:v>-3.2545550567731715E-2</c:v>
                </c:pt>
                <c:pt idx="763" formatCode="0.0%">
                  <c:v>-4.0881327496264407E-2</c:v>
                </c:pt>
                <c:pt idx="764" formatCode="0.0%">
                  <c:v>-5.2290146224070758E-2</c:v>
                </c:pt>
                <c:pt idx="765" formatCode="0.0%">
                  <c:v>-6.0121656092615654E-2</c:v>
                </c:pt>
                <c:pt idx="766" formatCode="0.0%">
                  <c:v>-6.6196135732084452E-2</c:v>
                </c:pt>
                <c:pt idx="767" formatCode="0.0%">
                  <c:v>-7.2684611875122249E-2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C-448C-9578-D591E3C4D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yy">
                  <c:v>41526</c:v>
                </c:pt>
                <c:pt idx="2019" formatCode="m/d/yyyy">
                  <c:v>41533</c:v>
                </c:pt>
                <c:pt idx="2020" formatCode="m/d/yyyy">
                  <c:v>41540</c:v>
                </c:pt>
                <c:pt idx="2021" formatCode="m/d/yyyy">
                  <c:v>41547</c:v>
                </c:pt>
                <c:pt idx="2022" formatCode="m/d/yyyy">
                  <c:v>41554</c:v>
                </c:pt>
                <c:pt idx="2023" formatCode="m/d/yyyy">
                  <c:v>41561</c:v>
                </c:pt>
                <c:pt idx="2024" formatCode="m/d/yyyy">
                  <c:v>41568</c:v>
                </c:pt>
                <c:pt idx="2025" formatCode="m/d/yyyy">
                  <c:v>41575</c:v>
                </c:pt>
                <c:pt idx="2026" formatCode="m/d/yyyy">
                  <c:v>41582</c:v>
                </c:pt>
                <c:pt idx="2027" formatCode="m/d/yyyy">
                  <c:v>41589</c:v>
                </c:pt>
                <c:pt idx="2028" formatCode="m/d/yyyy">
                  <c:v>41596</c:v>
                </c:pt>
                <c:pt idx="2029" formatCode="m/d/yyyy">
                  <c:v>41603</c:v>
                </c:pt>
                <c:pt idx="2030" formatCode="m/d/yyyy">
                  <c:v>41610</c:v>
                </c:pt>
                <c:pt idx="2031" formatCode="m/d/yyyy">
                  <c:v>41617</c:v>
                </c:pt>
                <c:pt idx="2032" formatCode="m/d/yyyy">
                  <c:v>41624</c:v>
                </c:pt>
                <c:pt idx="2033" formatCode="m/d/yyyy">
                  <c:v>41631</c:v>
                </c:pt>
                <c:pt idx="2034" formatCode="m/d/yyyy">
                  <c:v>41638</c:v>
                </c:pt>
                <c:pt idx="2035" formatCode="m/d/yyyy">
                  <c:v>41645</c:v>
                </c:pt>
                <c:pt idx="2036" formatCode="m/d/yyyy">
                  <c:v>41652</c:v>
                </c:pt>
                <c:pt idx="2037" formatCode="m/d/yyyy">
                  <c:v>41659</c:v>
                </c:pt>
                <c:pt idx="2038" formatCode="m/d/yyyy">
                  <c:v>41666</c:v>
                </c:pt>
                <c:pt idx="2039" formatCode="m/d/yyyy">
                  <c:v>41673</c:v>
                </c:pt>
                <c:pt idx="2040" formatCode="m/d/yyyy">
                  <c:v>41680</c:v>
                </c:pt>
                <c:pt idx="2041" formatCode="m/d/yyyy">
                  <c:v>41687</c:v>
                </c:pt>
                <c:pt idx="2042" formatCode="m/d/yyyy">
                  <c:v>41694</c:v>
                </c:pt>
                <c:pt idx="2043" formatCode="m/d/yyyy">
                  <c:v>41701</c:v>
                </c:pt>
                <c:pt idx="2044" formatCode="m/d/yyyy">
                  <c:v>41708</c:v>
                </c:pt>
                <c:pt idx="2045" formatCode="m/d/yyyy">
                  <c:v>41715</c:v>
                </c:pt>
                <c:pt idx="2046" formatCode="m/d/yyyy">
                  <c:v>41722</c:v>
                </c:pt>
                <c:pt idx="2047" formatCode="m/d/yyyy">
                  <c:v>41729</c:v>
                </c:pt>
                <c:pt idx="2048" formatCode="m/d/yyyy">
                  <c:v>41736</c:v>
                </c:pt>
                <c:pt idx="2049" formatCode="m/d/yyyy">
                  <c:v>41743</c:v>
                </c:pt>
                <c:pt idx="2050" formatCode="m/d/yyyy">
                  <c:v>41750</c:v>
                </c:pt>
                <c:pt idx="2051" formatCode="m/d/yyyy">
                  <c:v>41757</c:v>
                </c:pt>
                <c:pt idx="2052" formatCode="m/d/yyyy">
                  <c:v>41764</c:v>
                </c:pt>
                <c:pt idx="2053" formatCode="m/d/yyyy">
                  <c:v>41771</c:v>
                </c:pt>
                <c:pt idx="2054" formatCode="m/d/yyyy">
                  <c:v>41778</c:v>
                </c:pt>
                <c:pt idx="2055" formatCode="m/d/yyyy">
                  <c:v>41785</c:v>
                </c:pt>
                <c:pt idx="2056" formatCode="m/d/yyyy">
                  <c:v>41792</c:v>
                </c:pt>
                <c:pt idx="2057" formatCode="m/d/yyyy">
                  <c:v>41799</c:v>
                </c:pt>
                <c:pt idx="2058" formatCode="m/d/yyyy">
                  <c:v>41806</c:v>
                </c:pt>
                <c:pt idx="2059" formatCode="m/d/yyyy">
                  <c:v>41813</c:v>
                </c:pt>
                <c:pt idx="2060" formatCode="m/d/yyyy">
                  <c:v>41820</c:v>
                </c:pt>
                <c:pt idx="2061" formatCode="m/d/yyyy">
                  <c:v>41827</c:v>
                </c:pt>
                <c:pt idx="2062" formatCode="m/d/yyyy">
                  <c:v>41834</c:v>
                </c:pt>
                <c:pt idx="2063" formatCode="m/d/yyyy">
                  <c:v>41841</c:v>
                </c:pt>
                <c:pt idx="2064" formatCode="m/d/yyyy">
                  <c:v>41848</c:v>
                </c:pt>
                <c:pt idx="2065" formatCode="m/d/yyyy">
                  <c:v>41855</c:v>
                </c:pt>
                <c:pt idx="2066" formatCode="m/d/yyyy">
                  <c:v>41862</c:v>
                </c:pt>
                <c:pt idx="2067" formatCode="m/d/yyyy">
                  <c:v>41869</c:v>
                </c:pt>
                <c:pt idx="2068" formatCode="m/d/yyyy">
                  <c:v>41876</c:v>
                </c:pt>
                <c:pt idx="2069" formatCode="m/d/yyyy">
                  <c:v>41883</c:v>
                </c:pt>
                <c:pt idx="2070" formatCode="m/d/yyyy">
                  <c:v>41890</c:v>
                </c:pt>
                <c:pt idx="2071" formatCode="m/d/yyyy">
                  <c:v>41897</c:v>
                </c:pt>
                <c:pt idx="2072" formatCode="m/d/yyyy">
                  <c:v>41904</c:v>
                </c:pt>
                <c:pt idx="2073" formatCode="m/d/yyyy">
                  <c:v>41911</c:v>
                </c:pt>
                <c:pt idx="2074" formatCode="m/d/yyyy">
                  <c:v>41918</c:v>
                </c:pt>
                <c:pt idx="2075" formatCode="m/d/yyyy">
                  <c:v>41925</c:v>
                </c:pt>
                <c:pt idx="2076" formatCode="m/d/yyyy">
                  <c:v>41932</c:v>
                </c:pt>
                <c:pt idx="2077" formatCode="m/d/yyyy">
                  <c:v>41939</c:v>
                </c:pt>
                <c:pt idx="2078" formatCode="m/d/yyyy">
                  <c:v>41946</c:v>
                </c:pt>
                <c:pt idx="2079" formatCode="m/d/yyyy">
                  <c:v>41953</c:v>
                </c:pt>
                <c:pt idx="2080" formatCode="m/d/yyyy">
                  <c:v>41960</c:v>
                </c:pt>
                <c:pt idx="2081" formatCode="m/d/yyyy">
                  <c:v>41967</c:v>
                </c:pt>
                <c:pt idx="2082" formatCode="m/d/yyyy">
                  <c:v>41974</c:v>
                </c:pt>
                <c:pt idx="2083" formatCode="m/d/yyyy">
                  <c:v>41981</c:v>
                </c:pt>
                <c:pt idx="2084" formatCode="m/d/yyyy">
                  <c:v>41988</c:v>
                </c:pt>
                <c:pt idx="2085" formatCode="m/d/yyyy">
                  <c:v>41995</c:v>
                </c:pt>
                <c:pt idx="2086" formatCode="m/d/yyyy">
                  <c:v>42002</c:v>
                </c:pt>
                <c:pt idx="2087" formatCode="m/d/yyyy">
                  <c:v>42009</c:v>
                </c:pt>
                <c:pt idx="2088" formatCode="m/d/yyyy">
                  <c:v>42016</c:v>
                </c:pt>
                <c:pt idx="2089" formatCode="m/d/yyyy">
                  <c:v>42023</c:v>
                </c:pt>
                <c:pt idx="2090" formatCode="m/d/yyyy">
                  <c:v>42030</c:v>
                </c:pt>
                <c:pt idx="2091" formatCode="m/d/yyyy">
                  <c:v>42037</c:v>
                </c:pt>
                <c:pt idx="2092" formatCode="m/d/yyyy">
                  <c:v>42044</c:v>
                </c:pt>
                <c:pt idx="2093" formatCode="m/d/yyyy">
                  <c:v>42051</c:v>
                </c:pt>
                <c:pt idx="2094" formatCode="m/d/yyyy">
                  <c:v>42058</c:v>
                </c:pt>
                <c:pt idx="2095" formatCode="m/d/yyyy">
                  <c:v>42065</c:v>
                </c:pt>
                <c:pt idx="2096" formatCode="m/d/yyyy">
                  <c:v>42072</c:v>
                </c:pt>
                <c:pt idx="2097" formatCode="m/d/yyyy">
                  <c:v>42079</c:v>
                </c:pt>
                <c:pt idx="2098" formatCode="m/d/yyyy">
                  <c:v>42086</c:v>
                </c:pt>
                <c:pt idx="2099" formatCode="m/d/yyyy">
                  <c:v>42093</c:v>
                </c:pt>
                <c:pt idx="2100" formatCode="m/d/yyyy">
                  <c:v>42100</c:v>
                </c:pt>
                <c:pt idx="2101" formatCode="m/d/yyyy">
                  <c:v>42107</c:v>
                </c:pt>
                <c:pt idx="2102" formatCode="m/d/yyyy">
                  <c:v>42114</c:v>
                </c:pt>
                <c:pt idx="2103" formatCode="m/d/yyyy">
                  <c:v>42121</c:v>
                </c:pt>
                <c:pt idx="2104" formatCode="m/d/yyyy">
                  <c:v>42128</c:v>
                </c:pt>
                <c:pt idx="2105" formatCode="m/d/yyyy">
                  <c:v>42135</c:v>
                </c:pt>
                <c:pt idx="2106" formatCode="m/d/yyyy">
                  <c:v>42142</c:v>
                </c:pt>
                <c:pt idx="2107" formatCode="m/d/yyyy">
                  <c:v>42149</c:v>
                </c:pt>
                <c:pt idx="2108" formatCode="m/d/yyyy">
                  <c:v>42156</c:v>
                </c:pt>
                <c:pt idx="2109" formatCode="m/d/yyyy">
                  <c:v>42163</c:v>
                </c:pt>
                <c:pt idx="2110" formatCode="m/d/yyyy">
                  <c:v>42170</c:v>
                </c:pt>
                <c:pt idx="2111" formatCode="m/d/yyyy">
                  <c:v>42177</c:v>
                </c:pt>
                <c:pt idx="2112" formatCode="m/d/yyyy">
                  <c:v>42184</c:v>
                </c:pt>
                <c:pt idx="2113" formatCode="m/d/yyyy">
                  <c:v>42191</c:v>
                </c:pt>
                <c:pt idx="2114" formatCode="m/d/yyyy">
                  <c:v>42198</c:v>
                </c:pt>
                <c:pt idx="2115" formatCode="m/d/yyyy">
                  <c:v>42205</c:v>
                </c:pt>
                <c:pt idx="2116" formatCode="m/d/yyyy">
                  <c:v>42212</c:v>
                </c:pt>
                <c:pt idx="2117" formatCode="m/d/yyyy">
                  <c:v>42219</c:v>
                </c:pt>
                <c:pt idx="2118" formatCode="m/d/yyyy">
                  <c:v>42226</c:v>
                </c:pt>
                <c:pt idx="2119" formatCode="m/d/yyyy">
                  <c:v>42233</c:v>
                </c:pt>
                <c:pt idx="2120" formatCode="m/d/yyyy">
                  <c:v>42240</c:v>
                </c:pt>
                <c:pt idx="2121" formatCode="m/d/yyyy">
                  <c:v>42247</c:v>
                </c:pt>
                <c:pt idx="2122" formatCode="m/d/yyyy">
                  <c:v>42254</c:v>
                </c:pt>
                <c:pt idx="2123" formatCode="m/d/yyyy">
                  <c:v>42261</c:v>
                </c:pt>
                <c:pt idx="2124" formatCode="m/d/yyyy">
                  <c:v>42268</c:v>
                </c:pt>
                <c:pt idx="2125" formatCode="m/d/yyyy">
                  <c:v>42275</c:v>
                </c:pt>
                <c:pt idx="2126" formatCode="m/d/yyyy">
                  <c:v>42282</c:v>
                </c:pt>
                <c:pt idx="2127" formatCode="m/d/yyyy">
                  <c:v>42289</c:v>
                </c:pt>
                <c:pt idx="2128" formatCode="m/d/yyyy">
                  <c:v>42296</c:v>
                </c:pt>
                <c:pt idx="2129" formatCode="m/d/yyyy">
                  <c:v>42303</c:v>
                </c:pt>
                <c:pt idx="2130" formatCode="m/d/yyyy">
                  <c:v>42310</c:v>
                </c:pt>
                <c:pt idx="2131" formatCode="m/d/yyyy">
                  <c:v>42317</c:v>
                </c:pt>
                <c:pt idx="2132" formatCode="m/d/yyyy">
                  <c:v>42324</c:v>
                </c:pt>
                <c:pt idx="2133" formatCode="m/d/yyyy">
                  <c:v>42331</c:v>
                </c:pt>
                <c:pt idx="2134" formatCode="m/d/yyyy">
                  <c:v>42338</c:v>
                </c:pt>
                <c:pt idx="2135" formatCode="m/d/yyyy">
                  <c:v>42345</c:v>
                </c:pt>
                <c:pt idx="2136" formatCode="m/d/yyyy">
                  <c:v>42352</c:v>
                </c:pt>
                <c:pt idx="2137" formatCode="m/d/yyyy">
                  <c:v>42359</c:v>
                </c:pt>
                <c:pt idx="2138" formatCode="m/d/yyyy">
                  <c:v>42366</c:v>
                </c:pt>
                <c:pt idx="2139" formatCode="m/d/yyyy">
                  <c:v>42373</c:v>
                </c:pt>
                <c:pt idx="2140" formatCode="m/d/yyyy">
                  <c:v>42380</c:v>
                </c:pt>
                <c:pt idx="2141" formatCode="m/d/yyyy">
                  <c:v>42387</c:v>
                </c:pt>
                <c:pt idx="2142" formatCode="m/d/yyyy">
                  <c:v>42394</c:v>
                </c:pt>
                <c:pt idx="2143" formatCode="m/d/yyyy">
                  <c:v>42401</c:v>
                </c:pt>
                <c:pt idx="2144" formatCode="m/d/yyyy">
                  <c:v>42408</c:v>
                </c:pt>
                <c:pt idx="2145" formatCode="m/d/yyyy">
                  <c:v>42415</c:v>
                </c:pt>
                <c:pt idx="2146" formatCode="m/d/yyyy">
                  <c:v>42422</c:v>
                </c:pt>
                <c:pt idx="2147" formatCode="m/d/yyyy">
                  <c:v>42429</c:v>
                </c:pt>
                <c:pt idx="2148" formatCode="m/d/yyyy">
                  <c:v>42436</c:v>
                </c:pt>
                <c:pt idx="2149" formatCode="m/d/yyyy">
                  <c:v>42443</c:v>
                </c:pt>
                <c:pt idx="2150" formatCode="m/d/yyyy">
                  <c:v>42450</c:v>
                </c:pt>
                <c:pt idx="2151" formatCode="m/d/yyyy">
                  <c:v>42457</c:v>
                </c:pt>
                <c:pt idx="2152" formatCode="m/d/yyyy">
                  <c:v>42464</c:v>
                </c:pt>
                <c:pt idx="2153" formatCode="m/d/yyyy">
                  <c:v>42471</c:v>
                </c:pt>
                <c:pt idx="2154" formatCode="m/d/yyyy">
                  <c:v>42478</c:v>
                </c:pt>
                <c:pt idx="2155" formatCode="m/d/yyyy">
                  <c:v>42485</c:v>
                </c:pt>
                <c:pt idx="2156" formatCode="m/d/yyyy">
                  <c:v>42492</c:v>
                </c:pt>
                <c:pt idx="2157" formatCode="m/d/yyyy">
                  <c:v>42499</c:v>
                </c:pt>
                <c:pt idx="2158" formatCode="m/d/yyyy">
                  <c:v>42506</c:v>
                </c:pt>
                <c:pt idx="2159" formatCode="m/d/yyyy">
                  <c:v>42513</c:v>
                </c:pt>
                <c:pt idx="2160" formatCode="m/d/yyyy">
                  <c:v>42520</c:v>
                </c:pt>
                <c:pt idx="2161" formatCode="m/d/yyyy">
                  <c:v>42527</c:v>
                </c:pt>
                <c:pt idx="2162" formatCode="m/d/yyyy">
                  <c:v>42534</c:v>
                </c:pt>
                <c:pt idx="2163" formatCode="m/d/yyyy">
                  <c:v>42541</c:v>
                </c:pt>
                <c:pt idx="2164" formatCode="m/d/yyyy">
                  <c:v>42548</c:v>
                </c:pt>
                <c:pt idx="2165" formatCode="m/d/yyyy">
                  <c:v>42555</c:v>
                </c:pt>
                <c:pt idx="2166" formatCode="m/d/yyyy">
                  <c:v>42562</c:v>
                </c:pt>
                <c:pt idx="2167" formatCode="m/d/yyyy">
                  <c:v>42569</c:v>
                </c:pt>
                <c:pt idx="2168" formatCode="m/d/yyyy">
                  <c:v>42576</c:v>
                </c:pt>
                <c:pt idx="2169" formatCode="m/d/yyyy">
                  <c:v>42583</c:v>
                </c:pt>
                <c:pt idx="2170" formatCode="m/d/yyyy">
                  <c:v>42590</c:v>
                </c:pt>
                <c:pt idx="2171" formatCode="m/d/yyyy">
                  <c:v>42597</c:v>
                </c:pt>
                <c:pt idx="2172" formatCode="m/d/yyyy">
                  <c:v>42604</c:v>
                </c:pt>
                <c:pt idx="2173" formatCode="m/d/yyyy">
                  <c:v>42611</c:v>
                </c:pt>
                <c:pt idx="2174" formatCode="m/d/yyyy">
                  <c:v>42618</c:v>
                </c:pt>
                <c:pt idx="2175" formatCode="m/d/yyyy">
                  <c:v>42625</c:v>
                </c:pt>
                <c:pt idx="2176" formatCode="m/d/yyyy">
                  <c:v>42632</c:v>
                </c:pt>
                <c:pt idx="2177" formatCode="m/d/yyyy">
                  <c:v>42639</c:v>
                </c:pt>
                <c:pt idx="2178" formatCode="m/d/yyyy">
                  <c:v>42646</c:v>
                </c:pt>
                <c:pt idx="2179" formatCode="m/d/yyyy">
                  <c:v>42653</c:v>
                </c:pt>
                <c:pt idx="2180" formatCode="m/d/yyyy">
                  <c:v>42660</c:v>
                </c:pt>
                <c:pt idx="2181" formatCode="m/d/yyyy">
                  <c:v>42667</c:v>
                </c:pt>
                <c:pt idx="2182" formatCode="m/d/yyyy">
                  <c:v>42674</c:v>
                </c:pt>
                <c:pt idx="2183" formatCode="m/d/yyyy">
                  <c:v>42681</c:v>
                </c:pt>
                <c:pt idx="2184" formatCode="m/d/yyyy">
                  <c:v>42688</c:v>
                </c:pt>
                <c:pt idx="2185" formatCode="m/d/yyyy">
                  <c:v>42695</c:v>
                </c:pt>
                <c:pt idx="2186" formatCode="m/d/yyyy">
                  <c:v>42702</c:v>
                </c:pt>
                <c:pt idx="2187" formatCode="m/d/yyyy">
                  <c:v>42709</c:v>
                </c:pt>
                <c:pt idx="2188" formatCode="m/d/yyyy">
                  <c:v>42716</c:v>
                </c:pt>
                <c:pt idx="2189" formatCode="m/d/yyyy">
                  <c:v>42723</c:v>
                </c:pt>
                <c:pt idx="2190" formatCode="m/d/yyyy">
                  <c:v>42730</c:v>
                </c:pt>
                <c:pt idx="2191" formatCode="m/d/yyyy">
                  <c:v>42737</c:v>
                </c:pt>
                <c:pt idx="2192" formatCode="m/d/yyyy">
                  <c:v>42744</c:v>
                </c:pt>
                <c:pt idx="2193" formatCode="m/d/yyyy">
                  <c:v>42751</c:v>
                </c:pt>
                <c:pt idx="2194" formatCode="m/d/yyyy">
                  <c:v>42758</c:v>
                </c:pt>
                <c:pt idx="2195" formatCode="m/d/yyyy">
                  <c:v>42765</c:v>
                </c:pt>
                <c:pt idx="2196" formatCode="m/d/yyyy">
                  <c:v>42772</c:v>
                </c:pt>
                <c:pt idx="2197" formatCode="m/d/yyyy">
                  <c:v>42779</c:v>
                </c:pt>
                <c:pt idx="2198" formatCode="m/d/yyyy">
                  <c:v>42786</c:v>
                </c:pt>
                <c:pt idx="2199" formatCode="m/d/yyyy">
                  <c:v>42793</c:v>
                </c:pt>
                <c:pt idx="2200" formatCode="m/d/yyyy">
                  <c:v>42800</c:v>
                </c:pt>
                <c:pt idx="2201" formatCode="m/d/yyyy">
                  <c:v>42807</c:v>
                </c:pt>
                <c:pt idx="2202" formatCode="m/d/yyyy">
                  <c:v>42814</c:v>
                </c:pt>
                <c:pt idx="2203" formatCode="m/d/yyyy">
                  <c:v>42821</c:v>
                </c:pt>
                <c:pt idx="2204" formatCode="m/d/yyyy">
                  <c:v>42828</c:v>
                </c:pt>
                <c:pt idx="2205" formatCode="m/d/yyyy">
                  <c:v>42835</c:v>
                </c:pt>
                <c:pt idx="2206" formatCode="m/d/yyyy">
                  <c:v>42842</c:v>
                </c:pt>
                <c:pt idx="2207" formatCode="m/d/yyyy">
                  <c:v>42849</c:v>
                </c:pt>
                <c:pt idx="2208" formatCode="m/d/yyyy">
                  <c:v>42856</c:v>
                </c:pt>
                <c:pt idx="2209" formatCode="m/d/yyyy">
                  <c:v>42863</c:v>
                </c:pt>
                <c:pt idx="2210" formatCode="m/d/yyyy">
                  <c:v>42870</c:v>
                </c:pt>
                <c:pt idx="2211" formatCode="m/d/yyyy">
                  <c:v>42877</c:v>
                </c:pt>
                <c:pt idx="2212" formatCode="m/d/yyyy">
                  <c:v>42884</c:v>
                </c:pt>
                <c:pt idx="2213" formatCode="m/d/yyyy">
                  <c:v>42891</c:v>
                </c:pt>
                <c:pt idx="2214" formatCode="m/d/yyyy">
                  <c:v>42898</c:v>
                </c:pt>
                <c:pt idx="2215" formatCode="m/d/yyyy">
                  <c:v>42905</c:v>
                </c:pt>
                <c:pt idx="2216" formatCode="m/d/yyyy">
                  <c:v>42912</c:v>
                </c:pt>
                <c:pt idx="2217" formatCode="m/d/yyyy">
                  <c:v>42919</c:v>
                </c:pt>
                <c:pt idx="2218" formatCode="m/d/yyyy">
                  <c:v>42926</c:v>
                </c:pt>
                <c:pt idx="2219" formatCode="m/d/yyyy">
                  <c:v>42933</c:v>
                </c:pt>
                <c:pt idx="2220" formatCode="m/d/yyyy">
                  <c:v>42940</c:v>
                </c:pt>
                <c:pt idx="2221" formatCode="m/d/yyyy">
                  <c:v>42947</c:v>
                </c:pt>
                <c:pt idx="2222" formatCode="m/d/yyyy">
                  <c:v>42954</c:v>
                </c:pt>
                <c:pt idx="2223" formatCode="m/d/yyyy">
                  <c:v>42961</c:v>
                </c:pt>
                <c:pt idx="2224" formatCode="m/d/yyyy">
                  <c:v>42968</c:v>
                </c:pt>
                <c:pt idx="2225" formatCode="m/d/yyyy">
                  <c:v>42975</c:v>
                </c:pt>
                <c:pt idx="2226" formatCode="m/d/yyyy">
                  <c:v>42982</c:v>
                </c:pt>
                <c:pt idx="2227" formatCode="m/d/yyyy">
                  <c:v>42989</c:v>
                </c:pt>
                <c:pt idx="2228" formatCode="m/d/yyyy">
                  <c:v>42996</c:v>
                </c:pt>
                <c:pt idx="2229" formatCode="m/d/yyyy">
                  <c:v>43003</c:v>
                </c:pt>
                <c:pt idx="2230" formatCode="m/d/yyyy">
                  <c:v>43010</c:v>
                </c:pt>
                <c:pt idx="2231" formatCode="m/d/yyyy">
                  <c:v>43017</c:v>
                </c:pt>
                <c:pt idx="2232" formatCode="m/d/yyyy">
                  <c:v>43024</c:v>
                </c:pt>
                <c:pt idx="2233" formatCode="m/d/yyyy">
                  <c:v>43031</c:v>
                </c:pt>
                <c:pt idx="2234" formatCode="m/d/yyyy">
                  <c:v>43038</c:v>
                </c:pt>
                <c:pt idx="2235" formatCode="m/d/yyyy">
                  <c:v>43045</c:v>
                </c:pt>
                <c:pt idx="2236" formatCode="m/d/yyyy">
                  <c:v>43052</c:v>
                </c:pt>
                <c:pt idx="2237" formatCode="m/d/yyyy">
                  <c:v>43059</c:v>
                </c:pt>
                <c:pt idx="2238" formatCode="m/d/yyyy">
                  <c:v>43066</c:v>
                </c:pt>
                <c:pt idx="2239" formatCode="m/d/yyyy">
                  <c:v>43073</c:v>
                </c:pt>
                <c:pt idx="2240" formatCode="m/d/yyyy">
                  <c:v>43080</c:v>
                </c:pt>
                <c:pt idx="2241" formatCode="m/d/yyyy">
                  <c:v>43087</c:v>
                </c:pt>
                <c:pt idx="2242" formatCode="m/d/yyyy">
                  <c:v>43094</c:v>
                </c:pt>
                <c:pt idx="2243" formatCode="m/d/yyyy">
                  <c:v>43101</c:v>
                </c:pt>
                <c:pt idx="2244" formatCode="m/d/yyyy">
                  <c:v>43108</c:v>
                </c:pt>
                <c:pt idx="2245" formatCode="m/d/yyyy">
                  <c:v>43115</c:v>
                </c:pt>
                <c:pt idx="2246" formatCode="m/d/yyyy">
                  <c:v>43122</c:v>
                </c:pt>
                <c:pt idx="2247" formatCode="m/d/yyyy">
                  <c:v>43129</c:v>
                </c:pt>
                <c:pt idx="2248" formatCode="m/d/yyyy">
                  <c:v>43136</c:v>
                </c:pt>
                <c:pt idx="2249" formatCode="m/d/yyyy">
                  <c:v>43143</c:v>
                </c:pt>
                <c:pt idx="2250" formatCode="m/d/yyyy">
                  <c:v>43150</c:v>
                </c:pt>
                <c:pt idx="2251" formatCode="m/d/yyyy">
                  <c:v>43157</c:v>
                </c:pt>
                <c:pt idx="2252" formatCode="m/d/yyyy">
                  <c:v>43164</c:v>
                </c:pt>
                <c:pt idx="2253" formatCode="m/d/yyyy">
                  <c:v>43171</c:v>
                </c:pt>
                <c:pt idx="2254" formatCode="m/d/yyyy">
                  <c:v>43178</c:v>
                </c:pt>
                <c:pt idx="2255" formatCode="m/d/yyyy">
                  <c:v>43185</c:v>
                </c:pt>
                <c:pt idx="2256" formatCode="m/d/yyyy">
                  <c:v>43192</c:v>
                </c:pt>
                <c:pt idx="2257" formatCode="m/d/yyyy">
                  <c:v>43199</c:v>
                </c:pt>
                <c:pt idx="2258" formatCode="m/d/yyyy">
                  <c:v>43206</c:v>
                </c:pt>
                <c:pt idx="2259" formatCode="m/d/yyyy">
                  <c:v>43213</c:v>
                </c:pt>
                <c:pt idx="2260" formatCode="m/d/yyyy">
                  <c:v>43220</c:v>
                </c:pt>
                <c:pt idx="2261" formatCode="m/d/yyyy">
                  <c:v>43227</c:v>
                </c:pt>
                <c:pt idx="2262" formatCode="m/d/yyyy">
                  <c:v>43234</c:v>
                </c:pt>
                <c:pt idx="2263" formatCode="m/d/yyyy">
                  <c:v>43241</c:v>
                </c:pt>
                <c:pt idx="2264" formatCode="m/d/yyyy">
                  <c:v>43248</c:v>
                </c:pt>
                <c:pt idx="2265" formatCode="m/d/yyyy">
                  <c:v>43255</c:v>
                </c:pt>
                <c:pt idx="2266" formatCode="m/d/yyyy">
                  <c:v>43262</c:v>
                </c:pt>
                <c:pt idx="2267" formatCode="m/d/yyyy">
                  <c:v>43269</c:v>
                </c:pt>
                <c:pt idx="2268" formatCode="m/d/yyyy">
                  <c:v>43276</c:v>
                </c:pt>
                <c:pt idx="2269" formatCode="m/d/yyyy">
                  <c:v>43283</c:v>
                </c:pt>
                <c:pt idx="2270" formatCode="m/d/yyyy">
                  <c:v>43290</c:v>
                </c:pt>
                <c:pt idx="2271" formatCode="m/d/yyyy">
                  <c:v>43297</c:v>
                </c:pt>
                <c:pt idx="2272" formatCode="m/d/yyyy">
                  <c:v>43304</c:v>
                </c:pt>
                <c:pt idx="2273" formatCode="m/d/yyyy">
                  <c:v>43311</c:v>
                </c:pt>
                <c:pt idx="2274" formatCode="m/d/yyyy">
                  <c:v>43318</c:v>
                </c:pt>
                <c:pt idx="2275" formatCode="m/d/yyyy">
                  <c:v>43325</c:v>
                </c:pt>
                <c:pt idx="2276" formatCode="m/d/yyyy">
                  <c:v>43332</c:v>
                </c:pt>
                <c:pt idx="2277" formatCode="m/d/yyyy">
                  <c:v>43339</c:v>
                </c:pt>
                <c:pt idx="2278" formatCode="m/d/yyyy">
                  <c:v>43346</c:v>
                </c:pt>
                <c:pt idx="2279" formatCode="m/d/yyyy">
                  <c:v>43353</c:v>
                </c:pt>
                <c:pt idx="2280" formatCode="m/d/yyyy">
                  <c:v>43360</c:v>
                </c:pt>
                <c:pt idx="2281" formatCode="m/d/yyyy">
                  <c:v>43367</c:v>
                </c:pt>
                <c:pt idx="2282" formatCode="m/d/yyyy">
                  <c:v>43374</c:v>
                </c:pt>
                <c:pt idx="2283" formatCode="m/d/yyyy">
                  <c:v>43381</c:v>
                </c:pt>
                <c:pt idx="2284" formatCode="m/d/yyyy">
                  <c:v>43388</c:v>
                </c:pt>
                <c:pt idx="2285" formatCode="m/d/yyyy">
                  <c:v>43395</c:v>
                </c:pt>
                <c:pt idx="2286" formatCode="m/d/yyyy">
                  <c:v>43402</c:v>
                </c:pt>
                <c:pt idx="2287" formatCode="m/d/yyyy">
                  <c:v>43409</c:v>
                </c:pt>
                <c:pt idx="2288" formatCode="m/d/yyyy">
                  <c:v>43416</c:v>
                </c:pt>
                <c:pt idx="2289" formatCode="m/d/yyyy">
                  <c:v>43423</c:v>
                </c:pt>
                <c:pt idx="2290" formatCode="m/d/yyyy">
                  <c:v>43430</c:v>
                </c:pt>
                <c:pt idx="2291" formatCode="m/d/yyyy">
                  <c:v>43437</c:v>
                </c:pt>
                <c:pt idx="2292" formatCode="m/d/yyyy">
                  <c:v>43444</c:v>
                </c:pt>
                <c:pt idx="2293" formatCode="m/d/yyyy">
                  <c:v>43451</c:v>
                </c:pt>
                <c:pt idx="2294" formatCode="m/d/yyyy">
                  <c:v>43458</c:v>
                </c:pt>
                <c:pt idx="2295" formatCode="m/d/yyyy">
                  <c:v>43465</c:v>
                </c:pt>
                <c:pt idx="2296" formatCode="m/d/yyyy">
                  <c:v>43472</c:v>
                </c:pt>
                <c:pt idx="2297" formatCode="m/d/yyyy">
                  <c:v>43479</c:v>
                </c:pt>
                <c:pt idx="2298" formatCode="m/d/yyyy">
                  <c:v>43486</c:v>
                </c:pt>
                <c:pt idx="2299" formatCode="m/d/yyyy">
                  <c:v>43493</c:v>
                </c:pt>
                <c:pt idx="2300" formatCode="m/d/yyyy">
                  <c:v>43500</c:v>
                </c:pt>
                <c:pt idx="2301" formatCode="m/d/yyyy">
                  <c:v>43507</c:v>
                </c:pt>
                <c:pt idx="2302" formatCode="m/d/yyyy">
                  <c:v>43514</c:v>
                </c:pt>
                <c:pt idx="2303" formatCode="m/d/yyyy">
                  <c:v>43521</c:v>
                </c:pt>
                <c:pt idx="2304" formatCode="m/d/yyyy">
                  <c:v>43528</c:v>
                </c:pt>
                <c:pt idx="2305" formatCode="m/d/yyyy">
                  <c:v>43535</c:v>
                </c:pt>
                <c:pt idx="2306" formatCode="m/d/yyyy">
                  <c:v>43542</c:v>
                </c:pt>
                <c:pt idx="2307" formatCode="m/d/yyyy">
                  <c:v>43549</c:v>
                </c:pt>
                <c:pt idx="2308" formatCode="m/d/yyyy">
                  <c:v>43556</c:v>
                </c:pt>
                <c:pt idx="2309" formatCode="m/d/yyyy">
                  <c:v>43563</c:v>
                </c:pt>
                <c:pt idx="2310" formatCode="m/d/yyyy">
                  <c:v>43570</c:v>
                </c:pt>
                <c:pt idx="2311" formatCode="m/d/yyyy">
                  <c:v>43577</c:v>
                </c:pt>
                <c:pt idx="2312" formatCode="m/d/yyyy">
                  <c:v>43584</c:v>
                </c:pt>
                <c:pt idx="2313" formatCode="m/d/yyyy">
                  <c:v>43591</c:v>
                </c:pt>
                <c:pt idx="2314" formatCode="m/d/yyyy">
                  <c:v>43598</c:v>
                </c:pt>
                <c:pt idx="2315" formatCode="m/d/yyyy">
                  <c:v>43605</c:v>
                </c:pt>
                <c:pt idx="2316" formatCode="m/d/yyyy">
                  <c:v>43612</c:v>
                </c:pt>
                <c:pt idx="2317" formatCode="m/d/yyyy">
                  <c:v>43619</c:v>
                </c:pt>
                <c:pt idx="2318" formatCode="m/d/yyyy">
                  <c:v>43626</c:v>
                </c:pt>
                <c:pt idx="2319" formatCode="m/d/yyyy">
                  <c:v>43633</c:v>
                </c:pt>
                <c:pt idx="2320" formatCode="m/d/yyyy">
                  <c:v>43640</c:v>
                </c:pt>
                <c:pt idx="2321" formatCode="m/d/yyyy">
                  <c:v>43647</c:v>
                </c:pt>
                <c:pt idx="2322" formatCode="m/d/yyyy">
                  <c:v>43654</c:v>
                </c:pt>
                <c:pt idx="2323" formatCode="m/d/yyyy">
                  <c:v>43661</c:v>
                </c:pt>
                <c:pt idx="2324" formatCode="m/d/yyyy">
                  <c:v>43668</c:v>
                </c:pt>
                <c:pt idx="2325" formatCode="m/d/yyyy">
                  <c:v>43675</c:v>
                </c:pt>
                <c:pt idx="2326" formatCode="m/d/yyyy">
                  <c:v>43682</c:v>
                </c:pt>
                <c:pt idx="2327" formatCode="m/d/yyyy">
                  <c:v>43689</c:v>
                </c:pt>
                <c:pt idx="2328" formatCode="m/d/yyyy">
                  <c:v>43696</c:v>
                </c:pt>
                <c:pt idx="2329" formatCode="m/d/yyyy">
                  <c:v>43703</c:v>
                </c:pt>
                <c:pt idx="2330" formatCode="m/d/yyyy">
                  <c:v>43710</c:v>
                </c:pt>
                <c:pt idx="2331" formatCode="m/d/yyyy">
                  <c:v>43717</c:v>
                </c:pt>
                <c:pt idx="2332" formatCode="m/d/yyyy">
                  <c:v>43724</c:v>
                </c:pt>
                <c:pt idx="2333" formatCode="m/d/yyyy">
                  <c:v>43731</c:v>
                </c:pt>
                <c:pt idx="2334" formatCode="m/d/yyyy">
                  <c:v>43738</c:v>
                </c:pt>
                <c:pt idx="2335" formatCode="m/d/yyyy">
                  <c:v>43745</c:v>
                </c:pt>
                <c:pt idx="2336" formatCode="m/d/yyyy">
                  <c:v>43752</c:v>
                </c:pt>
                <c:pt idx="2337" formatCode="m/d/yyyy">
                  <c:v>43759</c:v>
                </c:pt>
                <c:pt idx="2338" formatCode="m/d/yyyy">
                  <c:v>43766</c:v>
                </c:pt>
                <c:pt idx="2339" formatCode="m/d/yyyy">
                  <c:v>43773</c:v>
                </c:pt>
                <c:pt idx="2340" formatCode="m/d/yyyy">
                  <c:v>43780</c:v>
                </c:pt>
                <c:pt idx="2341" formatCode="m/d/yyyy">
                  <c:v>43787</c:v>
                </c:pt>
                <c:pt idx="2342" formatCode="m/d/yyyy">
                  <c:v>43794</c:v>
                </c:pt>
                <c:pt idx="2343" formatCode="m/d/yyyy">
                  <c:v>43801</c:v>
                </c:pt>
                <c:pt idx="2344" formatCode="m/d/yyyy">
                  <c:v>43808</c:v>
                </c:pt>
                <c:pt idx="2345" formatCode="m/d/yyyy">
                  <c:v>43815</c:v>
                </c:pt>
                <c:pt idx="2346" formatCode="m/d/yyyy">
                  <c:v>43822</c:v>
                </c:pt>
                <c:pt idx="2347" formatCode="m/d/yyyy">
                  <c:v>43829</c:v>
                </c:pt>
                <c:pt idx="2348" formatCode="m/d/yyyy">
                  <c:v>43836</c:v>
                </c:pt>
                <c:pt idx="2349" formatCode="m/d/yyyy">
                  <c:v>43843</c:v>
                </c:pt>
                <c:pt idx="2350" formatCode="m/d/yyyy">
                  <c:v>43850</c:v>
                </c:pt>
                <c:pt idx="2351" formatCode="m/d/yyyy">
                  <c:v>43857</c:v>
                </c:pt>
                <c:pt idx="2352" formatCode="m/d/yyyy">
                  <c:v>43864</c:v>
                </c:pt>
                <c:pt idx="2353" formatCode="m/d/yyyy">
                  <c:v>43871</c:v>
                </c:pt>
                <c:pt idx="2354" formatCode="m/d/yyyy">
                  <c:v>43878</c:v>
                </c:pt>
                <c:pt idx="2355" formatCode="m/d/yyyy">
                  <c:v>43885</c:v>
                </c:pt>
                <c:pt idx="2356" formatCode="m/d/yyyy">
                  <c:v>43892</c:v>
                </c:pt>
                <c:pt idx="2357" formatCode="m/d/yyyy">
                  <c:v>43899</c:v>
                </c:pt>
                <c:pt idx="2358" formatCode="m/d/yyyy">
                  <c:v>43906</c:v>
                </c:pt>
                <c:pt idx="2359" formatCode="m/d/yyyy">
                  <c:v>43913</c:v>
                </c:pt>
                <c:pt idx="2360" formatCode="m/d/yyyy">
                  <c:v>43920</c:v>
                </c:pt>
                <c:pt idx="2361" formatCode="m/d/yyyy">
                  <c:v>43927</c:v>
                </c:pt>
                <c:pt idx="2362" formatCode="m/d/yyyy">
                  <c:v>43934</c:v>
                </c:pt>
                <c:pt idx="2363" formatCode="m/d/yyyy">
                  <c:v>43941</c:v>
                </c:pt>
                <c:pt idx="2364" formatCode="m/d/yyyy">
                  <c:v>43948</c:v>
                </c:pt>
                <c:pt idx="2365" formatCode="m/d/yyyy">
                  <c:v>43955</c:v>
                </c:pt>
                <c:pt idx="2366" formatCode="m/d/yyyy">
                  <c:v>43962</c:v>
                </c:pt>
                <c:pt idx="2367" formatCode="m/d/yyyy">
                  <c:v>43969</c:v>
                </c:pt>
                <c:pt idx="2368" formatCode="m/d/yyyy">
                  <c:v>43976</c:v>
                </c:pt>
                <c:pt idx="2369" formatCode="m/d/yyyy">
                  <c:v>43983</c:v>
                </c:pt>
                <c:pt idx="2370" formatCode="m/d/yyyy">
                  <c:v>43990</c:v>
                </c:pt>
                <c:pt idx="2371" formatCode="m/d/yyyy">
                  <c:v>43997</c:v>
                </c:pt>
                <c:pt idx="2372" formatCode="m/d/yyyy">
                  <c:v>44004</c:v>
                </c:pt>
                <c:pt idx="2373" formatCode="m/d/yyyy">
                  <c:v>44011</c:v>
                </c:pt>
                <c:pt idx="2374" formatCode="m/d/yyyy">
                  <c:v>44018</c:v>
                </c:pt>
                <c:pt idx="2375" formatCode="m/d/yyyy">
                  <c:v>44025</c:v>
                </c:pt>
                <c:pt idx="2376" formatCode="m/d/yyyy">
                  <c:v>44032</c:v>
                </c:pt>
                <c:pt idx="2377" formatCode="m/d/yyyy">
                  <c:v>44039</c:v>
                </c:pt>
                <c:pt idx="2378" formatCode="m/d/yyyy">
                  <c:v>44046</c:v>
                </c:pt>
                <c:pt idx="2379" formatCode="m/d/yyyy">
                  <c:v>44053</c:v>
                </c:pt>
                <c:pt idx="2380" formatCode="m/d/yyyy">
                  <c:v>44060</c:v>
                </c:pt>
                <c:pt idx="2381" formatCode="m/d/yyyy">
                  <c:v>44067</c:v>
                </c:pt>
                <c:pt idx="2382" formatCode="m/d/yyyy">
                  <c:v>44074</c:v>
                </c:pt>
                <c:pt idx="2383" formatCode="m/d/yyyy">
                  <c:v>44081</c:v>
                </c:pt>
                <c:pt idx="2384" formatCode="m/d/yyyy">
                  <c:v>44088</c:v>
                </c:pt>
                <c:pt idx="2385" formatCode="m/d/yyyy">
                  <c:v>44095</c:v>
                </c:pt>
                <c:pt idx="2386" formatCode="m/d/yyyy">
                  <c:v>44102</c:v>
                </c:pt>
                <c:pt idx="2387" formatCode="m/d/yyyy">
                  <c:v>44109</c:v>
                </c:pt>
                <c:pt idx="2388" formatCode="m/d/yyyy">
                  <c:v>44116</c:v>
                </c:pt>
                <c:pt idx="2389" formatCode="m/d/yyyy">
                  <c:v>44123</c:v>
                </c:pt>
                <c:pt idx="2390" formatCode="m/d/yyyy">
                  <c:v>44130</c:v>
                </c:pt>
                <c:pt idx="2391" formatCode="m/d/yyyy">
                  <c:v>44137</c:v>
                </c:pt>
                <c:pt idx="2392" formatCode="m/d/yyyy">
                  <c:v>44144</c:v>
                </c:pt>
                <c:pt idx="2393" formatCode="m/d/yyyy">
                  <c:v>44151</c:v>
                </c:pt>
                <c:pt idx="2394" formatCode="m/d/yyyy">
                  <c:v>44158</c:v>
                </c:pt>
                <c:pt idx="2395" formatCode="m/d/yyyy">
                  <c:v>44165</c:v>
                </c:pt>
                <c:pt idx="2396" formatCode="m/d/yyyy">
                  <c:v>44172</c:v>
                </c:pt>
                <c:pt idx="2397" formatCode="m/d/yyyy">
                  <c:v>44179</c:v>
                </c:pt>
                <c:pt idx="2398" formatCode="m/d/yyyy">
                  <c:v>44186</c:v>
                </c:pt>
                <c:pt idx="2399" formatCode="m/d/yyyy">
                  <c:v>44193</c:v>
                </c:pt>
                <c:pt idx="2400" formatCode="m/d/yyyy">
                  <c:v>44200</c:v>
                </c:pt>
                <c:pt idx="2401" formatCode="m/d/yyyy">
                  <c:v>44207</c:v>
                </c:pt>
                <c:pt idx="2402" formatCode="m/d/yyyy">
                  <c:v>44214</c:v>
                </c:pt>
                <c:pt idx="2403" formatCode="m/d/yyyy">
                  <c:v>44221</c:v>
                </c:pt>
                <c:pt idx="2404" formatCode="m/d/yy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17659.7</c:v>
                </c:pt>
                <c:pt idx="2400">
                  <c:v>17770</c:v>
                </c:pt>
                <c:pt idx="2401">
                  <c:v>18142.099999999999</c:v>
                </c:pt>
                <c:pt idx="2402">
                  <c:v>18151.2</c:v>
                </c:pt>
                <c:pt idx="2403">
                  <c:v>18107.7</c:v>
                </c:pt>
                <c:pt idx="2404">
                  <c:v>18104.900000000001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8A-4557-8A6A-19B2AD154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0.16691254039895176</c:v>
                </c:pt>
                <c:pt idx="744">
                  <c:v>0.16114160245484666</c:v>
                </c:pt>
                <c:pt idx="745">
                  <c:v>0.15621178849150952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0.10677474976189583</c:v>
                </c:pt>
                <c:pt idx="753">
                  <c:v>0.12300777511041661</c:v>
                </c:pt>
                <c:pt idx="754">
                  <c:v>8.2015460174566179E-2</c:v>
                </c:pt>
                <c:pt idx="755">
                  <c:v>9.2974067224292911E-2</c:v>
                </c:pt>
                <c:pt idx="756">
                  <c:v>3.3025854664414878E-2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2.664469381923773E-3</c:v>
                </c:pt>
                <c:pt idx="760">
                  <c:v>-2.2870924348708077E-2</c:v>
                </c:pt>
                <c:pt idx="761">
                  <c:v>1.6112371003140336E-2</c:v>
                </c:pt>
                <c:pt idx="762">
                  <c:v>-2.3269547069965091E-3</c:v>
                </c:pt>
                <c:pt idx="763">
                  <c:v>-6.9052118145920494E-2</c:v>
                </c:pt>
                <c:pt idx="764">
                  <c:v>-4.791164035813178E-2</c:v>
                </c:pt>
                <c:pt idx="765">
                  <c:v>-3.3487494870885537E-2</c:v>
                </c:pt>
                <c:pt idx="766">
                  <c:v>-7.9755917101861473E-2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4D-4A9C-ABB3-7F4F8173B2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'!$A$7:$A$776</c:f>
              <c:numCache>
                <c:formatCode>m/d/yyyy</c:formatCode>
                <c:ptCount val="770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</c:numCache>
            </c:numRef>
          </c:cat>
          <c:val>
            <c:numRef>
              <c:f>'US M2 '!$B$7:$B$776</c:f>
              <c:numCache>
                <c:formatCode>0.0</c:formatCode>
                <c:ptCount val="770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19124.8</c:v>
                </c:pt>
                <c:pt idx="743">
                  <c:v>19372.400000000001</c:v>
                </c:pt>
                <c:pt idx="744">
                  <c:v>19615.099999999999</c:v>
                </c:pt>
                <c:pt idx="745">
                  <c:v>19853.8</c:v>
                </c:pt>
                <c:pt idx="746">
                  <c:v>20110.7</c:v>
                </c:pt>
                <c:pt idx="747">
                  <c:v>20418.7</c:v>
                </c:pt>
                <c:pt idx="748">
                  <c:v>20460.099999999999</c:v>
                </c:pt>
                <c:pt idx="749">
                  <c:v>20615.3</c:v>
                </c:pt>
                <c:pt idx="750">
                  <c:v>20835.3</c:v>
                </c:pt>
                <c:pt idx="751">
                  <c:v>20965.8</c:v>
                </c:pt>
                <c:pt idx="752">
                  <c:v>21143.8</c:v>
                </c:pt>
                <c:pt idx="753">
                  <c:v>21349.200000000001</c:v>
                </c:pt>
                <c:pt idx="754">
                  <c:v>21489.9</c:v>
                </c:pt>
                <c:pt idx="755">
                  <c:v>21649.7</c:v>
                </c:pt>
                <c:pt idx="756">
                  <c:v>21708.400000000001</c:v>
                </c:pt>
                <c:pt idx="757">
                  <c:v>21739.7</c:v>
                </c:pt>
                <c:pt idx="758">
                  <c:v>21644.2</c:v>
                </c:pt>
                <c:pt idx="759">
                  <c:v>21649</c:v>
                </c:pt>
                <c:pt idx="760">
                  <c:v>21607.3</c:v>
                </c:pt>
                <c:pt idx="761">
                  <c:v>21636.1</c:v>
                </c:pt>
                <c:pt idx="762">
                  <c:v>21631.9</c:v>
                </c:pt>
                <c:pt idx="763">
                  <c:v>21503.3</c:v>
                </c:pt>
                <c:pt idx="764">
                  <c:v>21415.5</c:v>
                </c:pt>
                <c:pt idx="765">
                  <c:v>21354.799999999999</c:v>
                </c:pt>
                <c:pt idx="766">
                  <c:v>21207.4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D0-466C-83CB-C12361393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  <c:pt idx="762">
                  <c:v>44774</c:v>
                </c:pt>
                <c:pt idx="763">
                  <c:v>44805</c:v>
                </c:pt>
                <c:pt idx="764">
                  <c:v>44835</c:v>
                </c:pt>
                <c:pt idx="765">
                  <c:v>44866</c:v>
                </c:pt>
                <c:pt idx="766">
                  <c:v>44896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6.4390821296760548E-2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9.3815622570933455E-2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7.2722430021636253E-2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0.10257921329738684</c:v>
                </c:pt>
                <c:pt idx="743">
                  <c:v>0.16691254039895176</c:v>
                </c:pt>
                <c:pt idx="744">
                  <c:v>0.16114160245484666</c:v>
                </c:pt>
                <c:pt idx="745">
                  <c:v>0.15621178849150952</c:v>
                </c:pt>
                <c:pt idx="746">
                  <c:v>0.1668164366050795</c:v>
                </c:pt>
                <c:pt idx="747">
                  <c:v>0.20008169162819511</c:v>
                </c:pt>
                <c:pt idx="748">
                  <c:v>2.4603804375118443E-2</c:v>
                </c:pt>
                <c:pt idx="749">
                  <c:v>9.4921252978791948E-2</c:v>
                </c:pt>
                <c:pt idx="750">
                  <c:v>0.13585053537126801</c:v>
                </c:pt>
                <c:pt idx="751">
                  <c:v>7.7804930759605151E-2</c:v>
                </c:pt>
                <c:pt idx="752">
                  <c:v>0.10677474976189583</c:v>
                </c:pt>
                <c:pt idx="753">
                  <c:v>0.12300777511041661</c:v>
                </c:pt>
                <c:pt idx="754">
                  <c:v>8.2015460174566179E-2</c:v>
                </c:pt>
                <c:pt idx="755">
                  <c:v>9.2974067224292911E-2</c:v>
                </c:pt>
                <c:pt idx="756">
                  <c:v>3.3025854664414878E-2</c:v>
                </c:pt>
                <c:pt idx="757">
                  <c:v>1.7439926993811916E-2</c:v>
                </c:pt>
                <c:pt idx="758">
                  <c:v>-5.1459454650630621E-2</c:v>
                </c:pt>
                <c:pt idx="759">
                  <c:v>2.664469381923773E-3</c:v>
                </c:pt>
                <c:pt idx="760">
                  <c:v>-2.2870924348708077E-2</c:v>
                </c:pt>
                <c:pt idx="761">
                  <c:v>1.6112371003140336E-2</c:v>
                </c:pt>
                <c:pt idx="762">
                  <c:v>-2.3269547069965091E-3</c:v>
                </c:pt>
                <c:pt idx="763">
                  <c:v>-6.9052118145920494E-2</c:v>
                </c:pt>
                <c:pt idx="764">
                  <c:v>-4.791164035813178E-2</c:v>
                </c:pt>
                <c:pt idx="765">
                  <c:v>-3.3487494870885537E-2</c:v>
                </c:pt>
                <c:pt idx="766">
                  <c:v>-7.9755917101861473E-2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BF-4967-828F-6C56455D1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Country!$A$474:$A$753</c:f>
              <c:numCache>
                <c:formatCode>m/d/yyyy</c:formatCode>
                <c:ptCount val="280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</c:numCache>
            </c:numRef>
          </c:cat>
          <c:val>
            <c:numRef>
              <c:f>Country!$B$474:$B$753</c:f>
              <c:numCache>
                <c:formatCode>0.00</c:formatCode>
                <c:ptCount val="280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158.7764</c:v>
                </c:pt>
                <c:pt idx="252">
                  <c:v>160.83199999999999</c:v>
                </c:pt>
                <c:pt idx="253">
                  <c:v>162.84690000000001</c:v>
                </c:pt>
                <c:pt idx="254">
                  <c:v>164.82859999999999</c:v>
                </c:pt>
                <c:pt idx="255">
                  <c:v>166.9614</c:v>
                </c:pt>
                <c:pt idx="256">
                  <c:v>169.51849999999999</c:v>
                </c:pt>
                <c:pt idx="257">
                  <c:v>169.8622</c:v>
                </c:pt>
                <c:pt idx="258">
                  <c:v>171.1507</c:v>
                </c:pt>
                <c:pt idx="259">
                  <c:v>172.97720000000001</c:v>
                </c:pt>
                <c:pt idx="260">
                  <c:v>174.06059999999999</c:v>
                </c:pt>
                <c:pt idx="261">
                  <c:v>175.5384</c:v>
                </c:pt>
                <c:pt idx="262">
                  <c:v>177.24359999999999</c:v>
                </c:pt>
                <c:pt idx="263">
                  <c:v>178.4117</c:v>
                </c:pt>
                <c:pt idx="264">
                  <c:v>179.73840000000001</c:v>
                </c:pt>
                <c:pt idx="265">
                  <c:v>180.22569999999999</c:v>
                </c:pt>
                <c:pt idx="266">
                  <c:v>180.48560000000001</c:v>
                </c:pt>
                <c:pt idx="267">
                  <c:v>179.6927</c:v>
                </c:pt>
                <c:pt idx="268">
                  <c:v>179.73259999999999</c:v>
                </c:pt>
                <c:pt idx="269">
                  <c:v>179.38640000000001</c:v>
                </c:pt>
                <c:pt idx="270">
                  <c:v>179.62549999999999</c:v>
                </c:pt>
                <c:pt idx="271">
                  <c:v>179.59059999999999</c:v>
                </c:pt>
                <c:pt idx="272">
                  <c:v>178.523</c:v>
                </c:pt>
                <c:pt idx="273">
                  <c:v>177.79400000000001</c:v>
                </c:pt>
                <c:pt idx="274">
                  <c:v>177.2901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9C-446D-9BB6-89C54AC6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Country!$A$474:$A$752</c:f>
              <c:numCache>
                <c:formatCode>m/d/yyyy</c:formatCode>
                <c:ptCount val="279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  <c:pt idx="270">
                  <c:v>44743</c:v>
                </c:pt>
                <c:pt idx="271">
                  <c:v>44774</c:v>
                </c:pt>
                <c:pt idx="272">
                  <c:v>44805</c:v>
                </c:pt>
                <c:pt idx="273">
                  <c:v>44835</c:v>
                </c:pt>
                <c:pt idx="274">
                  <c:v>44866</c:v>
                </c:pt>
              </c:numCache>
            </c:numRef>
          </c:cat>
          <c:val>
            <c:numRef>
              <c:f>Country!$D$474:$D$752</c:f>
              <c:numCache>
                <c:formatCode>0.0%</c:formatCode>
                <c:ptCount val="279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0.10258520124112613</c:v>
                </c:pt>
                <c:pt idx="252">
                  <c:v>0.1669120953464025</c:v>
                </c:pt>
                <c:pt idx="253">
                  <c:v>0.16113949283710349</c:v>
                </c:pt>
                <c:pt idx="254">
                  <c:v>0.15621045233266839</c:v>
                </c:pt>
                <c:pt idx="255">
                  <c:v>0.16681524248051405</c:v>
                </c:pt>
                <c:pt idx="256">
                  <c:v>0.20008574592681327</c:v>
                </c:pt>
                <c:pt idx="257">
                  <c:v>2.4603241753343053E-2</c:v>
                </c:pt>
                <c:pt idx="258">
                  <c:v>9.4922098746423877E-2</c:v>
                </c:pt>
                <c:pt idx="259">
                  <c:v>0.13585317829870469</c:v>
                </c:pt>
                <c:pt idx="260">
                  <c:v>7.780293154994955E-2</c:v>
                </c:pt>
                <c:pt idx="261">
                  <c:v>0.10677645468163144</c:v>
                </c:pt>
                <c:pt idx="262">
                  <c:v>0.12300353336811654</c:v>
                </c:pt>
                <c:pt idx="263">
                  <c:v>8.2014867032270011E-2</c:v>
                </c:pt>
                <c:pt idx="264">
                  <c:v>9.297563147408261E-2</c:v>
                </c:pt>
                <c:pt idx="265">
                  <c:v>3.302348690847734E-2</c:v>
                </c:pt>
                <c:pt idx="266">
                  <c:v>1.7442883454594771E-2</c:v>
                </c:pt>
                <c:pt idx="267">
                  <c:v>-5.1462465516829869E-2</c:v>
                </c:pt>
                <c:pt idx="268">
                  <c:v>2.6678054716882116E-3</c:v>
                </c:pt>
                <c:pt idx="269">
                  <c:v>-2.287102815212938E-2</c:v>
                </c:pt>
                <c:pt idx="270">
                  <c:v>1.6112299091320503E-2</c:v>
                </c:pt>
                <c:pt idx="271">
                  <c:v>-2.3290276432278434E-3</c:v>
                </c:pt>
                <c:pt idx="272">
                  <c:v>-6.9048835626452476E-2</c:v>
                </c:pt>
                <c:pt idx="273">
                  <c:v>-4.791638081762184E-2</c:v>
                </c:pt>
                <c:pt idx="274">
                  <c:v>-3.3484973627399661E-2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B5-4BD3-9CCF-FC466C789B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297488</xdr:colOff>
      <xdr:row>762</xdr:row>
      <xdr:rowOff>18988</xdr:rowOff>
    </xdr:from>
    <xdr:to>
      <xdr:col>22</xdr:col>
      <xdr:colOff>92363</xdr:colOff>
      <xdr:row>784</xdr:row>
      <xdr:rowOff>80818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229805</xdr:colOff>
      <xdr:row>764</xdr:row>
      <xdr:rowOff>99289</xdr:rowOff>
    </xdr:from>
    <xdr:to>
      <xdr:col>12</xdr:col>
      <xdr:colOff>202046</xdr:colOff>
      <xdr:row>784</xdr:row>
      <xdr:rowOff>80817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468328</xdr:colOff>
      <xdr:row>753</xdr:row>
      <xdr:rowOff>149532</xdr:rowOff>
    </xdr:from>
    <xdr:to>
      <xdr:col>23</xdr:col>
      <xdr:colOff>409864</xdr:colOff>
      <xdr:row>777</xdr:row>
      <xdr:rowOff>173182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241029</xdr:colOff>
      <xdr:row>754</xdr:row>
      <xdr:rowOff>18474</xdr:rowOff>
    </xdr:from>
    <xdr:to>
      <xdr:col>13</xdr:col>
      <xdr:colOff>346365</xdr:colOff>
      <xdr:row>777</xdr:row>
      <xdr:rowOff>144318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324304</xdr:colOff>
      <xdr:row>2395</xdr:row>
      <xdr:rowOff>173182</xdr:rowOff>
    </xdr:from>
    <xdr:to>
      <xdr:col>15</xdr:col>
      <xdr:colOff>635001</xdr:colOff>
      <xdr:row>2414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147185</xdr:colOff>
      <xdr:row>766</xdr:row>
      <xdr:rowOff>905</xdr:rowOff>
    </xdr:from>
    <xdr:to>
      <xdr:col>10</xdr:col>
      <xdr:colOff>376465</xdr:colOff>
      <xdr:row>779</xdr:row>
      <xdr:rowOff>181429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295503</xdr:colOff>
      <xdr:row>749</xdr:row>
      <xdr:rowOff>167822</xdr:rowOff>
    </xdr:from>
    <xdr:to>
      <xdr:col>13</xdr:col>
      <xdr:colOff>0</xdr:colOff>
      <xdr:row>764</xdr:row>
      <xdr:rowOff>182106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500063</xdr:colOff>
      <xdr:row>765</xdr:row>
      <xdr:rowOff>163285</xdr:rowOff>
    </xdr:from>
    <xdr:to>
      <xdr:col>16</xdr:col>
      <xdr:colOff>571500</xdr:colOff>
      <xdr:row>779</xdr:row>
      <xdr:rowOff>176892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386233</xdr:colOff>
      <xdr:row>742</xdr:row>
      <xdr:rowOff>136769</xdr:rowOff>
    </xdr:from>
    <xdr:to>
      <xdr:col>17</xdr:col>
      <xdr:colOff>542193</xdr:colOff>
      <xdr:row>758</xdr:row>
      <xdr:rowOff>39077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296740</xdr:colOff>
      <xdr:row>742</xdr:row>
      <xdr:rowOff>126421</xdr:rowOff>
    </xdr:from>
    <xdr:to>
      <xdr:col>10</xdr:col>
      <xdr:colOff>263770</xdr:colOff>
      <xdr:row>758</xdr:row>
      <xdr:rowOff>34192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7" totalsRowShown="0" headerRowCellStyle="Normal 3" dataCellStyle="Normal 3">
  <autoFilter ref="A11:B267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73" totalsRowShown="0" headerRowDxfId="33" dataDxfId="31" headerRowBorderDxfId="32">
  <autoFilter ref="A5:C773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73" totalsRowShown="0" headerRowDxfId="27" dataDxfId="26" tableBorderDxfId="25">
  <autoFilter ref="A5:C773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73" totalsRowShown="0" headerRowDxfId="12" dataDxfId="10" headerRowBorderDxfId="11" dataCellStyle="Normal 2">
  <autoFilter ref="A5:D773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8" totalsRowShown="0" headerRowDxfId="5" headerRowBorderDxfId="4">
  <autoFilter ref="A5:D748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Z41"/>
  <sheetViews>
    <sheetView showGridLines="0" tabSelected="1" topLeftCell="A7" zoomScale="130" zoomScaleNormal="130" workbookViewId="0">
      <selection activeCell="I23" sqref="I23"/>
    </sheetView>
  </sheetViews>
  <sheetFormatPr defaultColWidth="9.1796875" defaultRowHeight="14.5" x14ac:dyDescent="0.35"/>
  <cols>
    <col min="1" max="1" width="9.1796875" style="66" customWidth="1"/>
    <col min="2" max="10" width="12.81640625" style="66" customWidth="1"/>
    <col min="11" max="13" width="3.36328125" style="66" customWidth="1"/>
    <col min="14" max="14" width="21.36328125" style="66" customWidth="1"/>
    <col min="15" max="15" width="15.6328125" style="66" customWidth="1"/>
    <col min="16" max="16" width="16.81640625" style="66" customWidth="1"/>
    <col min="17" max="17" width="23" style="66" customWidth="1"/>
    <col min="18" max="52" width="9.1796875" style="66" customWidth="1"/>
    <col min="53" max="16384" width="9.1796875" style="66"/>
  </cols>
  <sheetData>
    <row r="1" spans="2:26" x14ac:dyDescent="0.35">
      <c r="B1" s="76"/>
      <c r="C1" s="77"/>
      <c r="D1" s="77"/>
      <c r="E1" s="77"/>
      <c r="F1" s="77"/>
      <c r="G1" s="77"/>
      <c r="H1" s="77"/>
      <c r="I1" s="77"/>
      <c r="J1" s="77"/>
    </row>
    <row r="2" spans="2:26" ht="16" customHeight="1" thickBot="1" x14ac:dyDescent="0.4">
      <c r="B2" s="78"/>
      <c r="C2" s="78"/>
      <c r="D2" s="78"/>
      <c r="E2" s="78"/>
      <c r="F2" s="78"/>
      <c r="G2" s="78"/>
      <c r="H2" s="78"/>
      <c r="I2" s="78"/>
      <c r="J2" s="78"/>
    </row>
    <row r="3" spans="2:26" ht="16" customHeight="1" thickBot="1" x14ac:dyDescent="0.4">
      <c r="B3" s="79" t="s">
        <v>0</v>
      </c>
      <c r="C3" s="80"/>
      <c r="D3" s="80"/>
      <c r="E3" s="80"/>
      <c r="F3" s="80"/>
      <c r="G3" s="80"/>
      <c r="H3" s="80"/>
      <c r="I3" s="80"/>
      <c r="J3" s="81"/>
    </row>
    <row r="5" spans="2:26" x14ac:dyDescent="0.35">
      <c r="B5" s="73" t="s">
        <v>1</v>
      </c>
      <c r="C5" s="74"/>
      <c r="D5" s="74"/>
      <c r="E5" s="74"/>
      <c r="F5" s="74"/>
      <c r="G5" s="74"/>
      <c r="H5" s="74"/>
      <c r="I5" s="74"/>
      <c r="J5" s="75"/>
    </row>
    <row r="7" spans="2:26" ht="100.5" customHeight="1" x14ac:dyDescent="0.35">
      <c r="B7" s="82" t="s">
        <v>2</v>
      </c>
      <c r="C7" s="77"/>
      <c r="D7" s="77"/>
      <c r="E7" s="77"/>
      <c r="F7" s="77"/>
      <c r="G7" s="77"/>
      <c r="H7" s="77"/>
      <c r="I7" s="77"/>
      <c r="J7" s="77"/>
      <c r="P7" s="20"/>
    </row>
    <row r="8" spans="2:26" ht="33.75" customHeight="1" x14ac:dyDescent="0.35">
      <c r="B8" s="83"/>
      <c r="C8" s="77"/>
      <c r="D8" s="77"/>
      <c r="E8" s="77"/>
      <c r="F8" s="77"/>
      <c r="G8" s="77"/>
      <c r="H8" s="77"/>
      <c r="I8" s="77"/>
      <c r="J8" s="77"/>
    </row>
    <row r="9" spans="2:26" x14ac:dyDescent="0.35">
      <c r="B9" s="42"/>
      <c r="C9" s="42"/>
      <c r="D9" s="42"/>
      <c r="E9" s="42"/>
    </row>
    <row r="10" spans="2:26" x14ac:dyDescent="0.35">
      <c r="B10" s="73" t="s">
        <v>3</v>
      </c>
      <c r="C10" s="74"/>
      <c r="D10" s="74"/>
      <c r="E10" s="74"/>
      <c r="F10" s="74"/>
      <c r="G10" s="74"/>
      <c r="H10" s="74"/>
      <c r="I10" s="74"/>
      <c r="J10" s="75"/>
    </row>
    <row r="11" spans="2:26" ht="16" customHeight="1" x14ac:dyDescent="0.35"/>
    <row r="12" spans="2:26" ht="16" customHeight="1" x14ac:dyDescent="0.35">
      <c r="B12" s="73" t="s">
        <v>4</v>
      </c>
      <c r="C12" s="74"/>
      <c r="D12" s="74"/>
      <c r="E12" s="74"/>
      <c r="F12" s="75"/>
      <c r="G12" s="73" t="s">
        <v>5</v>
      </c>
      <c r="H12" s="74"/>
      <c r="I12" s="74"/>
      <c r="J12" s="75"/>
    </row>
    <row r="14" spans="2:26" ht="19.5" customHeight="1" x14ac:dyDescent="0.35">
      <c r="B14" s="1" t="s">
        <v>6</v>
      </c>
      <c r="G14" s="77" t="s">
        <v>7</v>
      </c>
      <c r="H14" s="77"/>
      <c r="I14" s="77"/>
      <c r="J14" s="77"/>
    </row>
    <row r="15" spans="2:26" ht="16" customHeight="1" x14ac:dyDescent="0.35">
      <c r="B15" s="83" t="s">
        <v>8</v>
      </c>
      <c r="C15" s="77"/>
      <c r="D15" s="77"/>
      <c r="E15" s="77"/>
      <c r="F15" s="77"/>
      <c r="G15" s="84" t="s">
        <v>7</v>
      </c>
      <c r="H15" s="77"/>
      <c r="I15" s="77"/>
      <c r="J15" s="77"/>
    </row>
    <row r="16" spans="2:26" ht="18" customHeight="1" x14ac:dyDescent="0.35">
      <c r="B16" s="83" t="s">
        <v>9</v>
      </c>
      <c r="C16" s="77"/>
      <c r="D16" s="77"/>
      <c r="E16" s="77"/>
      <c r="F16" s="77"/>
      <c r="G16" s="84" t="s">
        <v>10</v>
      </c>
      <c r="H16" s="77"/>
      <c r="I16" s="77"/>
      <c r="J16" s="77"/>
      <c r="Z16" s="71"/>
    </row>
    <row r="17" spans="2:26" ht="18" customHeight="1" x14ac:dyDescent="0.35">
      <c r="B17" s="83" t="s">
        <v>11</v>
      </c>
      <c r="C17" s="77"/>
      <c r="D17" s="77"/>
      <c r="E17" s="77"/>
      <c r="F17" s="77"/>
      <c r="G17" s="85" t="s">
        <v>12</v>
      </c>
      <c r="H17" s="77"/>
      <c r="I17" s="77"/>
      <c r="J17" s="77"/>
      <c r="Z17" s="71"/>
    </row>
    <row r="18" spans="2:26" ht="33.75" customHeight="1" x14ac:dyDescent="0.35">
      <c r="B18" s="83" t="s">
        <v>13</v>
      </c>
      <c r="C18" s="77"/>
      <c r="D18" s="77"/>
      <c r="E18" s="77"/>
      <c r="F18" s="77"/>
      <c r="G18" s="85" t="s">
        <v>7</v>
      </c>
      <c r="H18" s="77"/>
      <c r="I18" s="77"/>
      <c r="J18" s="77"/>
      <c r="Z18" s="72"/>
    </row>
    <row r="19" spans="2:26" ht="18" customHeight="1" x14ac:dyDescent="0.35">
      <c r="B19" s="83" t="s">
        <v>14</v>
      </c>
      <c r="C19" s="77"/>
      <c r="D19" s="77"/>
      <c r="E19" s="77"/>
      <c r="F19" s="77"/>
      <c r="G19" s="85" t="s">
        <v>15</v>
      </c>
      <c r="H19" s="77"/>
      <c r="I19" s="77"/>
      <c r="J19" s="77"/>
      <c r="Z19" s="71"/>
    </row>
    <row r="20" spans="2:26" ht="18" customHeight="1" x14ac:dyDescent="0.35">
      <c r="B20" s="83" t="s">
        <v>16</v>
      </c>
      <c r="C20" s="77"/>
      <c r="D20" s="77"/>
      <c r="E20" s="77"/>
      <c r="F20" s="77"/>
      <c r="G20" s="66" t="s">
        <v>17</v>
      </c>
      <c r="Z20" s="72"/>
    </row>
    <row r="21" spans="2:26" ht="18" customHeight="1" x14ac:dyDescent="0.35">
      <c r="B21" s="83"/>
      <c r="C21" s="77"/>
      <c r="D21" s="77"/>
      <c r="E21" s="77"/>
      <c r="F21" s="77"/>
      <c r="G21" s="66" t="s">
        <v>18</v>
      </c>
      <c r="Z21" s="72"/>
    </row>
    <row r="22" spans="2:26" ht="18" customHeight="1" x14ac:dyDescent="0.35">
      <c r="B22" s="83"/>
      <c r="C22" s="77"/>
      <c r="D22" s="77"/>
      <c r="E22" s="77"/>
      <c r="F22" s="77"/>
      <c r="G22" s="66" t="s">
        <v>19</v>
      </c>
      <c r="Z22" s="72"/>
    </row>
    <row r="23" spans="2:26" ht="18" customHeight="1" x14ac:dyDescent="0.35">
      <c r="B23" s="83"/>
      <c r="C23" s="77"/>
      <c r="D23" s="77"/>
      <c r="E23" s="77"/>
      <c r="F23" s="77"/>
      <c r="G23" s="66" t="s">
        <v>20</v>
      </c>
      <c r="Z23" s="72"/>
    </row>
    <row r="24" spans="2:26" ht="18" customHeight="1" x14ac:dyDescent="0.35">
      <c r="B24" s="83"/>
      <c r="C24" s="77"/>
      <c r="D24" s="77"/>
      <c r="E24" s="77"/>
      <c r="F24" s="77"/>
      <c r="G24" s="85" t="s">
        <v>21</v>
      </c>
      <c r="H24" s="77"/>
      <c r="I24" s="77"/>
      <c r="J24" s="77"/>
      <c r="Z24" s="72"/>
    </row>
    <row r="25" spans="2:26" ht="16" customHeight="1" x14ac:dyDescent="0.35">
      <c r="Z25" s="72"/>
    </row>
    <row r="35" spans="2:17" ht="16" customHeight="1" x14ac:dyDescent="0.35"/>
    <row r="39" spans="2:17" x14ac:dyDescent="0.35">
      <c r="B39" s="40"/>
    </row>
    <row r="40" spans="2:17" x14ac:dyDescent="0.35">
      <c r="B40" s="84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2:17" x14ac:dyDescent="0.35">
      <c r="B41" s="41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6"/>
  <sheetViews>
    <sheetView zoomScale="110" zoomScaleNormal="110" workbookViewId="0">
      <pane ySplit="1" topLeftCell="A3076" activePane="bottomLeft" state="frozen"/>
      <selection pane="bottomLeft" activeCell="H3090" sqref="H3090"/>
    </sheetView>
  </sheetViews>
  <sheetFormatPr defaultColWidth="10.90625" defaultRowHeight="14.5" x14ac:dyDescent="0.35"/>
  <sheetData>
    <row r="1" spans="1:6" x14ac:dyDescent="0.3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</row>
    <row r="2" spans="1:6" x14ac:dyDescent="0.35">
      <c r="A2" s="69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35">
      <c r="A3" s="69">
        <v>21582</v>
      </c>
      <c r="B3">
        <v>480.7</v>
      </c>
      <c r="C3">
        <v>992.1</v>
      </c>
      <c r="E3">
        <v>287.7</v>
      </c>
    </row>
    <row r="4" spans="1:6" x14ac:dyDescent="0.35">
      <c r="A4" s="69">
        <v>21610</v>
      </c>
      <c r="B4">
        <v>482.2</v>
      </c>
      <c r="C4">
        <v>998.3</v>
      </c>
      <c r="E4">
        <v>289.2</v>
      </c>
    </row>
    <row r="5" spans="1:6" x14ac:dyDescent="0.35">
      <c r="A5" s="69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35">
      <c r="A6" s="69">
        <v>21671</v>
      </c>
      <c r="B6">
        <v>484.5</v>
      </c>
      <c r="C6">
        <v>1006.2</v>
      </c>
      <c r="E6">
        <v>292.2</v>
      </c>
    </row>
    <row r="7" spans="1:6" x14ac:dyDescent="0.35">
      <c r="A7" s="69">
        <v>21702</v>
      </c>
      <c r="B7">
        <v>485.1</v>
      </c>
      <c r="C7">
        <v>1010.3</v>
      </c>
      <c r="E7">
        <v>294.10000000000002</v>
      </c>
    </row>
    <row r="8" spans="1:6" x14ac:dyDescent="0.35">
      <c r="A8" s="69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35">
      <c r="A9" s="69">
        <v>21763</v>
      </c>
      <c r="B9">
        <v>486.3</v>
      </c>
      <c r="C9">
        <v>1015.8</v>
      </c>
      <c r="E9">
        <v>296.39999999999998</v>
      </c>
    </row>
    <row r="10" spans="1:6" x14ac:dyDescent="0.35">
      <c r="A10" s="69">
        <v>21794</v>
      </c>
      <c r="B10">
        <v>482.1</v>
      </c>
      <c r="C10">
        <v>1014.4</v>
      </c>
      <c r="E10">
        <v>296.7</v>
      </c>
    </row>
    <row r="11" spans="1:6" x14ac:dyDescent="0.35">
      <c r="A11" s="69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35">
      <c r="A12" s="69">
        <v>21855</v>
      </c>
      <c r="B12">
        <v>478.4</v>
      </c>
      <c r="C12">
        <v>1012.3</v>
      </c>
      <c r="E12">
        <v>297.10000000000002</v>
      </c>
    </row>
    <row r="13" spans="1:6" x14ac:dyDescent="0.35">
      <c r="A13" s="69">
        <v>21885</v>
      </c>
      <c r="B13">
        <v>475.7</v>
      </c>
      <c r="C13">
        <v>1012.6</v>
      </c>
      <c r="E13">
        <v>297.8</v>
      </c>
    </row>
    <row r="14" spans="1:6" x14ac:dyDescent="0.35">
      <c r="A14" s="69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35">
      <c r="A15" s="69">
        <v>21947</v>
      </c>
      <c r="B15">
        <v>475.7</v>
      </c>
      <c r="C15">
        <v>1014.6</v>
      </c>
      <c r="E15">
        <v>298.39999999999998</v>
      </c>
    </row>
    <row r="16" spans="1:6" x14ac:dyDescent="0.35">
      <c r="A16" s="69">
        <v>21976</v>
      </c>
      <c r="B16">
        <v>475.3</v>
      </c>
      <c r="C16">
        <v>1017.7</v>
      </c>
      <c r="E16">
        <v>299.3</v>
      </c>
    </row>
    <row r="17" spans="1:6" x14ac:dyDescent="0.35">
      <c r="A17" s="69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35">
      <c r="A18" s="69">
        <v>22037</v>
      </c>
      <c r="B18">
        <v>472.1</v>
      </c>
      <c r="C18">
        <v>1017.6</v>
      </c>
      <c r="E18">
        <v>300.89999999999998</v>
      </c>
    </row>
    <row r="19" spans="1:6" x14ac:dyDescent="0.35">
      <c r="A19" s="69">
        <v>22068</v>
      </c>
      <c r="B19">
        <v>471.5</v>
      </c>
      <c r="C19">
        <v>1020.9</v>
      </c>
      <c r="E19">
        <v>302.3</v>
      </c>
    </row>
    <row r="20" spans="1:6" x14ac:dyDescent="0.35">
      <c r="A20" s="69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35">
      <c r="A21" s="69">
        <v>22129</v>
      </c>
      <c r="B21">
        <v>477.2</v>
      </c>
      <c r="C21">
        <v>1036.5</v>
      </c>
      <c r="E21">
        <v>306.89999999999998</v>
      </c>
    </row>
    <row r="22" spans="1:6" x14ac:dyDescent="0.35">
      <c r="A22" s="69">
        <v>22160</v>
      </c>
      <c r="B22">
        <v>476.9</v>
      </c>
      <c r="C22">
        <v>1041.5</v>
      </c>
      <c r="E22">
        <v>308.39999999999998</v>
      </c>
    </row>
    <row r="23" spans="1:6" x14ac:dyDescent="0.35">
      <c r="A23" s="69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35">
      <c r="A24" s="69">
        <v>22221</v>
      </c>
      <c r="B24">
        <v>473.1</v>
      </c>
      <c r="C24">
        <v>1044</v>
      </c>
      <c r="E24">
        <v>310.89999999999998</v>
      </c>
    </row>
    <row r="25" spans="1:6" x14ac:dyDescent="0.35">
      <c r="A25" s="69">
        <v>22251</v>
      </c>
      <c r="B25">
        <v>472</v>
      </c>
      <c r="C25">
        <v>1048</v>
      </c>
      <c r="E25">
        <v>312.39999999999998</v>
      </c>
    </row>
    <row r="26" spans="1:6" x14ac:dyDescent="0.35">
      <c r="A26" s="69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35">
      <c r="A27" s="69">
        <v>22313</v>
      </c>
      <c r="B27">
        <v>474.5</v>
      </c>
      <c r="C27">
        <v>1060.7</v>
      </c>
      <c r="E27">
        <v>316.5</v>
      </c>
    </row>
    <row r="28" spans="1:6" x14ac:dyDescent="0.35">
      <c r="A28" s="69">
        <v>22341</v>
      </c>
      <c r="B28">
        <v>475.5</v>
      </c>
      <c r="C28">
        <v>1066.7</v>
      </c>
      <c r="E28">
        <v>318.3</v>
      </c>
    </row>
    <row r="29" spans="1:6" x14ac:dyDescent="0.35">
      <c r="A29" s="69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35">
      <c r="A30" s="69">
        <v>22402</v>
      </c>
      <c r="B30">
        <v>478.2</v>
      </c>
      <c r="C30">
        <v>1079.8</v>
      </c>
      <c r="E30">
        <v>322.2</v>
      </c>
    </row>
    <row r="31" spans="1:6" x14ac:dyDescent="0.35">
      <c r="A31" s="69">
        <v>22433</v>
      </c>
      <c r="B31">
        <v>478.9</v>
      </c>
      <c r="C31">
        <v>1086.8</v>
      </c>
      <c r="E31">
        <v>324.3</v>
      </c>
    </row>
    <row r="32" spans="1:6" x14ac:dyDescent="0.35">
      <c r="A32" s="69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35">
      <c r="A33" s="69">
        <v>22494</v>
      </c>
      <c r="B33">
        <v>479.3</v>
      </c>
      <c r="C33">
        <v>1094.2</v>
      </c>
      <c r="E33">
        <v>327.60000000000002</v>
      </c>
    </row>
    <row r="34" spans="1:6" x14ac:dyDescent="0.35">
      <c r="A34" s="69">
        <v>22525</v>
      </c>
      <c r="B34">
        <v>479.7</v>
      </c>
      <c r="C34">
        <v>1099.0999999999999</v>
      </c>
      <c r="E34">
        <v>329.5</v>
      </c>
    </row>
    <row r="35" spans="1:6" x14ac:dyDescent="0.35">
      <c r="A35" s="69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35">
      <c r="A36" s="69">
        <v>22586</v>
      </c>
      <c r="B36">
        <v>483</v>
      </c>
      <c r="C36">
        <v>1112.0999999999999</v>
      </c>
      <c r="E36">
        <v>333.4</v>
      </c>
    </row>
    <row r="37" spans="1:6" x14ac:dyDescent="0.35">
      <c r="A37" s="69">
        <v>22616</v>
      </c>
      <c r="B37">
        <v>483.8</v>
      </c>
      <c r="C37">
        <v>1118</v>
      </c>
      <c r="E37">
        <v>335.5</v>
      </c>
    </row>
    <row r="38" spans="1:6" x14ac:dyDescent="0.35">
      <c r="A38" s="69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35">
      <c r="A39" s="69">
        <v>22678</v>
      </c>
      <c r="B39">
        <v>483.9</v>
      </c>
      <c r="C39">
        <v>1129.5</v>
      </c>
      <c r="E39">
        <v>340.1</v>
      </c>
    </row>
    <row r="40" spans="1:6" x14ac:dyDescent="0.35">
      <c r="A40" s="69">
        <v>22706</v>
      </c>
      <c r="B40">
        <v>483.9</v>
      </c>
      <c r="C40">
        <v>1137.2</v>
      </c>
      <c r="E40">
        <v>343.1</v>
      </c>
    </row>
    <row r="41" spans="1:6" x14ac:dyDescent="0.35">
      <c r="A41" s="69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35">
      <c r="A42" s="69">
        <v>22767</v>
      </c>
      <c r="B42">
        <v>485.4</v>
      </c>
      <c r="C42">
        <v>1149.0999999999999</v>
      </c>
      <c r="E42">
        <v>347.5</v>
      </c>
    </row>
    <row r="43" spans="1:6" x14ac:dyDescent="0.35">
      <c r="A43" s="69">
        <v>22798</v>
      </c>
      <c r="B43">
        <v>485.3</v>
      </c>
      <c r="C43">
        <v>1156.2</v>
      </c>
      <c r="E43">
        <v>349.3</v>
      </c>
    </row>
    <row r="44" spans="1:6" x14ac:dyDescent="0.35">
      <c r="A44" s="69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35">
      <c r="A45" s="69">
        <v>22859</v>
      </c>
      <c r="B45">
        <v>484.1</v>
      </c>
      <c r="C45">
        <v>1165.0999999999999</v>
      </c>
      <c r="E45">
        <v>352.8</v>
      </c>
    </row>
    <row r="46" spans="1:6" x14ac:dyDescent="0.35">
      <c r="A46" s="69">
        <v>22890</v>
      </c>
      <c r="B46">
        <v>480.9</v>
      </c>
      <c r="C46">
        <v>1166.7</v>
      </c>
      <c r="E46">
        <v>354.9</v>
      </c>
    </row>
    <row r="47" spans="1:6" x14ac:dyDescent="0.35">
      <c r="A47" s="69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35">
      <c r="A48" s="69">
        <v>22951</v>
      </c>
      <c r="B48">
        <v>484.9</v>
      </c>
      <c r="C48">
        <v>1184.3</v>
      </c>
      <c r="E48">
        <v>359.8</v>
      </c>
    </row>
    <row r="49" spans="1:6" x14ac:dyDescent="0.35">
      <c r="A49" s="69">
        <v>22981</v>
      </c>
      <c r="B49">
        <v>486.5</v>
      </c>
      <c r="C49">
        <v>1193.9000000000001</v>
      </c>
      <c r="E49">
        <v>362.7</v>
      </c>
    </row>
    <row r="50" spans="1:6" x14ac:dyDescent="0.35">
      <c r="A50" s="69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35">
      <c r="A51" s="69">
        <v>23043</v>
      </c>
      <c r="B51">
        <v>488.5</v>
      </c>
      <c r="C51">
        <v>1207</v>
      </c>
      <c r="E51">
        <v>367.9</v>
      </c>
    </row>
    <row r="52" spans="1:6" x14ac:dyDescent="0.35">
      <c r="A52" s="69">
        <v>23071</v>
      </c>
      <c r="B52">
        <v>489</v>
      </c>
      <c r="C52">
        <v>1215</v>
      </c>
      <c r="E52">
        <v>370.7</v>
      </c>
    </row>
    <row r="53" spans="1:6" x14ac:dyDescent="0.35">
      <c r="A53" s="69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35">
      <c r="A54" s="69">
        <v>23132</v>
      </c>
      <c r="B54">
        <v>493</v>
      </c>
      <c r="C54">
        <v>1232.7</v>
      </c>
      <c r="E54">
        <v>376.1</v>
      </c>
    </row>
    <row r="55" spans="1:6" x14ac:dyDescent="0.35">
      <c r="A55" s="69">
        <v>23163</v>
      </c>
      <c r="B55">
        <v>491.3</v>
      </c>
      <c r="C55">
        <v>1236.2</v>
      </c>
      <c r="E55">
        <v>378.4</v>
      </c>
    </row>
    <row r="56" spans="1:6" x14ac:dyDescent="0.35">
      <c r="A56" s="69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35">
      <c r="A57" s="69">
        <v>23224</v>
      </c>
      <c r="B57">
        <v>493.7</v>
      </c>
      <c r="C57">
        <v>1247.5</v>
      </c>
      <c r="E57">
        <v>383.6</v>
      </c>
    </row>
    <row r="58" spans="1:6" x14ac:dyDescent="0.35">
      <c r="A58" s="69">
        <v>23255</v>
      </c>
      <c r="B58">
        <v>494.8</v>
      </c>
      <c r="C58">
        <v>1256.5</v>
      </c>
      <c r="E58">
        <v>386</v>
      </c>
    </row>
    <row r="59" spans="1:6" x14ac:dyDescent="0.35">
      <c r="A59" s="69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35">
      <c r="A60" s="69">
        <v>23316</v>
      </c>
      <c r="B60">
        <v>499</v>
      </c>
      <c r="C60">
        <v>1271.9000000000001</v>
      </c>
      <c r="E60">
        <v>391.5</v>
      </c>
    </row>
    <row r="61" spans="1:6" x14ac:dyDescent="0.35">
      <c r="A61" s="69">
        <v>23346</v>
      </c>
      <c r="B61">
        <v>496.4</v>
      </c>
      <c r="C61">
        <v>1273.3</v>
      </c>
      <c r="E61">
        <v>393.2</v>
      </c>
    </row>
    <row r="62" spans="1:6" x14ac:dyDescent="0.35">
      <c r="A62" s="69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35">
      <c r="A63" s="69">
        <v>23408</v>
      </c>
      <c r="B63">
        <v>499.2</v>
      </c>
      <c r="C63">
        <v>1286.3</v>
      </c>
      <c r="E63">
        <v>397.6</v>
      </c>
    </row>
    <row r="64" spans="1:6" x14ac:dyDescent="0.35">
      <c r="A64" s="69">
        <v>23437</v>
      </c>
      <c r="B64">
        <v>499.4</v>
      </c>
      <c r="C64">
        <v>1292.2</v>
      </c>
      <c r="E64">
        <v>399.8</v>
      </c>
    </row>
    <row r="65" spans="1:6" x14ac:dyDescent="0.35">
      <c r="A65" s="69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35">
      <c r="A66" s="69">
        <v>23498</v>
      </c>
      <c r="B66">
        <v>501.3</v>
      </c>
      <c r="C66">
        <v>1304.7</v>
      </c>
      <c r="E66">
        <v>404.2</v>
      </c>
    </row>
    <row r="67" spans="1:6" x14ac:dyDescent="0.35">
      <c r="A67" s="69">
        <v>23529</v>
      </c>
      <c r="B67">
        <v>501.8</v>
      </c>
      <c r="C67">
        <v>1312.8</v>
      </c>
      <c r="E67">
        <v>407.1</v>
      </c>
    </row>
    <row r="68" spans="1:6" x14ac:dyDescent="0.35">
      <c r="A68" s="69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35">
      <c r="A69" s="69">
        <v>23590</v>
      </c>
      <c r="B69">
        <v>508.2</v>
      </c>
      <c r="C69">
        <v>1331.4</v>
      </c>
      <c r="E69">
        <v>413.4</v>
      </c>
    </row>
    <row r="70" spans="1:6" x14ac:dyDescent="0.35">
      <c r="A70" s="69">
        <v>23621</v>
      </c>
      <c r="B70">
        <v>510.6</v>
      </c>
      <c r="C70">
        <v>1341.4</v>
      </c>
      <c r="E70">
        <v>416.9</v>
      </c>
    </row>
    <row r="71" spans="1:6" x14ac:dyDescent="0.35">
      <c r="A71" s="69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35">
      <c r="A72" s="69">
        <v>23682</v>
      </c>
      <c r="B72">
        <v>512.70000000000005</v>
      </c>
      <c r="C72">
        <v>1352.1</v>
      </c>
      <c r="E72">
        <v>422</v>
      </c>
    </row>
    <row r="73" spans="1:6" x14ac:dyDescent="0.35">
      <c r="A73" s="69">
        <v>23712</v>
      </c>
      <c r="B73">
        <v>513</v>
      </c>
      <c r="C73">
        <v>1359</v>
      </c>
      <c r="E73">
        <v>424.7</v>
      </c>
    </row>
    <row r="74" spans="1:6" x14ac:dyDescent="0.35">
      <c r="A74" s="69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35">
      <c r="A75" s="69">
        <v>23774</v>
      </c>
      <c r="B75">
        <v>514.4</v>
      </c>
      <c r="C75">
        <v>1376</v>
      </c>
      <c r="E75">
        <v>430.4</v>
      </c>
    </row>
    <row r="76" spans="1:6" x14ac:dyDescent="0.35">
      <c r="A76" s="69">
        <v>23802</v>
      </c>
      <c r="B76">
        <v>515.79999999999995</v>
      </c>
      <c r="C76">
        <v>1383.6</v>
      </c>
      <c r="E76">
        <v>433.2</v>
      </c>
    </row>
    <row r="77" spans="1:6" x14ac:dyDescent="0.35">
      <c r="A77" s="69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35">
      <c r="A78" s="69">
        <v>23863</v>
      </c>
      <c r="B78">
        <v>513.70000000000005</v>
      </c>
      <c r="C78">
        <v>1388.5</v>
      </c>
      <c r="E78">
        <v>437.1</v>
      </c>
    </row>
    <row r="79" spans="1:6" x14ac:dyDescent="0.35">
      <c r="A79" s="69">
        <v>23894</v>
      </c>
      <c r="B79">
        <v>513.1</v>
      </c>
      <c r="C79">
        <v>1392.3</v>
      </c>
      <c r="E79">
        <v>440.1</v>
      </c>
    </row>
    <row r="80" spans="1:6" x14ac:dyDescent="0.35">
      <c r="A80" s="69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35">
      <c r="A81" s="69">
        <v>23955</v>
      </c>
      <c r="B81">
        <v>518.9</v>
      </c>
      <c r="C81">
        <v>1413</v>
      </c>
      <c r="E81">
        <v>445.8</v>
      </c>
    </row>
    <row r="82" spans="1:6" x14ac:dyDescent="0.35">
      <c r="A82" s="69">
        <v>23986</v>
      </c>
      <c r="B82">
        <v>521.20000000000005</v>
      </c>
      <c r="C82">
        <v>1421.6</v>
      </c>
      <c r="E82">
        <v>449.5</v>
      </c>
    </row>
    <row r="83" spans="1:6" x14ac:dyDescent="0.35">
      <c r="A83" s="69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35">
      <c r="A84" s="69">
        <v>24047</v>
      </c>
      <c r="B84">
        <v>525</v>
      </c>
      <c r="C84">
        <v>1435.3</v>
      </c>
      <c r="E84">
        <v>455.7</v>
      </c>
    </row>
    <row r="85" spans="1:6" x14ac:dyDescent="0.35">
      <c r="A85" s="69">
        <v>24077</v>
      </c>
      <c r="B85">
        <v>526.79999999999995</v>
      </c>
      <c r="C85">
        <v>1441.8</v>
      </c>
      <c r="E85">
        <v>459.2</v>
      </c>
    </row>
    <row r="86" spans="1:6" x14ac:dyDescent="0.35">
      <c r="A86" s="69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35">
      <c r="A87" s="69">
        <v>24139</v>
      </c>
      <c r="B87">
        <v>528.70000000000005</v>
      </c>
      <c r="C87">
        <v>1448.3</v>
      </c>
      <c r="E87">
        <v>464.6</v>
      </c>
    </row>
    <row r="88" spans="1:6" x14ac:dyDescent="0.35">
      <c r="A88" s="69">
        <v>24167</v>
      </c>
      <c r="B88">
        <v>529.79999999999995</v>
      </c>
      <c r="C88">
        <v>1451.8</v>
      </c>
      <c r="E88">
        <v>467.2</v>
      </c>
    </row>
    <row r="89" spans="1:6" x14ac:dyDescent="0.35">
      <c r="A89" s="69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35">
      <c r="A90" s="69">
        <v>24228</v>
      </c>
      <c r="B90">
        <v>529.5</v>
      </c>
      <c r="C90">
        <v>1453.2</v>
      </c>
      <c r="E90">
        <v>470.1</v>
      </c>
    </row>
    <row r="91" spans="1:6" x14ac:dyDescent="0.35">
      <c r="A91" s="69">
        <v>24259</v>
      </c>
      <c r="B91">
        <v>530</v>
      </c>
      <c r="C91">
        <v>1455.2</v>
      </c>
      <c r="E91">
        <v>471.2</v>
      </c>
    </row>
    <row r="92" spans="1:6" x14ac:dyDescent="0.35">
      <c r="A92" s="69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35">
      <c r="A93" s="69">
        <v>24320</v>
      </c>
      <c r="B93">
        <v>523.1</v>
      </c>
      <c r="C93">
        <v>1447.5</v>
      </c>
      <c r="E93">
        <v>472.6</v>
      </c>
    </row>
    <row r="94" spans="1:6" x14ac:dyDescent="0.35">
      <c r="A94" s="69">
        <v>24351</v>
      </c>
      <c r="B94">
        <v>525.20000000000005</v>
      </c>
      <c r="C94">
        <v>1451.6</v>
      </c>
      <c r="E94">
        <v>475.4</v>
      </c>
    </row>
    <row r="95" spans="1:6" x14ac:dyDescent="0.35">
      <c r="A95" s="69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35">
      <c r="A96" s="69">
        <v>24412</v>
      </c>
      <c r="B96">
        <v>521.29999999999995</v>
      </c>
      <c r="C96">
        <v>1451.6</v>
      </c>
      <c r="E96">
        <v>477.3</v>
      </c>
    </row>
    <row r="97" spans="1:6" x14ac:dyDescent="0.35">
      <c r="A97" s="69">
        <v>24442</v>
      </c>
      <c r="B97">
        <v>522.5</v>
      </c>
      <c r="C97">
        <v>1458.7</v>
      </c>
      <c r="E97">
        <v>480.2</v>
      </c>
    </row>
    <row r="98" spans="1:6" x14ac:dyDescent="0.35">
      <c r="A98" s="69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35">
      <c r="A99" s="69">
        <v>24504</v>
      </c>
      <c r="B99">
        <v>524.20000000000005</v>
      </c>
      <c r="C99">
        <v>1470</v>
      </c>
      <c r="E99">
        <v>485.1</v>
      </c>
    </row>
    <row r="100" spans="1:6" x14ac:dyDescent="0.35">
      <c r="A100" s="69">
        <v>24532</v>
      </c>
      <c r="B100">
        <v>529.70000000000005</v>
      </c>
      <c r="C100">
        <v>1483.9</v>
      </c>
      <c r="E100">
        <v>489.7</v>
      </c>
    </row>
    <row r="101" spans="1:6" x14ac:dyDescent="0.35">
      <c r="A101" s="69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35">
      <c r="A102" s="69">
        <v>24593</v>
      </c>
      <c r="B102">
        <v>530.79999999999995</v>
      </c>
      <c r="C102">
        <v>1502.1</v>
      </c>
      <c r="E102">
        <v>497.2</v>
      </c>
    </row>
    <row r="103" spans="1:6" x14ac:dyDescent="0.35">
      <c r="A103" s="69">
        <v>24624</v>
      </c>
      <c r="B103">
        <v>531.5</v>
      </c>
      <c r="C103">
        <v>1507.5</v>
      </c>
      <c r="E103">
        <v>502</v>
      </c>
    </row>
    <row r="104" spans="1:6" x14ac:dyDescent="0.35">
      <c r="A104" s="69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35">
      <c r="A105" s="69">
        <v>24685</v>
      </c>
      <c r="B105">
        <v>536.4</v>
      </c>
      <c r="C105">
        <v>1524.8</v>
      </c>
      <c r="E105">
        <v>510.8</v>
      </c>
    </row>
    <row r="106" spans="1:6" x14ac:dyDescent="0.35">
      <c r="A106" s="69">
        <v>24716</v>
      </c>
      <c r="B106">
        <v>537.79999999999995</v>
      </c>
      <c r="C106">
        <v>1531.8</v>
      </c>
      <c r="E106">
        <v>514.70000000000005</v>
      </c>
    </row>
    <row r="107" spans="1:6" x14ac:dyDescent="0.35">
      <c r="A107" s="69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35">
      <c r="A108" s="69">
        <v>24777</v>
      </c>
      <c r="B108">
        <v>538.1</v>
      </c>
      <c r="C108">
        <v>1537.5</v>
      </c>
      <c r="E108">
        <v>521.20000000000005</v>
      </c>
    </row>
    <row r="109" spans="1:6" x14ac:dyDescent="0.35">
      <c r="A109" s="69">
        <v>24807</v>
      </c>
      <c r="B109">
        <v>539.1</v>
      </c>
      <c r="C109">
        <v>1543.5</v>
      </c>
      <c r="E109">
        <v>524.79999999999995</v>
      </c>
    </row>
    <row r="110" spans="1:6" x14ac:dyDescent="0.35">
      <c r="A110" s="69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35">
      <c r="A111" s="69">
        <v>24869</v>
      </c>
      <c r="B111">
        <v>540.1</v>
      </c>
      <c r="C111">
        <v>1550.9</v>
      </c>
      <c r="E111">
        <v>530.4</v>
      </c>
    </row>
    <row r="112" spans="1:6" x14ac:dyDescent="0.35">
      <c r="A112" s="69">
        <v>24898</v>
      </c>
      <c r="B112">
        <v>540.79999999999995</v>
      </c>
      <c r="C112">
        <v>1554.5</v>
      </c>
      <c r="E112">
        <v>533.20000000000005</v>
      </c>
    </row>
    <row r="113" spans="1:6" x14ac:dyDescent="0.35">
      <c r="A113" s="69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35">
      <c r="A114" s="69">
        <v>24959</v>
      </c>
      <c r="B114">
        <v>544.9</v>
      </c>
      <c r="C114">
        <v>1562</v>
      </c>
      <c r="E114">
        <v>538.9</v>
      </c>
    </row>
    <row r="115" spans="1:6" x14ac:dyDescent="0.35">
      <c r="A115" s="69">
        <v>24990</v>
      </c>
      <c r="B115">
        <v>545.79999999999995</v>
      </c>
      <c r="C115">
        <v>1563.7</v>
      </c>
      <c r="E115">
        <v>542.6</v>
      </c>
    </row>
    <row r="116" spans="1:6" x14ac:dyDescent="0.35">
      <c r="A116" s="69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35">
      <c r="A117" s="69">
        <v>25051</v>
      </c>
      <c r="B117">
        <v>548</v>
      </c>
      <c r="C117">
        <v>1569.7</v>
      </c>
      <c r="E117">
        <v>549.4</v>
      </c>
    </row>
    <row r="118" spans="1:6" x14ac:dyDescent="0.35">
      <c r="A118" s="69">
        <v>25082</v>
      </c>
      <c r="B118">
        <v>549</v>
      </c>
      <c r="C118">
        <v>1577.2</v>
      </c>
      <c r="E118">
        <v>553.6</v>
      </c>
    </row>
    <row r="119" spans="1:6" x14ac:dyDescent="0.35">
      <c r="A119" s="69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35">
      <c r="A120" s="69">
        <v>25143</v>
      </c>
      <c r="B120">
        <v>553.70000000000005</v>
      </c>
      <c r="C120">
        <v>1588.7</v>
      </c>
      <c r="E120">
        <v>562.4</v>
      </c>
    </row>
    <row r="121" spans="1:6" x14ac:dyDescent="0.35">
      <c r="A121" s="69">
        <v>25173</v>
      </c>
      <c r="B121">
        <v>554.5</v>
      </c>
      <c r="C121">
        <v>1592.1</v>
      </c>
      <c r="E121">
        <v>566.79999999999995</v>
      </c>
    </row>
    <row r="122" spans="1:6" x14ac:dyDescent="0.35">
      <c r="A122" s="69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35">
      <c r="A123" s="69">
        <v>25235</v>
      </c>
      <c r="B123">
        <v>556.70000000000005</v>
      </c>
      <c r="C123">
        <v>1597.5</v>
      </c>
      <c r="E123">
        <v>571.9</v>
      </c>
    </row>
    <row r="124" spans="1:6" x14ac:dyDescent="0.35">
      <c r="A124" s="69">
        <v>25263</v>
      </c>
      <c r="B124">
        <v>554</v>
      </c>
      <c r="C124">
        <v>1591.1</v>
      </c>
      <c r="E124">
        <v>574.4</v>
      </c>
    </row>
    <row r="125" spans="1:6" x14ac:dyDescent="0.35">
      <c r="A125" s="69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35">
      <c r="A126" s="69">
        <v>25324</v>
      </c>
      <c r="B126">
        <v>551.6</v>
      </c>
      <c r="C126">
        <v>1583.8</v>
      </c>
      <c r="E126">
        <v>576.5</v>
      </c>
    </row>
    <row r="127" spans="1:6" x14ac:dyDescent="0.35">
      <c r="A127" s="69">
        <v>25355</v>
      </c>
      <c r="B127">
        <v>550</v>
      </c>
      <c r="C127">
        <v>1580.6</v>
      </c>
      <c r="E127">
        <v>578.5</v>
      </c>
    </row>
    <row r="128" spans="1:6" x14ac:dyDescent="0.35">
      <c r="A128" s="69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35">
      <c r="A129" s="69">
        <v>25416</v>
      </c>
      <c r="B129">
        <v>546.6</v>
      </c>
      <c r="C129">
        <v>1572.1</v>
      </c>
      <c r="E129">
        <v>580.1</v>
      </c>
    </row>
    <row r="130" spans="1:6" x14ac:dyDescent="0.35">
      <c r="A130" s="69">
        <v>25447</v>
      </c>
      <c r="B130">
        <v>544.70000000000005</v>
      </c>
      <c r="C130">
        <v>1569</v>
      </c>
      <c r="E130">
        <v>582.1</v>
      </c>
    </row>
    <row r="131" spans="1:6" x14ac:dyDescent="0.35">
      <c r="A131" s="69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35">
      <c r="A132" s="69">
        <v>25508</v>
      </c>
      <c r="B132">
        <v>542.9</v>
      </c>
      <c r="C132">
        <v>1561.1</v>
      </c>
      <c r="E132">
        <v>585.4</v>
      </c>
    </row>
    <row r="133" spans="1:6" x14ac:dyDescent="0.35">
      <c r="A133" s="69">
        <v>25538</v>
      </c>
      <c r="B133">
        <v>540.79999999999995</v>
      </c>
      <c r="C133">
        <v>1559.4</v>
      </c>
      <c r="E133">
        <v>587.9</v>
      </c>
    </row>
    <row r="134" spans="1:6" x14ac:dyDescent="0.35">
      <c r="A134" s="69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35">
      <c r="A135" s="69">
        <v>25600</v>
      </c>
      <c r="B135">
        <v>538.1</v>
      </c>
      <c r="C135">
        <v>1538.8</v>
      </c>
      <c r="E135">
        <v>586.29999999999995</v>
      </c>
    </row>
    <row r="136" spans="1:6" x14ac:dyDescent="0.35">
      <c r="A136" s="69">
        <v>25628</v>
      </c>
      <c r="B136">
        <v>537.1</v>
      </c>
      <c r="C136">
        <v>1533.4</v>
      </c>
      <c r="E136">
        <v>587.29999999999995</v>
      </c>
    </row>
    <row r="137" spans="1:6" x14ac:dyDescent="0.35">
      <c r="A137" s="69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35">
      <c r="A138" s="69">
        <v>25689</v>
      </c>
      <c r="B138">
        <v>536.79999999999995</v>
      </c>
      <c r="C138">
        <v>1532.4</v>
      </c>
      <c r="E138">
        <v>591.5</v>
      </c>
    </row>
    <row r="139" spans="1:6" x14ac:dyDescent="0.35">
      <c r="A139" s="69">
        <v>25720</v>
      </c>
      <c r="B139">
        <v>535.1</v>
      </c>
      <c r="C139">
        <v>1534</v>
      </c>
      <c r="E139">
        <v>595.20000000000005</v>
      </c>
    </row>
    <row r="140" spans="1:6" x14ac:dyDescent="0.35">
      <c r="A140" s="69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35">
      <c r="A141" s="69">
        <v>25781</v>
      </c>
      <c r="B141">
        <v>538.20000000000005</v>
      </c>
      <c r="C141">
        <v>1551</v>
      </c>
      <c r="E141">
        <v>604.9</v>
      </c>
    </row>
    <row r="142" spans="1:6" x14ac:dyDescent="0.35">
      <c r="A142" s="69">
        <v>25812</v>
      </c>
      <c r="B142">
        <v>540.29999999999995</v>
      </c>
      <c r="C142">
        <v>1559.2</v>
      </c>
      <c r="E142">
        <v>611.20000000000005</v>
      </c>
    </row>
    <row r="143" spans="1:6" x14ac:dyDescent="0.35">
      <c r="A143" s="69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35">
      <c r="A144" s="69">
        <v>25873</v>
      </c>
      <c r="B144">
        <v>539.6</v>
      </c>
      <c r="C144">
        <v>1568.4</v>
      </c>
      <c r="E144">
        <v>621.1</v>
      </c>
    </row>
    <row r="145" spans="1:6" x14ac:dyDescent="0.35">
      <c r="A145" s="69">
        <v>25903</v>
      </c>
      <c r="B145">
        <v>538.70000000000005</v>
      </c>
      <c r="C145">
        <v>1574.1</v>
      </c>
      <c r="E145">
        <v>626.5</v>
      </c>
    </row>
    <row r="146" spans="1:6" x14ac:dyDescent="0.35">
      <c r="A146" s="69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35">
      <c r="A147" s="69">
        <v>25965</v>
      </c>
      <c r="B147">
        <v>544.9</v>
      </c>
      <c r="C147">
        <v>1606.5</v>
      </c>
      <c r="E147">
        <v>641</v>
      </c>
    </row>
    <row r="148" spans="1:6" x14ac:dyDescent="0.35">
      <c r="A148" s="69">
        <v>25993</v>
      </c>
      <c r="B148">
        <v>547</v>
      </c>
      <c r="C148">
        <v>1624.7</v>
      </c>
      <c r="E148">
        <v>649.9</v>
      </c>
    </row>
    <row r="149" spans="1:6" x14ac:dyDescent="0.35">
      <c r="A149" s="69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35">
      <c r="A150" s="69">
        <v>26054</v>
      </c>
      <c r="B150">
        <v>550.9</v>
      </c>
      <c r="C150">
        <v>1654.3</v>
      </c>
      <c r="E150">
        <v>666.7</v>
      </c>
    </row>
    <row r="151" spans="1:6" x14ac:dyDescent="0.35">
      <c r="A151" s="69">
        <v>26085</v>
      </c>
      <c r="B151">
        <v>551.9</v>
      </c>
      <c r="C151">
        <v>1661.7</v>
      </c>
      <c r="E151">
        <v>673</v>
      </c>
    </row>
    <row r="152" spans="1:6" x14ac:dyDescent="0.35">
      <c r="A152" s="69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35">
      <c r="A153" s="69">
        <v>26146</v>
      </c>
      <c r="B153">
        <v>554.29999999999995</v>
      </c>
      <c r="C153">
        <v>1684.3</v>
      </c>
      <c r="E153">
        <v>685.5</v>
      </c>
    </row>
    <row r="154" spans="1:6" x14ac:dyDescent="0.35">
      <c r="A154" s="69">
        <v>26177</v>
      </c>
      <c r="B154">
        <v>555.1</v>
      </c>
      <c r="C154">
        <v>1697.3</v>
      </c>
      <c r="E154">
        <v>692.5</v>
      </c>
    </row>
    <row r="155" spans="1:6" x14ac:dyDescent="0.35">
      <c r="A155" s="69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35">
      <c r="A156" s="69">
        <v>26238</v>
      </c>
      <c r="B156">
        <v>555.6</v>
      </c>
      <c r="C156">
        <v>1718.5</v>
      </c>
      <c r="E156">
        <v>704.6</v>
      </c>
    </row>
    <row r="157" spans="1:6" x14ac:dyDescent="0.35">
      <c r="A157" s="69">
        <v>26268</v>
      </c>
      <c r="B157">
        <v>555.5</v>
      </c>
      <c r="C157">
        <v>1728.2</v>
      </c>
      <c r="E157">
        <v>710.3</v>
      </c>
    </row>
    <row r="158" spans="1:6" x14ac:dyDescent="0.35">
      <c r="A158" s="69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35">
      <c r="A159" s="69">
        <v>26330</v>
      </c>
      <c r="B159">
        <v>561.1</v>
      </c>
      <c r="C159">
        <v>1752.9</v>
      </c>
      <c r="E159">
        <v>725.7</v>
      </c>
    </row>
    <row r="160" spans="1:6" x14ac:dyDescent="0.35">
      <c r="A160" s="69">
        <v>26359</v>
      </c>
      <c r="B160">
        <v>565.9</v>
      </c>
      <c r="C160">
        <v>1771.7</v>
      </c>
      <c r="E160">
        <v>733.5</v>
      </c>
    </row>
    <row r="161" spans="1:6" x14ac:dyDescent="0.35">
      <c r="A161" s="69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35">
      <c r="A162" s="69">
        <v>26420</v>
      </c>
      <c r="B162">
        <v>567.1</v>
      </c>
      <c r="C162">
        <v>1786.8</v>
      </c>
      <c r="E162">
        <v>743.3</v>
      </c>
    </row>
    <row r="163" spans="1:6" x14ac:dyDescent="0.35">
      <c r="A163" s="69">
        <v>26451</v>
      </c>
      <c r="B163">
        <v>567.4</v>
      </c>
      <c r="C163">
        <v>1797.8</v>
      </c>
      <c r="E163">
        <v>749.7</v>
      </c>
    </row>
    <row r="164" spans="1:6" x14ac:dyDescent="0.35">
      <c r="A164" s="69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35">
      <c r="A165" s="69">
        <v>26512</v>
      </c>
      <c r="B165">
        <v>574.9</v>
      </c>
      <c r="C165">
        <v>1834.6</v>
      </c>
      <c r="E165">
        <v>768.7</v>
      </c>
    </row>
    <row r="166" spans="1:6" x14ac:dyDescent="0.35">
      <c r="A166" s="69">
        <v>26543</v>
      </c>
      <c r="B166">
        <v>577.70000000000005</v>
      </c>
      <c r="C166">
        <v>1848.7</v>
      </c>
      <c r="E166">
        <v>778.3</v>
      </c>
    </row>
    <row r="167" spans="1:6" x14ac:dyDescent="0.35">
      <c r="A167" s="69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35">
      <c r="A168" s="69">
        <v>26604</v>
      </c>
      <c r="B168">
        <v>581.1</v>
      </c>
      <c r="C168">
        <v>1872.4</v>
      </c>
      <c r="E168">
        <v>793.9</v>
      </c>
    </row>
    <row r="169" spans="1:6" x14ac:dyDescent="0.35">
      <c r="A169" s="69">
        <v>26634</v>
      </c>
      <c r="B169">
        <v>586.4</v>
      </c>
      <c r="C169">
        <v>1887.8</v>
      </c>
      <c r="E169">
        <v>802.3</v>
      </c>
    </row>
    <row r="170" spans="1:6" x14ac:dyDescent="0.35">
      <c r="A170" s="69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35">
      <c r="A171" s="69">
        <v>26696</v>
      </c>
      <c r="B171">
        <v>586.5</v>
      </c>
      <c r="C171">
        <v>1893.3</v>
      </c>
      <c r="E171">
        <v>814.1</v>
      </c>
    </row>
    <row r="172" spans="1:6" x14ac:dyDescent="0.35">
      <c r="A172" s="69">
        <v>26724</v>
      </c>
      <c r="B172">
        <v>580</v>
      </c>
      <c r="C172">
        <v>1878.6</v>
      </c>
      <c r="E172">
        <v>815.3</v>
      </c>
    </row>
    <row r="173" spans="1:6" x14ac:dyDescent="0.35">
      <c r="A173" s="69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35">
      <c r="A174" s="69">
        <v>26785</v>
      </c>
      <c r="B174">
        <v>580.6</v>
      </c>
      <c r="C174">
        <v>1883.4</v>
      </c>
      <c r="E174">
        <v>826.8</v>
      </c>
    </row>
    <row r="175" spans="1:6" x14ac:dyDescent="0.35">
      <c r="A175" s="69">
        <v>26816</v>
      </c>
      <c r="B175">
        <v>580.79999999999995</v>
      </c>
      <c r="C175">
        <v>1885.3</v>
      </c>
      <c r="E175">
        <v>833.3</v>
      </c>
    </row>
    <row r="176" spans="1:6" x14ac:dyDescent="0.35">
      <c r="A176" s="69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35">
      <c r="A177" s="69">
        <v>26877</v>
      </c>
      <c r="B177">
        <v>572.70000000000005</v>
      </c>
      <c r="C177">
        <v>1864</v>
      </c>
      <c r="E177">
        <v>838.8</v>
      </c>
    </row>
    <row r="178" spans="1:6" x14ac:dyDescent="0.35">
      <c r="A178" s="69">
        <v>26908</v>
      </c>
      <c r="B178">
        <v>570.6</v>
      </c>
      <c r="C178">
        <v>1856.9</v>
      </c>
      <c r="E178">
        <v>839.3</v>
      </c>
    </row>
    <row r="179" spans="1:6" x14ac:dyDescent="0.35">
      <c r="A179" s="69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35">
      <c r="A180" s="69">
        <v>26969</v>
      </c>
      <c r="B180">
        <v>568.6</v>
      </c>
      <c r="C180">
        <v>1849.5</v>
      </c>
      <c r="E180">
        <v>848.9</v>
      </c>
    </row>
    <row r="181" spans="1:6" x14ac:dyDescent="0.35">
      <c r="A181" s="69">
        <v>26999</v>
      </c>
      <c r="B181">
        <v>567.79999999999995</v>
      </c>
      <c r="C181">
        <v>1847.7</v>
      </c>
      <c r="E181">
        <v>855.5</v>
      </c>
    </row>
    <row r="182" spans="1:6" x14ac:dyDescent="0.35">
      <c r="A182" s="69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35">
      <c r="A183" s="69">
        <v>27061</v>
      </c>
      <c r="B183">
        <v>560.9</v>
      </c>
      <c r="C183">
        <v>1827.1</v>
      </c>
      <c r="E183">
        <v>864.2</v>
      </c>
    </row>
    <row r="184" spans="1:6" x14ac:dyDescent="0.35">
      <c r="A184" s="69">
        <v>27089</v>
      </c>
      <c r="B184">
        <v>557.9</v>
      </c>
      <c r="C184">
        <v>1820.3</v>
      </c>
      <c r="E184">
        <v>870.1</v>
      </c>
    </row>
    <row r="185" spans="1:6" x14ac:dyDescent="0.35">
      <c r="A185" s="69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35">
      <c r="A186" s="69">
        <v>27150</v>
      </c>
      <c r="B186">
        <v>550.6</v>
      </c>
      <c r="C186">
        <v>1799.6</v>
      </c>
      <c r="E186">
        <v>874.6</v>
      </c>
    </row>
    <row r="187" spans="1:6" x14ac:dyDescent="0.35">
      <c r="A187" s="69">
        <v>27181</v>
      </c>
      <c r="B187">
        <v>548</v>
      </c>
      <c r="C187">
        <v>1791.4</v>
      </c>
      <c r="E187">
        <v>877.8</v>
      </c>
    </row>
    <row r="188" spans="1:6" x14ac:dyDescent="0.35">
      <c r="A188" s="69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35">
      <c r="A189" s="69">
        <v>27242</v>
      </c>
      <c r="B189">
        <v>541.29999999999995</v>
      </c>
      <c r="C189">
        <v>1771.7</v>
      </c>
      <c r="E189">
        <v>884.1</v>
      </c>
    </row>
    <row r="190" spans="1:6" x14ac:dyDescent="0.35">
      <c r="A190" s="69">
        <v>27273</v>
      </c>
      <c r="B190">
        <v>535.6</v>
      </c>
      <c r="C190">
        <v>1754.7</v>
      </c>
      <c r="E190">
        <v>887.9</v>
      </c>
    </row>
    <row r="191" spans="1:6" x14ac:dyDescent="0.35">
      <c r="A191" s="69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35">
      <c r="A192" s="69">
        <v>27334</v>
      </c>
      <c r="B192">
        <v>531.5</v>
      </c>
      <c r="C192">
        <v>1744.9</v>
      </c>
      <c r="E192">
        <v>898.6</v>
      </c>
    </row>
    <row r="193" spans="1:6" x14ac:dyDescent="0.35">
      <c r="A193" s="69">
        <v>27364</v>
      </c>
      <c r="B193">
        <v>528.29999999999995</v>
      </c>
      <c r="C193">
        <v>1738.2</v>
      </c>
      <c r="E193">
        <v>902.1</v>
      </c>
    </row>
    <row r="194" spans="1:6" x14ac:dyDescent="0.35">
      <c r="A194" s="69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35">
      <c r="A195" s="69">
        <v>27400</v>
      </c>
      <c r="D195">
        <v>273.39999999999998</v>
      </c>
    </row>
    <row r="196" spans="1:6" x14ac:dyDescent="0.35">
      <c r="A196" s="69">
        <v>27407</v>
      </c>
      <c r="D196">
        <v>273.7</v>
      </c>
    </row>
    <row r="197" spans="1:6" x14ac:dyDescent="0.35">
      <c r="A197" s="69">
        <v>27414</v>
      </c>
      <c r="D197">
        <v>273.8</v>
      </c>
    </row>
    <row r="198" spans="1:6" x14ac:dyDescent="0.35">
      <c r="A198" s="69">
        <v>27421</v>
      </c>
      <c r="D198">
        <v>273.7</v>
      </c>
    </row>
    <row r="199" spans="1:6" x14ac:dyDescent="0.35">
      <c r="A199" s="69">
        <v>27426</v>
      </c>
      <c r="B199">
        <v>522.79999999999995</v>
      </c>
      <c r="C199">
        <v>1737.8</v>
      </c>
      <c r="E199">
        <v>914.1</v>
      </c>
    </row>
    <row r="200" spans="1:6" x14ac:dyDescent="0.35">
      <c r="A200" s="69">
        <v>27428</v>
      </c>
      <c r="D200">
        <v>275.2</v>
      </c>
    </row>
    <row r="201" spans="1:6" x14ac:dyDescent="0.35">
      <c r="A201" s="69">
        <v>27435</v>
      </c>
      <c r="D201">
        <v>274.5</v>
      </c>
    </row>
    <row r="202" spans="1:6" x14ac:dyDescent="0.35">
      <c r="A202" s="69">
        <v>27442</v>
      </c>
      <c r="D202">
        <v>274.60000000000002</v>
      </c>
    </row>
    <row r="203" spans="1:6" x14ac:dyDescent="0.35">
      <c r="A203" s="69">
        <v>27449</v>
      </c>
      <c r="D203">
        <v>274.2</v>
      </c>
    </row>
    <row r="204" spans="1:6" x14ac:dyDescent="0.35">
      <c r="A204" s="69">
        <v>27454</v>
      </c>
      <c r="B204">
        <v>523.5</v>
      </c>
      <c r="C204">
        <v>1751.9</v>
      </c>
      <c r="E204">
        <v>925</v>
      </c>
    </row>
    <row r="205" spans="1:6" x14ac:dyDescent="0.35">
      <c r="A205" s="69">
        <v>27456</v>
      </c>
      <c r="D205">
        <v>275.39999999999998</v>
      </c>
    </row>
    <row r="206" spans="1:6" x14ac:dyDescent="0.35">
      <c r="A206" s="69">
        <v>27463</v>
      </c>
      <c r="D206">
        <v>276.89999999999998</v>
      </c>
    </row>
    <row r="207" spans="1:6" x14ac:dyDescent="0.35">
      <c r="A207" s="69">
        <v>27470</v>
      </c>
      <c r="D207">
        <v>276.3</v>
      </c>
    </row>
    <row r="208" spans="1:6" x14ac:dyDescent="0.35">
      <c r="A208" s="69">
        <v>27477</v>
      </c>
      <c r="D208">
        <v>277.60000000000002</v>
      </c>
    </row>
    <row r="209" spans="1:6" x14ac:dyDescent="0.35">
      <c r="A209" s="69">
        <v>27484</v>
      </c>
      <c r="D209">
        <v>273.39999999999998</v>
      </c>
    </row>
    <row r="210" spans="1:6" x14ac:dyDescent="0.35">
      <c r="A210" s="69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35">
      <c r="A211" s="69">
        <v>27491</v>
      </c>
      <c r="D211">
        <v>275.2</v>
      </c>
    </row>
    <row r="212" spans="1:6" x14ac:dyDescent="0.35">
      <c r="A212" s="69">
        <v>27498</v>
      </c>
      <c r="D212">
        <v>276.10000000000002</v>
      </c>
    </row>
    <row r="213" spans="1:6" x14ac:dyDescent="0.35">
      <c r="A213" s="69">
        <v>27505</v>
      </c>
      <c r="D213">
        <v>276.7</v>
      </c>
    </row>
    <row r="214" spans="1:6" x14ac:dyDescent="0.35">
      <c r="A214" s="69">
        <v>27512</v>
      </c>
      <c r="D214">
        <v>276.8</v>
      </c>
    </row>
    <row r="215" spans="1:6" x14ac:dyDescent="0.35">
      <c r="A215" s="69">
        <v>27515</v>
      </c>
      <c r="B215">
        <v>525.79999999999995</v>
      </c>
      <c r="C215">
        <v>1785.1</v>
      </c>
      <c r="E215">
        <v>947.9</v>
      </c>
    </row>
    <row r="216" spans="1:6" x14ac:dyDescent="0.35">
      <c r="A216" s="69">
        <v>27519</v>
      </c>
      <c r="D216">
        <v>277.39999999999998</v>
      </c>
    </row>
    <row r="217" spans="1:6" x14ac:dyDescent="0.35">
      <c r="A217" s="69">
        <v>27526</v>
      </c>
      <c r="D217">
        <v>278.10000000000002</v>
      </c>
    </row>
    <row r="218" spans="1:6" x14ac:dyDescent="0.35">
      <c r="A218" s="69">
        <v>27533</v>
      </c>
      <c r="D218">
        <v>279.3</v>
      </c>
    </row>
    <row r="219" spans="1:6" x14ac:dyDescent="0.35">
      <c r="A219" s="69">
        <v>27540</v>
      </c>
      <c r="D219">
        <v>280.39999999999998</v>
      </c>
    </row>
    <row r="220" spans="1:6" x14ac:dyDescent="0.35">
      <c r="A220" s="69">
        <v>27546</v>
      </c>
      <c r="B220">
        <v>527.9</v>
      </c>
      <c r="C220">
        <v>1800</v>
      </c>
      <c r="E220">
        <v>963</v>
      </c>
    </row>
    <row r="221" spans="1:6" x14ac:dyDescent="0.35">
      <c r="A221" s="69">
        <v>27547</v>
      </c>
      <c r="D221">
        <v>280.7</v>
      </c>
    </row>
    <row r="222" spans="1:6" x14ac:dyDescent="0.35">
      <c r="A222" s="69">
        <v>27554</v>
      </c>
      <c r="D222">
        <v>281.5</v>
      </c>
    </row>
    <row r="223" spans="1:6" x14ac:dyDescent="0.35">
      <c r="A223" s="69">
        <v>27561</v>
      </c>
      <c r="D223">
        <v>282.2</v>
      </c>
    </row>
    <row r="224" spans="1:6" x14ac:dyDescent="0.35">
      <c r="A224" s="69">
        <v>27568</v>
      </c>
      <c r="D224">
        <v>283.2</v>
      </c>
    </row>
    <row r="225" spans="1:6" x14ac:dyDescent="0.35">
      <c r="A225" s="69">
        <v>27575</v>
      </c>
      <c r="D225">
        <v>283.3</v>
      </c>
    </row>
    <row r="226" spans="1:6" x14ac:dyDescent="0.35">
      <c r="A226" s="69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35">
      <c r="A227" s="69">
        <v>27582</v>
      </c>
      <c r="D227">
        <v>283.3</v>
      </c>
    </row>
    <row r="228" spans="1:6" x14ac:dyDescent="0.35">
      <c r="A228" s="69">
        <v>27589</v>
      </c>
      <c r="D228">
        <v>283.7</v>
      </c>
    </row>
    <row r="229" spans="1:6" x14ac:dyDescent="0.35">
      <c r="A229" s="69">
        <v>27596</v>
      </c>
      <c r="D229">
        <v>283.89999999999998</v>
      </c>
    </row>
    <row r="230" spans="1:6" x14ac:dyDescent="0.35">
      <c r="A230" s="69">
        <v>27603</v>
      </c>
      <c r="D230">
        <v>283.7</v>
      </c>
    </row>
    <row r="231" spans="1:6" x14ac:dyDescent="0.35">
      <c r="A231" s="69">
        <v>27607</v>
      </c>
      <c r="B231">
        <v>524.20000000000005</v>
      </c>
      <c r="C231">
        <v>1813.8</v>
      </c>
      <c r="E231">
        <v>983.1</v>
      </c>
    </row>
    <row r="232" spans="1:6" x14ac:dyDescent="0.35">
      <c r="A232" s="69">
        <v>27610</v>
      </c>
      <c r="D232">
        <v>283.7</v>
      </c>
    </row>
    <row r="233" spans="1:6" x14ac:dyDescent="0.35">
      <c r="A233" s="69">
        <v>27617</v>
      </c>
      <c r="D233">
        <v>283.10000000000002</v>
      </c>
    </row>
    <row r="234" spans="1:6" x14ac:dyDescent="0.35">
      <c r="A234" s="69">
        <v>27624</v>
      </c>
      <c r="D234">
        <v>283.5</v>
      </c>
    </row>
    <row r="235" spans="1:6" x14ac:dyDescent="0.35">
      <c r="A235" s="69">
        <v>27631</v>
      </c>
      <c r="D235">
        <v>284.7</v>
      </c>
    </row>
    <row r="236" spans="1:6" x14ac:dyDescent="0.35">
      <c r="A236" s="69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35">
      <c r="A237" s="69">
        <v>27645</v>
      </c>
      <c r="D237">
        <v>285.60000000000002</v>
      </c>
    </row>
    <row r="238" spans="1:6" x14ac:dyDescent="0.35">
      <c r="A238" s="69">
        <v>27652</v>
      </c>
      <c r="D238">
        <v>285.3</v>
      </c>
    </row>
    <row r="239" spans="1:6" x14ac:dyDescent="0.35">
      <c r="A239" s="69">
        <v>27659</v>
      </c>
      <c r="D239">
        <v>285.8</v>
      </c>
    </row>
    <row r="240" spans="1:6" x14ac:dyDescent="0.35">
      <c r="A240" s="69">
        <v>27666</v>
      </c>
      <c r="D240">
        <v>286.10000000000002</v>
      </c>
    </row>
    <row r="241" spans="1:6" x14ac:dyDescent="0.35">
      <c r="A241" s="69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35">
      <c r="A242" s="69">
        <v>27673</v>
      </c>
      <c r="D242">
        <v>284.5</v>
      </c>
    </row>
    <row r="243" spans="1:6" x14ac:dyDescent="0.35">
      <c r="A243" s="69">
        <v>27680</v>
      </c>
      <c r="D243">
        <v>285.5</v>
      </c>
    </row>
    <row r="244" spans="1:6" x14ac:dyDescent="0.35">
      <c r="A244" s="69">
        <v>27687</v>
      </c>
      <c r="D244">
        <v>286.2</v>
      </c>
    </row>
    <row r="245" spans="1:6" x14ac:dyDescent="0.35">
      <c r="A245" s="69">
        <v>27694</v>
      </c>
      <c r="D245">
        <v>284.89999999999998</v>
      </c>
    </row>
    <row r="246" spans="1:6" x14ac:dyDescent="0.35">
      <c r="A246" s="69">
        <v>27699</v>
      </c>
      <c r="B246">
        <v>518.6</v>
      </c>
      <c r="C246">
        <v>1820.8</v>
      </c>
      <c r="E246">
        <v>1006.9</v>
      </c>
    </row>
    <row r="247" spans="1:6" x14ac:dyDescent="0.35">
      <c r="A247" s="69">
        <v>27701</v>
      </c>
      <c r="D247">
        <v>285.89999999999998</v>
      </c>
    </row>
    <row r="248" spans="1:6" x14ac:dyDescent="0.35">
      <c r="A248" s="69">
        <v>27708</v>
      </c>
      <c r="D248">
        <v>286.8</v>
      </c>
    </row>
    <row r="249" spans="1:6" x14ac:dyDescent="0.35">
      <c r="A249" s="69">
        <v>27715</v>
      </c>
      <c r="D249">
        <v>286.3</v>
      </c>
    </row>
    <row r="250" spans="1:6" x14ac:dyDescent="0.35">
      <c r="A250" s="69">
        <v>27722</v>
      </c>
      <c r="D250">
        <v>287.5</v>
      </c>
    </row>
    <row r="251" spans="1:6" x14ac:dyDescent="0.35">
      <c r="A251" s="69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35">
      <c r="A252" s="69">
        <v>27736</v>
      </c>
      <c r="D252">
        <v>286.8</v>
      </c>
    </row>
    <row r="253" spans="1:6" x14ac:dyDescent="0.35">
      <c r="A253" s="69">
        <v>27743</v>
      </c>
      <c r="D253">
        <v>287.10000000000002</v>
      </c>
    </row>
    <row r="254" spans="1:6" x14ac:dyDescent="0.35">
      <c r="A254" s="69">
        <v>27750</v>
      </c>
      <c r="D254">
        <v>287.39999999999998</v>
      </c>
    </row>
    <row r="255" spans="1:6" x14ac:dyDescent="0.35">
      <c r="A255" s="69">
        <v>27757</v>
      </c>
      <c r="D255">
        <v>287.2</v>
      </c>
    </row>
    <row r="256" spans="1:6" x14ac:dyDescent="0.35">
      <c r="A256" s="69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35">
      <c r="A257" s="69">
        <v>27764</v>
      </c>
      <c r="D257">
        <v>287.3</v>
      </c>
    </row>
    <row r="258" spans="1:6" x14ac:dyDescent="0.35">
      <c r="A258" s="69">
        <v>27771</v>
      </c>
      <c r="D258">
        <v>287.89999999999998</v>
      </c>
    </row>
    <row r="259" spans="1:6" x14ac:dyDescent="0.35">
      <c r="A259" s="69">
        <v>27778</v>
      </c>
      <c r="D259">
        <v>288.39999999999998</v>
      </c>
    </row>
    <row r="260" spans="1:6" x14ac:dyDescent="0.35">
      <c r="A260" s="69">
        <v>27785</v>
      </c>
      <c r="D260">
        <v>289.10000000000002</v>
      </c>
    </row>
    <row r="261" spans="1:6" x14ac:dyDescent="0.35">
      <c r="A261" s="69">
        <v>27791</v>
      </c>
      <c r="B261">
        <v>520.20000000000005</v>
      </c>
      <c r="C261">
        <v>1861</v>
      </c>
      <c r="E261">
        <v>1040.3</v>
      </c>
    </row>
    <row r="262" spans="1:6" x14ac:dyDescent="0.35">
      <c r="A262" s="69">
        <v>27792</v>
      </c>
      <c r="D262">
        <v>290.2</v>
      </c>
    </row>
    <row r="263" spans="1:6" x14ac:dyDescent="0.35">
      <c r="A263" s="69">
        <v>27799</v>
      </c>
      <c r="D263">
        <v>290.3</v>
      </c>
    </row>
    <row r="264" spans="1:6" x14ac:dyDescent="0.35">
      <c r="A264" s="69">
        <v>27806</v>
      </c>
      <c r="D264">
        <v>291.2</v>
      </c>
    </row>
    <row r="265" spans="1:6" x14ac:dyDescent="0.35">
      <c r="A265" s="69">
        <v>27813</v>
      </c>
      <c r="D265">
        <v>290.7</v>
      </c>
    </row>
    <row r="266" spans="1:6" x14ac:dyDescent="0.35">
      <c r="A266" s="69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35">
      <c r="A267" s="69">
        <v>27827</v>
      </c>
      <c r="D267">
        <v>291.10000000000002</v>
      </c>
    </row>
    <row r="268" spans="1:6" x14ac:dyDescent="0.35">
      <c r="A268" s="69">
        <v>27834</v>
      </c>
      <c r="D268">
        <v>292.8</v>
      </c>
    </row>
    <row r="269" spans="1:6" x14ac:dyDescent="0.35">
      <c r="A269" s="69">
        <v>27841</v>
      </c>
      <c r="D269">
        <v>292.8</v>
      </c>
    </row>
    <row r="270" spans="1:6" x14ac:dyDescent="0.35">
      <c r="A270" s="69">
        <v>27848</v>
      </c>
      <c r="D270">
        <v>294.2</v>
      </c>
    </row>
    <row r="271" spans="1:6" x14ac:dyDescent="0.35">
      <c r="A271" s="69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35">
      <c r="A272" s="69">
        <v>27855</v>
      </c>
      <c r="D272">
        <v>293</v>
      </c>
    </row>
    <row r="273" spans="1:6" x14ac:dyDescent="0.35">
      <c r="A273" s="69">
        <v>27862</v>
      </c>
      <c r="D273">
        <v>294.5</v>
      </c>
    </row>
    <row r="274" spans="1:6" x14ac:dyDescent="0.35">
      <c r="A274" s="69">
        <v>27869</v>
      </c>
      <c r="D274">
        <v>294.89999999999998</v>
      </c>
    </row>
    <row r="275" spans="1:6" x14ac:dyDescent="0.35">
      <c r="A275" s="69">
        <v>27876</v>
      </c>
      <c r="D275">
        <v>295.39999999999998</v>
      </c>
    </row>
    <row r="276" spans="1:6" x14ac:dyDescent="0.35">
      <c r="A276" s="69">
        <v>27881</v>
      </c>
      <c r="B276">
        <v>524.6</v>
      </c>
      <c r="C276">
        <v>1900.9</v>
      </c>
      <c r="E276">
        <v>1072.0999999999999</v>
      </c>
    </row>
    <row r="277" spans="1:6" x14ac:dyDescent="0.35">
      <c r="A277" s="69">
        <v>27883</v>
      </c>
      <c r="D277">
        <v>294.89999999999998</v>
      </c>
    </row>
    <row r="278" spans="1:6" x14ac:dyDescent="0.35">
      <c r="A278" s="69">
        <v>27890</v>
      </c>
      <c r="D278">
        <v>296.3</v>
      </c>
    </row>
    <row r="279" spans="1:6" x14ac:dyDescent="0.35">
      <c r="A279" s="69">
        <v>27897</v>
      </c>
      <c r="D279">
        <v>295.3</v>
      </c>
    </row>
    <row r="280" spans="1:6" x14ac:dyDescent="0.35">
      <c r="A280" s="69">
        <v>27904</v>
      </c>
      <c r="D280">
        <v>295.5</v>
      </c>
    </row>
    <row r="281" spans="1:6" x14ac:dyDescent="0.35">
      <c r="A281" s="69">
        <v>27911</v>
      </c>
      <c r="D281">
        <v>296.39999999999998</v>
      </c>
    </row>
    <row r="282" spans="1:6" x14ac:dyDescent="0.35">
      <c r="A282" s="69">
        <v>27912</v>
      </c>
      <c r="B282">
        <v>522.4</v>
      </c>
      <c r="C282">
        <v>1900.5</v>
      </c>
      <c r="E282">
        <v>1077.5999999999999</v>
      </c>
    </row>
    <row r="283" spans="1:6" x14ac:dyDescent="0.35">
      <c r="A283" s="69">
        <v>27918</v>
      </c>
      <c r="D283">
        <v>295.5</v>
      </c>
    </row>
    <row r="284" spans="1:6" x14ac:dyDescent="0.35">
      <c r="A284" s="69">
        <v>27925</v>
      </c>
      <c r="D284">
        <v>296.7</v>
      </c>
    </row>
    <row r="285" spans="1:6" x14ac:dyDescent="0.35">
      <c r="A285" s="69">
        <v>27932</v>
      </c>
      <c r="D285">
        <v>296.10000000000002</v>
      </c>
    </row>
    <row r="286" spans="1:6" x14ac:dyDescent="0.35">
      <c r="A286" s="69">
        <v>27939</v>
      </c>
      <c r="D286">
        <v>296.10000000000002</v>
      </c>
    </row>
    <row r="287" spans="1:6" x14ac:dyDescent="0.35">
      <c r="A287" s="69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35">
      <c r="A288" s="69">
        <v>27946</v>
      </c>
      <c r="D288">
        <v>296.10000000000002</v>
      </c>
    </row>
    <row r="289" spans="1:6" x14ac:dyDescent="0.35">
      <c r="A289" s="69">
        <v>27953</v>
      </c>
      <c r="D289">
        <v>296.60000000000002</v>
      </c>
    </row>
    <row r="290" spans="1:6" x14ac:dyDescent="0.35">
      <c r="A290" s="69">
        <v>27960</v>
      </c>
      <c r="D290">
        <v>297.2</v>
      </c>
    </row>
    <row r="291" spans="1:6" x14ac:dyDescent="0.35">
      <c r="A291" s="69">
        <v>27967</v>
      </c>
      <c r="D291">
        <v>297.5</v>
      </c>
    </row>
    <row r="292" spans="1:6" x14ac:dyDescent="0.35">
      <c r="A292" s="69">
        <v>27973</v>
      </c>
      <c r="B292">
        <v>521.79999999999995</v>
      </c>
      <c r="C292">
        <v>1917.5</v>
      </c>
      <c r="E292">
        <v>1098.7</v>
      </c>
    </row>
    <row r="293" spans="1:6" x14ac:dyDescent="0.35">
      <c r="A293" s="69">
        <v>27974</v>
      </c>
      <c r="D293">
        <v>297.7</v>
      </c>
    </row>
    <row r="294" spans="1:6" x14ac:dyDescent="0.35">
      <c r="A294" s="69">
        <v>27981</v>
      </c>
      <c r="D294">
        <v>298.5</v>
      </c>
    </row>
    <row r="295" spans="1:6" x14ac:dyDescent="0.35">
      <c r="A295" s="69">
        <v>27988</v>
      </c>
      <c r="D295">
        <v>299.60000000000002</v>
      </c>
    </row>
    <row r="296" spans="1:6" x14ac:dyDescent="0.35">
      <c r="A296" s="69">
        <v>27995</v>
      </c>
      <c r="D296">
        <v>299</v>
      </c>
    </row>
    <row r="297" spans="1:6" x14ac:dyDescent="0.35">
      <c r="A297" s="69">
        <v>28002</v>
      </c>
      <c r="D297">
        <v>299</v>
      </c>
    </row>
    <row r="298" spans="1:6" x14ac:dyDescent="0.35">
      <c r="A298" s="69">
        <v>28004</v>
      </c>
      <c r="B298">
        <v>520.1</v>
      </c>
      <c r="C298">
        <v>1928.5</v>
      </c>
      <c r="E298">
        <v>1110.8</v>
      </c>
    </row>
    <row r="299" spans="1:6" x14ac:dyDescent="0.35">
      <c r="A299" s="69">
        <v>28009</v>
      </c>
      <c r="D299">
        <v>298.2</v>
      </c>
    </row>
    <row r="300" spans="1:6" x14ac:dyDescent="0.35">
      <c r="A300" s="69">
        <v>28016</v>
      </c>
      <c r="D300">
        <v>299.7</v>
      </c>
    </row>
    <row r="301" spans="1:6" x14ac:dyDescent="0.35">
      <c r="A301" s="69">
        <v>28023</v>
      </c>
      <c r="D301">
        <v>300.10000000000002</v>
      </c>
    </row>
    <row r="302" spans="1:6" x14ac:dyDescent="0.35">
      <c r="A302" s="69">
        <v>28030</v>
      </c>
      <c r="D302">
        <v>299.3</v>
      </c>
    </row>
    <row r="303" spans="1:6" x14ac:dyDescent="0.35">
      <c r="A303" s="69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35">
      <c r="A304" s="69">
        <v>28037</v>
      </c>
      <c r="D304">
        <v>300.7</v>
      </c>
    </row>
    <row r="305" spans="1:6" x14ac:dyDescent="0.35">
      <c r="A305" s="69">
        <v>28044</v>
      </c>
      <c r="D305">
        <v>302.10000000000002</v>
      </c>
    </row>
    <row r="306" spans="1:6" x14ac:dyDescent="0.35">
      <c r="A306" s="69">
        <v>28051</v>
      </c>
      <c r="D306">
        <v>300.10000000000002</v>
      </c>
    </row>
    <row r="307" spans="1:6" x14ac:dyDescent="0.35">
      <c r="A307" s="69">
        <v>28058</v>
      </c>
      <c r="D307">
        <v>302.7</v>
      </c>
    </row>
    <row r="308" spans="1:6" x14ac:dyDescent="0.35">
      <c r="A308" s="69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35">
      <c r="A309" s="69">
        <v>28072</v>
      </c>
      <c r="D309">
        <v>302.2</v>
      </c>
    </row>
    <row r="310" spans="1:6" x14ac:dyDescent="0.35">
      <c r="A310" s="69">
        <v>28079</v>
      </c>
      <c r="D310">
        <v>304.3</v>
      </c>
    </row>
    <row r="311" spans="1:6" x14ac:dyDescent="0.35">
      <c r="A311" s="69">
        <v>28086</v>
      </c>
      <c r="D311">
        <v>303.8</v>
      </c>
    </row>
    <row r="312" spans="1:6" x14ac:dyDescent="0.35">
      <c r="A312" s="69">
        <v>28093</v>
      </c>
      <c r="D312">
        <v>303.60000000000002</v>
      </c>
    </row>
    <row r="313" spans="1:6" x14ac:dyDescent="0.35">
      <c r="A313" s="69">
        <v>28095</v>
      </c>
      <c r="B313">
        <v>524.29999999999995</v>
      </c>
      <c r="C313">
        <v>1972.6</v>
      </c>
      <c r="E313">
        <v>1152</v>
      </c>
    </row>
    <row r="314" spans="1:6" x14ac:dyDescent="0.35">
      <c r="A314" s="69">
        <v>28100</v>
      </c>
      <c r="D314">
        <v>305.3</v>
      </c>
    </row>
    <row r="315" spans="1:6" x14ac:dyDescent="0.35">
      <c r="A315" s="69">
        <v>28107</v>
      </c>
      <c r="D315">
        <v>305.8</v>
      </c>
    </row>
    <row r="316" spans="1:6" x14ac:dyDescent="0.35">
      <c r="A316" s="69">
        <v>28114</v>
      </c>
      <c r="D316">
        <v>306.39999999999998</v>
      </c>
    </row>
    <row r="317" spans="1:6" x14ac:dyDescent="0.35">
      <c r="A317" s="69">
        <v>28121</v>
      </c>
      <c r="D317">
        <v>306.60000000000002</v>
      </c>
    </row>
    <row r="318" spans="1:6" x14ac:dyDescent="0.35">
      <c r="A318" s="69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35">
      <c r="A319" s="69">
        <v>28128</v>
      </c>
      <c r="D319">
        <v>306.89999999999998</v>
      </c>
    </row>
    <row r="320" spans="1:6" x14ac:dyDescent="0.35">
      <c r="A320" s="69">
        <v>28135</v>
      </c>
      <c r="D320">
        <v>307.7</v>
      </c>
    </row>
    <row r="321" spans="1:6" x14ac:dyDescent="0.35">
      <c r="A321" s="69">
        <v>28142</v>
      </c>
      <c r="D321">
        <v>308</v>
      </c>
    </row>
    <row r="322" spans="1:6" x14ac:dyDescent="0.35">
      <c r="A322" s="69">
        <v>28149</v>
      </c>
      <c r="D322">
        <v>308.89999999999998</v>
      </c>
    </row>
    <row r="323" spans="1:6" x14ac:dyDescent="0.35">
      <c r="A323" s="69">
        <v>28156</v>
      </c>
      <c r="D323">
        <v>309.5</v>
      </c>
    </row>
    <row r="324" spans="1:6" x14ac:dyDescent="0.35">
      <c r="A324" s="69">
        <v>28157</v>
      </c>
      <c r="B324">
        <v>525.29999999999995</v>
      </c>
      <c r="C324">
        <v>1985.8</v>
      </c>
      <c r="E324">
        <v>1177.5999999999999</v>
      </c>
    </row>
    <row r="325" spans="1:6" x14ac:dyDescent="0.35">
      <c r="A325" s="69">
        <v>28163</v>
      </c>
      <c r="D325">
        <v>310.3</v>
      </c>
    </row>
    <row r="326" spans="1:6" x14ac:dyDescent="0.35">
      <c r="A326" s="69">
        <v>28170</v>
      </c>
      <c r="D326">
        <v>311.3</v>
      </c>
    </row>
    <row r="327" spans="1:6" x14ac:dyDescent="0.35">
      <c r="A327" s="69">
        <v>28177</v>
      </c>
      <c r="D327">
        <v>311.7</v>
      </c>
    </row>
    <row r="328" spans="1:6" x14ac:dyDescent="0.35">
      <c r="A328" s="69">
        <v>28184</v>
      </c>
      <c r="D328">
        <v>312.3</v>
      </c>
    </row>
    <row r="329" spans="1:6" x14ac:dyDescent="0.35">
      <c r="A329" s="69">
        <v>28185</v>
      </c>
      <c r="B329">
        <v>526.70000000000005</v>
      </c>
      <c r="C329">
        <v>1994.1</v>
      </c>
      <c r="E329">
        <v>1188.5</v>
      </c>
    </row>
    <row r="330" spans="1:6" x14ac:dyDescent="0.35">
      <c r="A330" s="69">
        <v>28191</v>
      </c>
      <c r="D330">
        <v>312.7</v>
      </c>
    </row>
    <row r="331" spans="1:6" x14ac:dyDescent="0.35">
      <c r="A331" s="69">
        <v>28198</v>
      </c>
      <c r="D331">
        <v>313.8</v>
      </c>
    </row>
    <row r="332" spans="1:6" x14ac:dyDescent="0.35">
      <c r="A332" s="69">
        <v>28205</v>
      </c>
      <c r="D332">
        <v>314.5</v>
      </c>
    </row>
    <row r="333" spans="1:6" x14ac:dyDescent="0.35">
      <c r="A333" s="69">
        <v>28212</v>
      </c>
      <c r="D333">
        <v>313.89999999999998</v>
      </c>
    </row>
    <row r="334" spans="1:6" x14ac:dyDescent="0.35">
      <c r="A334" s="69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35">
      <c r="A335" s="69">
        <v>28219</v>
      </c>
      <c r="D335">
        <v>315.60000000000002</v>
      </c>
    </row>
    <row r="336" spans="1:6" x14ac:dyDescent="0.35">
      <c r="A336" s="69">
        <v>28226</v>
      </c>
      <c r="D336">
        <v>315.8</v>
      </c>
    </row>
    <row r="337" spans="1:6" x14ac:dyDescent="0.35">
      <c r="A337" s="69">
        <v>28233</v>
      </c>
      <c r="D337">
        <v>315.7</v>
      </c>
    </row>
    <row r="338" spans="1:6" x14ac:dyDescent="0.35">
      <c r="A338" s="69">
        <v>28240</v>
      </c>
      <c r="D338">
        <v>316.10000000000002</v>
      </c>
    </row>
    <row r="339" spans="1:6" x14ac:dyDescent="0.35">
      <c r="A339" s="69">
        <v>28246</v>
      </c>
      <c r="B339">
        <v>526.9</v>
      </c>
      <c r="C339">
        <v>2008.3</v>
      </c>
      <c r="E339">
        <v>1209</v>
      </c>
    </row>
    <row r="340" spans="1:6" x14ac:dyDescent="0.35">
      <c r="A340" s="69">
        <v>28247</v>
      </c>
      <c r="D340">
        <v>316.60000000000002</v>
      </c>
    </row>
    <row r="341" spans="1:6" x14ac:dyDescent="0.35">
      <c r="A341" s="69">
        <v>28254</v>
      </c>
      <c r="D341">
        <v>316.7</v>
      </c>
    </row>
    <row r="342" spans="1:6" x14ac:dyDescent="0.35">
      <c r="A342" s="69">
        <v>28261</v>
      </c>
      <c r="D342">
        <v>317.60000000000002</v>
      </c>
    </row>
    <row r="343" spans="1:6" x14ac:dyDescent="0.35">
      <c r="A343" s="69">
        <v>28268</v>
      </c>
      <c r="D343">
        <v>317.39999999999998</v>
      </c>
    </row>
    <row r="344" spans="1:6" x14ac:dyDescent="0.35">
      <c r="A344" s="69">
        <v>28275</v>
      </c>
      <c r="D344">
        <v>316.8</v>
      </c>
    </row>
    <row r="345" spans="1:6" x14ac:dyDescent="0.35">
      <c r="A345" s="69">
        <v>28277</v>
      </c>
      <c r="B345">
        <v>526.9</v>
      </c>
      <c r="C345">
        <v>2012.9</v>
      </c>
      <c r="E345">
        <v>1217.8</v>
      </c>
    </row>
    <row r="346" spans="1:6" x14ac:dyDescent="0.35">
      <c r="A346" s="69">
        <v>28282</v>
      </c>
      <c r="D346">
        <v>317.60000000000002</v>
      </c>
    </row>
    <row r="347" spans="1:6" x14ac:dyDescent="0.35">
      <c r="A347" s="69">
        <v>28289</v>
      </c>
      <c r="D347">
        <v>317.8</v>
      </c>
    </row>
    <row r="348" spans="1:6" x14ac:dyDescent="0.35">
      <c r="A348" s="69">
        <v>28296</v>
      </c>
      <c r="D348">
        <v>319.39999999999998</v>
      </c>
    </row>
    <row r="349" spans="1:6" x14ac:dyDescent="0.35">
      <c r="A349" s="69">
        <v>28303</v>
      </c>
      <c r="D349">
        <v>319.39999999999998</v>
      </c>
    </row>
    <row r="350" spans="1:6" x14ac:dyDescent="0.35">
      <c r="A350" s="69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35">
      <c r="A351" s="69">
        <v>28310</v>
      </c>
      <c r="D351">
        <v>319.5</v>
      </c>
    </row>
    <row r="352" spans="1:6" x14ac:dyDescent="0.35">
      <c r="A352" s="69">
        <v>28317</v>
      </c>
      <c r="D352">
        <v>319.3</v>
      </c>
    </row>
    <row r="353" spans="1:6" x14ac:dyDescent="0.35">
      <c r="A353" s="69">
        <v>28324</v>
      </c>
      <c r="D353">
        <v>320.2</v>
      </c>
    </row>
    <row r="354" spans="1:6" x14ac:dyDescent="0.35">
      <c r="A354" s="69">
        <v>28331</v>
      </c>
      <c r="D354">
        <v>320.10000000000002</v>
      </c>
    </row>
    <row r="355" spans="1:6" x14ac:dyDescent="0.35">
      <c r="A355" s="69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35">
      <c r="A356" s="69">
        <v>28345</v>
      </c>
      <c r="D356">
        <v>321.39999999999998</v>
      </c>
    </row>
    <row r="357" spans="1:6" x14ac:dyDescent="0.35">
      <c r="A357" s="69">
        <v>28352</v>
      </c>
      <c r="D357">
        <v>321.2</v>
      </c>
    </row>
    <row r="358" spans="1:6" x14ac:dyDescent="0.35">
      <c r="A358" s="69">
        <v>28359</v>
      </c>
      <c r="D358">
        <v>322.39999999999998</v>
      </c>
    </row>
    <row r="359" spans="1:6" x14ac:dyDescent="0.35">
      <c r="A359" s="69">
        <v>28366</v>
      </c>
      <c r="D359">
        <v>323.39999999999998</v>
      </c>
    </row>
    <row r="360" spans="1:6" x14ac:dyDescent="0.35">
      <c r="A360" s="69">
        <v>28369</v>
      </c>
      <c r="B360">
        <v>529.4</v>
      </c>
      <c r="C360">
        <v>2033</v>
      </c>
      <c r="E360">
        <v>1246.2</v>
      </c>
    </row>
    <row r="361" spans="1:6" x14ac:dyDescent="0.35">
      <c r="A361" s="69">
        <v>28373</v>
      </c>
      <c r="D361">
        <v>324.60000000000002</v>
      </c>
    </row>
    <row r="362" spans="1:6" x14ac:dyDescent="0.35">
      <c r="A362" s="69">
        <v>28380</v>
      </c>
      <c r="D362">
        <v>323.3</v>
      </c>
    </row>
    <row r="363" spans="1:6" x14ac:dyDescent="0.35">
      <c r="A363" s="69">
        <v>28387</v>
      </c>
      <c r="D363">
        <v>324.2</v>
      </c>
    </row>
    <row r="364" spans="1:6" x14ac:dyDescent="0.35">
      <c r="A364" s="69">
        <v>28394</v>
      </c>
      <c r="D364">
        <v>324.5</v>
      </c>
    </row>
    <row r="365" spans="1:6" x14ac:dyDescent="0.35">
      <c r="A365" s="69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35">
      <c r="A366" s="69">
        <v>28401</v>
      </c>
      <c r="D366">
        <v>325.60000000000002</v>
      </c>
    </row>
    <row r="367" spans="1:6" x14ac:dyDescent="0.35">
      <c r="A367" s="69">
        <v>28408</v>
      </c>
      <c r="D367">
        <v>326.10000000000002</v>
      </c>
    </row>
    <row r="368" spans="1:6" x14ac:dyDescent="0.35">
      <c r="A368" s="69">
        <v>28415</v>
      </c>
      <c r="D368">
        <v>325.60000000000002</v>
      </c>
    </row>
    <row r="369" spans="1:6" x14ac:dyDescent="0.35">
      <c r="A369" s="69">
        <v>28422</v>
      </c>
      <c r="D369">
        <v>327.5</v>
      </c>
    </row>
    <row r="370" spans="1:6" x14ac:dyDescent="0.35">
      <c r="A370" s="69">
        <v>28429</v>
      </c>
      <c r="D370">
        <v>327</v>
      </c>
    </row>
    <row r="371" spans="1:6" x14ac:dyDescent="0.35">
      <c r="A371" s="69">
        <v>28430</v>
      </c>
      <c r="B371">
        <v>530</v>
      </c>
      <c r="C371">
        <v>2036.1</v>
      </c>
      <c r="E371">
        <v>1262.4000000000001</v>
      </c>
    </row>
    <row r="372" spans="1:6" x14ac:dyDescent="0.35">
      <c r="A372" s="69">
        <v>28436</v>
      </c>
      <c r="D372">
        <v>328.2</v>
      </c>
    </row>
    <row r="373" spans="1:6" x14ac:dyDescent="0.35">
      <c r="A373" s="69">
        <v>28443</v>
      </c>
      <c r="D373">
        <v>328.6</v>
      </c>
    </row>
    <row r="374" spans="1:6" x14ac:dyDescent="0.35">
      <c r="A374" s="69">
        <v>28450</v>
      </c>
      <c r="D374">
        <v>329</v>
      </c>
    </row>
    <row r="375" spans="1:6" x14ac:dyDescent="0.35">
      <c r="A375" s="69">
        <v>28457</v>
      </c>
      <c r="D375">
        <v>328.7</v>
      </c>
    </row>
    <row r="376" spans="1:6" x14ac:dyDescent="0.35">
      <c r="A376" s="69">
        <v>28460</v>
      </c>
      <c r="B376">
        <v>531.1</v>
      </c>
      <c r="C376">
        <v>2039</v>
      </c>
      <c r="E376">
        <v>1270.3</v>
      </c>
    </row>
    <row r="377" spans="1:6" x14ac:dyDescent="0.35">
      <c r="A377" s="69">
        <v>28464</v>
      </c>
      <c r="D377">
        <v>330</v>
      </c>
    </row>
    <row r="378" spans="1:6" x14ac:dyDescent="0.35">
      <c r="A378" s="69">
        <v>28471</v>
      </c>
      <c r="D378">
        <v>330.2</v>
      </c>
    </row>
    <row r="379" spans="1:6" x14ac:dyDescent="0.35">
      <c r="A379" s="69">
        <v>28478</v>
      </c>
      <c r="D379">
        <v>331</v>
      </c>
    </row>
    <row r="380" spans="1:6" x14ac:dyDescent="0.35">
      <c r="A380" s="69">
        <v>28485</v>
      </c>
      <c r="D380">
        <v>330.7</v>
      </c>
    </row>
    <row r="381" spans="1:6" x14ac:dyDescent="0.35">
      <c r="A381" s="69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35">
      <c r="A382" s="69">
        <v>28492</v>
      </c>
      <c r="D382">
        <v>332.5</v>
      </c>
    </row>
    <row r="383" spans="1:6" x14ac:dyDescent="0.35">
      <c r="A383" s="69">
        <v>28499</v>
      </c>
      <c r="D383">
        <v>334</v>
      </c>
    </row>
    <row r="384" spans="1:6" x14ac:dyDescent="0.35">
      <c r="A384" s="69">
        <v>28506</v>
      </c>
      <c r="D384">
        <v>334.5</v>
      </c>
    </row>
    <row r="385" spans="1:6" x14ac:dyDescent="0.35">
      <c r="A385" s="69">
        <v>28513</v>
      </c>
      <c r="D385">
        <v>335.9</v>
      </c>
    </row>
    <row r="386" spans="1:6" x14ac:dyDescent="0.35">
      <c r="A386" s="69">
        <v>28520</v>
      </c>
      <c r="D386">
        <v>334.4</v>
      </c>
    </row>
    <row r="387" spans="1:6" x14ac:dyDescent="0.35">
      <c r="A387" s="69">
        <v>28522</v>
      </c>
      <c r="B387">
        <v>532.20000000000005</v>
      </c>
      <c r="C387">
        <v>2040.5</v>
      </c>
      <c r="E387">
        <v>1285.5</v>
      </c>
    </row>
    <row r="388" spans="1:6" x14ac:dyDescent="0.35">
      <c r="A388" s="69">
        <v>28527</v>
      </c>
      <c r="D388">
        <v>333.8</v>
      </c>
    </row>
    <row r="389" spans="1:6" x14ac:dyDescent="0.35">
      <c r="A389" s="69">
        <v>28534</v>
      </c>
      <c r="D389">
        <v>335.1</v>
      </c>
    </row>
    <row r="390" spans="1:6" x14ac:dyDescent="0.35">
      <c r="A390" s="69">
        <v>28541</v>
      </c>
      <c r="D390">
        <v>335.5</v>
      </c>
    </row>
    <row r="391" spans="1:6" x14ac:dyDescent="0.35">
      <c r="A391" s="69">
        <v>28548</v>
      </c>
      <c r="D391">
        <v>336.1</v>
      </c>
    </row>
    <row r="392" spans="1:6" x14ac:dyDescent="0.35">
      <c r="A392" s="69">
        <v>28550</v>
      </c>
      <c r="B392">
        <v>531.5</v>
      </c>
      <c r="C392">
        <v>2038.2</v>
      </c>
      <c r="E392">
        <v>1292.2</v>
      </c>
    </row>
    <row r="393" spans="1:6" x14ac:dyDescent="0.35">
      <c r="A393" s="69">
        <v>28555</v>
      </c>
      <c r="D393">
        <v>336.8</v>
      </c>
    </row>
    <row r="394" spans="1:6" x14ac:dyDescent="0.35">
      <c r="A394" s="69">
        <v>28562</v>
      </c>
      <c r="D394">
        <v>336.2</v>
      </c>
    </row>
    <row r="395" spans="1:6" x14ac:dyDescent="0.35">
      <c r="A395" s="69">
        <v>28569</v>
      </c>
      <c r="D395">
        <v>336.7</v>
      </c>
    </row>
    <row r="396" spans="1:6" x14ac:dyDescent="0.35">
      <c r="A396" s="69">
        <v>28576</v>
      </c>
      <c r="D396">
        <v>336.7</v>
      </c>
    </row>
    <row r="397" spans="1:6" x14ac:dyDescent="0.35">
      <c r="A397" s="69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35">
      <c r="A398" s="69">
        <v>28583</v>
      </c>
      <c r="D398">
        <v>338.6</v>
      </c>
    </row>
    <row r="399" spans="1:6" x14ac:dyDescent="0.35">
      <c r="A399" s="69">
        <v>28590</v>
      </c>
      <c r="D399">
        <v>338.3</v>
      </c>
    </row>
    <row r="400" spans="1:6" x14ac:dyDescent="0.35">
      <c r="A400" s="69">
        <v>28597</v>
      </c>
      <c r="D400">
        <v>337.6</v>
      </c>
    </row>
    <row r="401" spans="1:6" x14ac:dyDescent="0.35">
      <c r="A401" s="69">
        <v>28604</v>
      </c>
      <c r="D401">
        <v>340.6</v>
      </c>
    </row>
    <row r="402" spans="1:6" x14ac:dyDescent="0.35">
      <c r="A402" s="69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35">
      <c r="A403" s="69">
        <v>28618</v>
      </c>
      <c r="D403">
        <v>342.6</v>
      </c>
    </row>
    <row r="404" spans="1:6" x14ac:dyDescent="0.35">
      <c r="A404" s="69">
        <v>28625</v>
      </c>
      <c r="D404">
        <v>344.1</v>
      </c>
    </row>
    <row r="405" spans="1:6" x14ac:dyDescent="0.35">
      <c r="A405" s="69">
        <v>28632</v>
      </c>
      <c r="D405">
        <v>345.1</v>
      </c>
    </row>
    <row r="406" spans="1:6" x14ac:dyDescent="0.35">
      <c r="A406" s="69">
        <v>28639</v>
      </c>
      <c r="D406">
        <v>346.7</v>
      </c>
    </row>
    <row r="407" spans="1:6" x14ac:dyDescent="0.35">
      <c r="A407" s="69">
        <v>28642</v>
      </c>
      <c r="B407">
        <v>533.70000000000005</v>
      </c>
      <c r="C407">
        <v>2028.5</v>
      </c>
      <c r="E407">
        <v>1318.5</v>
      </c>
    </row>
    <row r="408" spans="1:6" x14ac:dyDescent="0.35">
      <c r="A408" s="69">
        <v>28646</v>
      </c>
      <c r="D408">
        <v>346.6</v>
      </c>
    </row>
    <row r="409" spans="1:6" x14ac:dyDescent="0.35">
      <c r="A409" s="69">
        <v>28653</v>
      </c>
      <c r="D409">
        <v>346.8</v>
      </c>
    </row>
    <row r="410" spans="1:6" x14ac:dyDescent="0.35">
      <c r="A410" s="69">
        <v>28660</v>
      </c>
      <c r="D410">
        <v>345.8</v>
      </c>
    </row>
    <row r="411" spans="1:6" x14ac:dyDescent="0.35">
      <c r="A411" s="69">
        <v>28667</v>
      </c>
      <c r="D411">
        <v>346.5</v>
      </c>
    </row>
    <row r="412" spans="1:6" x14ac:dyDescent="0.35">
      <c r="A412" s="69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35">
      <c r="A413" s="69">
        <v>28674</v>
      </c>
      <c r="D413">
        <v>348.1</v>
      </c>
    </row>
    <row r="414" spans="1:6" x14ac:dyDescent="0.35">
      <c r="A414" s="69">
        <v>28681</v>
      </c>
      <c r="D414">
        <v>347.7</v>
      </c>
    </row>
    <row r="415" spans="1:6" x14ac:dyDescent="0.35">
      <c r="A415" s="69">
        <v>28688</v>
      </c>
      <c r="D415">
        <v>346.2</v>
      </c>
    </row>
    <row r="416" spans="1:6" x14ac:dyDescent="0.35">
      <c r="A416" s="69">
        <v>28695</v>
      </c>
      <c r="D416">
        <v>348.2</v>
      </c>
    </row>
    <row r="417" spans="1:6" x14ac:dyDescent="0.35">
      <c r="A417" s="69">
        <v>28702</v>
      </c>
      <c r="D417">
        <v>348.6</v>
      </c>
    </row>
    <row r="418" spans="1:6" x14ac:dyDescent="0.35">
      <c r="A418" s="69">
        <v>28703</v>
      </c>
      <c r="B418">
        <v>530.5</v>
      </c>
      <c r="C418">
        <v>2023.5</v>
      </c>
      <c r="E418">
        <v>1333.5</v>
      </c>
    </row>
    <row r="419" spans="1:6" x14ac:dyDescent="0.35">
      <c r="A419" s="69">
        <v>28709</v>
      </c>
      <c r="D419">
        <v>348.4</v>
      </c>
    </row>
    <row r="420" spans="1:6" x14ac:dyDescent="0.35">
      <c r="A420" s="69">
        <v>28716</v>
      </c>
      <c r="D420">
        <v>349.7</v>
      </c>
    </row>
    <row r="421" spans="1:6" x14ac:dyDescent="0.35">
      <c r="A421" s="69">
        <v>28723</v>
      </c>
      <c r="D421">
        <v>349.7</v>
      </c>
    </row>
    <row r="422" spans="1:6" x14ac:dyDescent="0.35">
      <c r="A422" s="69">
        <v>28730</v>
      </c>
      <c r="D422">
        <v>349.3</v>
      </c>
    </row>
    <row r="423" spans="1:6" x14ac:dyDescent="0.35">
      <c r="A423" s="69">
        <v>28734</v>
      </c>
      <c r="B423">
        <v>529.6</v>
      </c>
      <c r="C423">
        <v>2022.6</v>
      </c>
      <c r="E423">
        <v>1345</v>
      </c>
    </row>
    <row r="424" spans="1:6" x14ac:dyDescent="0.35">
      <c r="A424" s="69">
        <v>28737</v>
      </c>
      <c r="D424">
        <v>352.7</v>
      </c>
    </row>
    <row r="425" spans="1:6" x14ac:dyDescent="0.35">
      <c r="A425" s="69">
        <v>28744</v>
      </c>
      <c r="D425">
        <v>351.6</v>
      </c>
    </row>
    <row r="426" spans="1:6" x14ac:dyDescent="0.35">
      <c r="A426" s="69">
        <v>28751</v>
      </c>
      <c r="D426">
        <v>351.5</v>
      </c>
    </row>
    <row r="427" spans="1:6" x14ac:dyDescent="0.35">
      <c r="A427" s="69">
        <v>28758</v>
      </c>
      <c r="D427">
        <v>352.8</v>
      </c>
    </row>
    <row r="428" spans="1:6" x14ac:dyDescent="0.35">
      <c r="A428" s="69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35">
      <c r="A429" s="69">
        <v>28765</v>
      </c>
      <c r="D429">
        <v>352.9</v>
      </c>
    </row>
    <row r="430" spans="1:6" x14ac:dyDescent="0.35">
      <c r="A430" s="69">
        <v>28772</v>
      </c>
      <c r="D430">
        <v>353</v>
      </c>
    </row>
    <row r="431" spans="1:6" x14ac:dyDescent="0.35">
      <c r="A431" s="69">
        <v>28779</v>
      </c>
      <c r="D431">
        <v>354.3</v>
      </c>
    </row>
    <row r="432" spans="1:6" x14ac:dyDescent="0.35">
      <c r="A432" s="69">
        <v>28786</v>
      </c>
      <c r="D432">
        <v>353.1</v>
      </c>
    </row>
    <row r="433" spans="1:6" x14ac:dyDescent="0.35">
      <c r="A433" s="69">
        <v>28793</v>
      </c>
      <c r="D433">
        <v>353.3</v>
      </c>
    </row>
    <row r="434" spans="1:6" x14ac:dyDescent="0.35">
      <c r="A434" s="69">
        <v>28795</v>
      </c>
      <c r="B434">
        <v>526.5</v>
      </c>
      <c r="C434">
        <v>2013.5</v>
      </c>
      <c r="E434">
        <v>1359.1</v>
      </c>
    </row>
    <row r="435" spans="1:6" x14ac:dyDescent="0.35">
      <c r="A435" s="69">
        <v>28800</v>
      </c>
      <c r="D435">
        <v>355.1</v>
      </c>
    </row>
    <row r="436" spans="1:6" x14ac:dyDescent="0.35">
      <c r="A436" s="69">
        <v>28807</v>
      </c>
      <c r="D436">
        <v>355.2</v>
      </c>
    </row>
    <row r="437" spans="1:6" x14ac:dyDescent="0.35">
      <c r="A437" s="69">
        <v>28814</v>
      </c>
      <c r="D437">
        <v>355.8</v>
      </c>
    </row>
    <row r="438" spans="1:6" x14ac:dyDescent="0.35">
      <c r="A438" s="69">
        <v>28821</v>
      </c>
      <c r="D438">
        <v>355.3</v>
      </c>
    </row>
    <row r="439" spans="1:6" x14ac:dyDescent="0.35">
      <c r="A439" s="69">
        <v>28825</v>
      </c>
      <c r="B439">
        <v>526.20000000000005</v>
      </c>
      <c r="C439">
        <v>2011.8</v>
      </c>
      <c r="E439">
        <v>1366</v>
      </c>
    </row>
    <row r="440" spans="1:6" x14ac:dyDescent="0.35">
      <c r="A440" s="69">
        <v>28828</v>
      </c>
      <c r="D440">
        <v>357.1</v>
      </c>
    </row>
    <row r="441" spans="1:6" x14ac:dyDescent="0.35">
      <c r="A441" s="69">
        <v>28835</v>
      </c>
      <c r="D441">
        <v>356.8</v>
      </c>
    </row>
    <row r="442" spans="1:6" x14ac:dyDescent="0.35">
      <c r="A442" s="69">
        <v>28842</v>
      </c>
      <c r="D442">
        <v>356.2</v>
      </c>
    </row>
    <row r="443" spans="1:6" x14ac:dyDescent="0.35">
      <c r="A443" s="69">
        <v>28849</v>
      </c>
      <c r="D443">
        <v>357.7</v>
      </c>
    </row>
    <row r="444" spans="1:6" x14ac:dyDescent="0.35">
      <c r="A444" s="69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35">
      <c r="A445" s="69">
        <v>28863</v>
      </c>
      <c r="D445">
        <v>357.1</v>
      </c>
    </row>
    <row r="446" spans="1:6" x14ac:dyDescent="0.35">
      <c r="A446" s="69">
        <v>28870</v>
      </c>
      <c r="D446">
        <v>359.5</v>
      </c>
    </row>
    <row r="447" spans="1:6" x14ac:dyDescent="0.35">
      <c r="A447" s="69">
        <v>28877</v>
      </c>
      <c r="D447">
        <v>358.7</v>
      </c>
    </row>
    <row r="448" spans="1:6" x14ac:dyDescent="0.35">
      <c r="A448" s="69">
        <v>28884</v>
      </c>
      <c r="D448">
        <v>358.8</v>
      </c>
    </row>
    <row r="449" spans="1:6" x14ac:dyDescent="0.35">
      <c r="A449" s="69">
        <v>28887</v>
      </c>
      <c r="B449">
        <v>520.1</v>
      </c>
      <c r="C449">
        <v>1991</v>
      </c>
      <c r="E449">
        <v>1377.8</v>
      </c>
    </row>
    <row r="450" spans="1:6" x14ac:dyDescent="0.35">
      <c r="A450" s="69">
        <v>28891</v>
      </c>
      <c r="D450">
        <v>360.6</v>
      </c>
    </row>
    <row r="451" spans="1:6" x14ac:dyDescent="0.35">
      <c r="A451" s="69">
        <v>28898</v>
      </c>
      <c r="D451">
        <v>359.3</v>
      </c>
    </row>
    <row r="452" spans="1:6" x14ac:dyDescent="0.35">
      <c r="A452" s="69">
        <v>28905</v>
      </c>
      <c r="D452">
        <v>359.1</v>
      </c>
    </row>
    <row r="453" spans="1:6" x14ac:dyDescent="0.35">
      <c r="A453" s="69">
        <v>28912</v>
      </c>
      <c r="D453">
        <v>360.1</v>
      </c>
    </row>
    <row r="454" spans="1:6" x14ac:dyDescent="0.35">
      <c r="A454" s="69">
        <v>28915</v>
      </c>
      <c r="B454">
        <v>518.6</v>
      </c>
      <c r="C454">
        <v>1985.4</v>
      </c>
      <c r="E454">
        <v>1387.8</v>
      </c>
    </row>
    <row r="455" spans="1:6" x14ac:dyDescent="0.35">
      <c r="A455" s="69">
        <v>28919</v>
      </c>
      <c r="D455">
        <v>361.9</v>
      </c>
    </row>
    <row r="456" spans="1:6" x14ac:dyDescent="0.35">
      <c r="A456" s="69">
        <v>28926</v>
      </c>
      <c r="D456">
        <v>361.2</v>
      </c>
    </row>
    <row r="457" spans="1:6" x14ac:dyDescent="0.35">
      <c r="A457" s="69">
        <v>28933</v>
      </c>
      <c r="D457">
        <v>361.8</v>
      </c>
    </row>
    <row r="458" spans="1:6" x14ac:dyDescent="0.35">
      <c r="A458" s="69">
        <v>28940</v>
      </c>
      <c r="D458">
        <v>363.2</v>
      </c>
    </row>
    <row r="459" spans="1:6" x14ac:dyDescent="0.35">
      <c r="A459" s="69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35">
      <c r="A460" s="69">
        <v>28947</v>
      </c>
      <c r="D460">
        <v>364.2</v>
      </c>
    </row>
    <row r="461" spans="1:6" x14ac:dyDescent="0.35">
      <c r="A461" s="69">
        <v>28954</v>
      </c>
      <c r="D461">
        <v>365</v>
      </c>
    </row>
    <row r="462" spans="1:6" x14ac:dyDescent="0.35">
      <c r="A462" s="69">
        <v>28961</v>
      </c>
      <c r="D462">
        <v>368.7</v>
      </c>
    </row>
    <row r="463" spans="1:6" x14ac:dyDescent="0.35">
      <c r="A463" s="69">
        <v>28968</v>
      </c>
      <c r="D463">
        <v>370.2</v>
      </c>
    </row>
    <row r="464" spans="1:6" x14ac:dyDescent="0.35">
      <c r="A464" s="69">
        <v>28975</v>
      </c>
      <c r="D464">
        <v>369.6</v>
      </c>
    </row>
    <row r="465" spans="1:6" x14ac:dyDescent="0.35">
      <c r="A465" s="69">
        <v>28976</v>
      </c>
      <c r="B465">
        <v>517.6</v>
      </c>
      <c r="C465">
        <v>1975.1</v>
      </c>
      <c r="E465">
        <v>1410.2</v>
      </c>
    </row>
    <row r="466" spans="1:6" x14ac:dyDescent="0.35">
      <c r="A466" s="69">
        <v>28982</v>
      </c>
      <c r="D466">
        <v>368.9</v>
      </c>
    </row>
    <row r="467" spans="1:6" x14ac:dyDescent="0.35">
      <c r="A467" s="69">
        <v>28989</v>
      </c>
      <c r="D467">
        <v>369.1</v>
      </c>
    </row>
    <row r="468" spans="1:6" x14ac:dyDescent="0.35">
      <c r="A468" s="69">
        <v>28996</v>
      </c>
      <c r="D468">
        <v>369.6</v>
      </c>
    </row>
    <row r="469" spans="1:6" x14ac:dyDescent="0.35">
      <c r="A469" s="69">
        <v>29003</v>
      </c>
      <c r="D469">
        <v>369</v>
      </c>
    </row>
    <row r="470" spans="1:6" x14ac:dyDescent="0.35">
      <c r="A470" s="69">
        <v>29007</v>
      </c>
      <c r="B470">
        <v>517.20000000000005</v>
      </c>
      <c r="C470">
        <v>1970.9</v>
      </c>
      <c r="E470">
        <v>1423</v>
      </c>
    </row>
    <row r="471" spans="1:6" x14ac:dyDescent="0.35">
      <c r="A471" s="69">
        <v>29010</v>
      </c>
      <c r="D471">
        <v>372.4</v>
      </c>
    </row>
    <row r="472" spans="1:6" x14ac:dyDescent="0.35">
      <c r="A472" s="69">
        <v>29017</v>
      </c>
      <c r="D472">
        <v>372.7</v>
      </c>
    </row>
    <row r="473" spans="1:6" x14ac:dyDescent="0.35">
      <c r="A473" s="69">
        <v>29024</v>
      </c>
      <c r="D473">
        <v>372.2</v>
      </c>
    </row>
    <row r="474" spans="1:6" x14ac:dyDescent="0.35">
      <c r="A474" s="69">
        <v>29031</v>
      </c>
      <c r="D474">
        <v>374.3</v>
      </c>
    </row>
    <row r="475" spans="1:6" x14ac:dyDescent="0.35">
      <c r="A475" s="69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35">
      <c r="A476" s="69">
        <v>29038</v>
      </c>
      <c r="D476">
        <v>374.9</v>
      </c>
    </row>
    <row r="477" spans="1:6" x14ac:dyDescent="0.35">
      <c r="A477" s="69">
        <v>29045</v>
      </c>
      <c r="D477">
        <v>375.7</v>
      </c>
    </row>
    <row r="478" spans="1:6" x14ac:dyDescent="0.35">
      <c r="A478" s="69">
        <v>29052</v>
      </c>
      <c r="D478">
        <v>377.8</v>
      </c>
    </row>
    <row r="479" spans="1:6" x14ac:dyDescent="0.35">
      <c r="A479" s="69">
        <v>29059</v>
      </c>
      <c r="D479">
        <v>378.3</v>
      </c>
    </row>
    <row r="480" spans="1:6" x14ac:dyDescent="0.35">
      <c r="A480" s="69">
        <v>29066</v>
      </c>
      <c r="D480">
        <v>378.5</v>
      </c>
    </row>
    <row r="481" spans="1:6" x14ac:dyDescent="0.35">
      <c r="A481" s="69">
        <v>29068</v>
      </c>
      <c r="B481">
        <v>514</v>
      </c>
      <c r="C481">
        <v>1962.8</v>
      </c>
      <c r="E481">
        <v>1446.6</v>
      </c>
    </row>
    <row r="482" spans="1:6" x14ac:dyDescent="0.35">
      <c r="A482" s="69">
        <v>29073</v>
      </c>
      <c r="D482">
        <v>377.7</v>
      </c>
    </row>
    <row r="483" spans="1:6" x14ac:dyDescent="0.35">
      <c r="A483" s="69">
        <v>29080</v>
      </c>
      <c r="D483">
        <v>378.3</v>
      </c>
    </row>
    <row r="484" spans="1:6" x14ac:dyDescent="0.35">
      <c r="A484" s="69">
        <v>29087</v>
      </c>
      <c r="D484">
        <v>379.9</v>
      </c>
    </row>
    <row r="485" spans="1:6" x14ac:dyDescent="0.35">
      <c r="A485" s="69">
        <v>29094</v>
      </c>
      <c r="D485">
        <v>379.4</v>
      </c>
    </row>
    <row r="486" spans="1:6" x14ac:dyDescent="0.35">
      <c r="A486" s="69">
        <v>29099</v>
      </c>
      <c r="B486">
        <v>509.8</v>
      </c>
      <c r="C486">
        <v>1954.4</v>
      </c>
      <c r="E486">
        <v>1454.1</v>
      </c>
    </row>
    <row r="487" spans="1:6" x14ac:dyDescent="0.35">
      <c r="A487" s="69">
        <v>29101</v>
      </c>
      <c r="D487">
        <v>379</v>
      </c>
    </row>
    <row r="488" spans="1:6" x14ac:dyDescent="0.35">
      <c r="A488" s="69">
        <v>29108</v>
      </c>
      <c r="D488">
        <v>378.7</v>
      </c>
    </row>
    <row r="489" spans="1:6" x14ac:dyDescent="0.35">
      <c r="A489" s="69">
        <v>29115</v>
      </c>
      <c r="D489">
        <v>378.1</v>
      </c>
    </row>
    <row r="490" spans="1:6" x14ac:dyDescent="0.35">
      <c r="A490" s="69">
        <v>29122</v>
      </c>
      <c r="D490">
        <v>379.6</v>
      </c>
    </row>
    <row r="491" spans="1:6" x14ac:dyDescent="0.35">
      <c r="A491" s="69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35">
      <c r="A492" s="69">
        <v>29136</v>
      </c>
      <c r="D492">
        <v>380.7</v>
      </c>
    </row>
    <row r="493" spans="1:6" x14ac:dyDescent="0.35">
      <c r="A493" s="69">
        <v>29143</v>
      </c>
      <c r="D493">
        <v>381.7</v>
      </c>
    </row>
    <row r="494" spans="1:6" x14ac:dyDescent="0.35">
      <c r="A494" s="69">
        <v>29150</v>
      </c>
      <c r="D494">
        <v>380.5</v>
      </c>
    </row>
    <row r="495" spans="1:6" x14ac:dyDescent="0.35">
      <c r="A495" s="69">
        <v>29157</v>
      </c>
      <c r="D495">
        <v>380.9</v>
      </c>
    </row>
    <row r="496" spans="1:6" x14ac:dyDescent="0.35">
      <c r="A496" s="69">
        <v>29160</v>
      </c>
      <c r="B496">
        <v>501.1</v>
      </c>
      <c r="C496">
        <v>1928.8</v>
      </c>
      <c r="E496">
        <v>1465.9</v>
      </c>
    </row>
    <row r="497" spans="1:6" x14ac:dyDescent="0.35">
      <c r="A497" s="69">
        <v>29164</v>
      </c>
      <c r="D497">
        <v>382.3</v>
      </c>
    </row>
    <row r="498" spans="1:6" x14ac:dyDescent="0.35">
      <c r="A498" s="69">
        <v>29171</v>
      </c>
      <c r="D498">
        <v>381.1</v>
      </c>
    </row>
    <row r="499" spans="1:6" x14ac:dyDescent="0.35">
      <c r="A499" s="69">
        <v>29178</v>
      </c>
      <c r="D499">
        <v>381.5</v>
      </c>
    </row>
    <row r="500" spans="1:6" x14ac:dyDescent="0.35">
      <c r="A500" s="69">
        <v>29185</v>
      </c>
      <c r="D500">
        <v>380.6</v>
      </c>
    </row>
    <row r="501" spans="1:6" x14ac:dyDescent="0.35">
      <c r="A501" s="69">
        <v>29190</v>
      </c>
      <c r="B501">
        <v>496.5</v>
      </c>
      <c r="C501">
        <v>1916.4</v>
      </c>
      <c r="E501">
        <v>1473.7</v>
      </c>
    </row>
    <row r="502" spans="1:6" x14ac:dyDescent="0.35">
      <c r="A502" s="69">
        <v>29192</v>
      </c>
      <c r="D502">
        <v>379.3</v>
      </c>
    </row>
    <row r="503" spans="1:6" x14ac:dyDescent="0.35">
      <c r="A503" s="69">
        <v>29199</v>
      </c>
      <c r="D503">
        <v>381.2</v>
      </c>
    </row>
    <row r="504" spans="1:6" x14ac:dyDescent="0.35">
      <c r="A504" s="69">
        <v>29206</v>
      </c>
      <c r="D504">
        <v>381</v>
      </c>
    </row>
    <row r="505" spans="1:6" x14ac:dyDescent="0.35">
      <c r="A505" s="69">
        <v>29213</v>
      </c>
      <c r="D505">
        <v>382.9</v>
      </c>
    </row>
    <row r="506" spans="1:6" x14ac:dyDescent="0.35">
      <c r="A506" s="69">
        <v>29220</v>
      </c>
      <c r="D506">
        <v>384.2</v>
      </c>
    </row>
    <row r="507" spans="1:6" x14ac:dyDescent="0.35">
      <c r="A507" s="69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35">
      <c r="A508" s="69">
        <v>29227</v>
      </c>
      <c r="D508">
        <v>383.7</v>
      </c>
    </row>
    <row r="509" spans="1:6" x14ac:dyDescent="0.35">
      <c r="A509" s="69">
        <v>29234</v>
      </c>
      <c r="D509">
        <v>385.5</v>
      </c>
    </row>
    <row r="510" spans="1:6" x14ac:dyDescent="0.35">
      <c r="A510" s="69">
        <v>29241</v>
      </c>
      <c r="D510">
        <v>384.8</v>
      </c>
    </row>
    <row r="511" spans="1:6" x14ac:dyDescent="0.35">
      <c r="A511" s="69">
        <v>29248</v>
      </c>
      <c r="D511">
        <v>387.4</v>
      </c>
    </row>
    <row r="512" spans="1:6" x14ac:dyDescent="0.35">
      <c r="A512" s="69">
        <v>29252</v>
      </c>
      <c r="B512">
        <v>493.8</v>
      </c>
      <c r="C512">
        <v>1891.9</v>
      </c>
      <c r="E512">
        <v>1494.6</v>
      </c>
    </row>
    <row r="513" spans="1:6" x14ac:dyDescent="0.35">
      <c r="A513" s="69">
        <v>29255</v>
      </c>
      <c r="D513">
        <v>390.6</v>
      </c>
    </row>
    <row r="514" spans="1:6" x14ac:dyDescent="0.35">
      <c r="A514" s="69">
        <v>29262</v>
      </c>
      <c r="D514">
        <v>390.3</v>
      </c>
    </row>
    <row r="515" spans="1:6" x14ac:dyDescent="0.35">
      <c r="A515" s="69">
        <v>29269</v>
      </c>
      <c r="D515">
        <v>390.3</v>
      </c>
    </row>
    <row r="516" spans="1:6" x14ac:dyDescent="0.35">
      <c r="A516" s="69">
        <v>29276</v>
      </c>
      <c r="D516">
        <v>389.3</v>
      </c>
    </row>
    <row r="517" spans="1:6" x14ac:dyDescent="0.35">
      <c r="A517" s="69">
        <v>29281</v>
      </c>
      <c r="B517">
        <v>484.9</v>
      </c>
      <c r="C517">
        <v>1872.4</v>
      </c>
      <c r="E517">
        <v>1499.8</v>
      </c>
    </row>
    <row r="518" spans="1:6" x14ac:dyDescent="0.35">
      <c r="A518" s="69">
        <v>29283</v>
      </c>
      <c r="D518">
        <v>389.4</v>
      </c>
    </row>
    <row r="519" spans="1:6" x14ac:dyDescent="0.35">
      <c r="A519" s="69">
        <v>29290</v>
      </c>
      <c r="D519">
        <v>388.8</v>
      </c>
    </row>
    <row r="520" spans="1:6" x14ac:dyDescent="0.35">
      <c r="A520" s="69">
        <v>29297</v>
      </c>
      <c r="D520">
        <v>389.2</v>
      </c>
    </row>
    <row r="521" spans="1:6" x14ac:dyDescent="0.35">
      <c r="A521" s="69">
        <v>29304</v>
      </c>
      <c r="D521">
        <v>388.4</v>
      </c>
    </row>
    <row r="522" spans="1:6" x14ac:dyDescent="0.35">
      <c r="A522" s="69">
        <v>29311</v>
      </c>
      <c r="D522">
        <v>387.1</v>
      </c>
    </row>
    <row r="523" spans="1:6" x14ac:dyDescent="0.35">
      <c r="A523" s="69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35">
      <c r="A524" s="69">
        <v>29318</v>
      </c>
      <c r="D524">
        <v>386</v>
      </c>
    </row>
    <row r="525" spans="1:6" x14ac:dyDescent="0.35">
      <c r="A525" s="69">
        <v>29325</v>
      </c>
      <c r="D525">
        <v>385</v>
      </c>
    </row>
    <row r="526" spans="1:6" x14ac:dyDescent="0.35">
      <c r="A526" s="69">
        <v>29332</v>
      </c>
      <c r="D526">
        <v>382.8</v>
      </c>
    </row>
    <row r="527" spans="1:6" x14ac:dyDescent="0.35">
      <c r="A527" s="69">
        <v>29339</v>
      </c>
      <c r="D527">
        <v>381.3</v>
      </c>
    </row>
    <row r="528" spans="1:6" x14ac:dyDescent="0.35">
      <c r="A528" s="69">
        <v>29342</v>
      </c>
      <c r="B528">
        <v>471</v>
      </c>
      <c r="C528">
        <v>1851</v>
      </c>
      <c r="E528">
        <v>1512.3</v>
      </c>
    </row>
    <row r="529" spans="1:6" x14ac:dyDescent="0.35">
      <c r="A529" s="69">
        <v>29346</v>
      </c>
      <c r="D529">
        <v>383.6</v>
      </c>
    </row>
    <row r="530" spans="1:6" x14ac:dyDescent="0.35">
      <c r="A530" s="69">
        <v>29353</v>
      </c>
      <c r="D530">
        <v>383.5</v>
      </c>
    </row>
    <row r="531" spans="1:6" x14ac:dyDescent="0.35">
      <c r="A531" s="69">
        <v>29360</v>
      </c>
      <c r="D531">
        <v>384.7</v>
      </c>
    </row>
    <row r="532" spans="1:6" x14ac:dyDescent="0.35">
      <c r="A532" s="69">
        <v>29367</v>
      </c>
      <c r="D532">
        <v>385.8</v>
      </c>
    </row>
    <row r="533" spans="1:6" x14ac:dyDescent="0.35">
      <c r="A533" s="69">
        <v>29373</v>
      </c>
      <c r="B533">
        <v>471.6</v>
      </c>
      <c r="C533">
        <v>1853.6</v>
      </c>
      <c r="E533">
        <v>1529.2</v>
      </c>
    </row>
    <row r="534" spans="1:6" x14ac:dyDescent="0.35">
      <c r="A534" s="69">
        <v>29374</v>
      </c>
      <c r="D534">
        <v>386.8</v>
      </c>
    </row>
    <row r="535" spans="1:6" x14ac:dyDescent="0.35">
      <c r="A535" s="69">
        <v>29381</v>
      </c>
      <c r="D535">
        <v>387.1</v>
      </c>
    </row>
    <row r="536" spans="1:6" x14ac:dyDescent="0.35">
      <c r="A536" s="69">
        <v>29388</v>
      </c>
      <c r="D536">
        <v>389</v>
      </c>
    </row>
    <row r="537" spans="1:6" x14ac:dyDescent="0.35">
      <c r="A537" s="69">
        <v>29395</v>
      </c>
      <c r="D537">
        <v>389.9</v>
      </c>
    </row>
    <row r="538" spans="1:6" x14ac:dyDescent="0.35">
      <c r="A538" s="69">
        <v>29402</v>
      </c>
      <c r="D538">
        <v>391.3</v>
      </c>
    </row>
    <row r="539" spans="1:6" x14ac:dyDescent="0.35">
      <c r="A539" s="69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35">
      <c r="A540" s="69">
        <v>29409</v>
      </c>
      <c r="D540">
        <v>391.4</v>
      </c>
    </row>
    <row r="541" spans="1:6" x14ac:dyDescent="0.35">
      <c r="A541" s="69">
        <v>29416</v>
      </c>
      <c r="D541">
        <v>394.2</v>
      </c>
    </row>
    <row r="542" spans="1:6" x14ac:dyDescent="0.35">
      <c r="A542" s="69">
        <v>29423</v>
      </c>
      <c r="D542">
        <v>393.9</v>
      </c>
    </row>
    <row r="543" spans="1:6" x14ac:dyDescent="0.35">
      <c r="A543" s="69">
        <v>29430</v>
      </c>
      <c r="D543">
        <v>394.6</v>
      </c>
    </row>
    <row r="544" spans="1:6" x14ac:dyDescent="0.35">
      <c r="A544" s="69">
        <v>29434</v>
      </c>
      <c r="B544">
        <v>479.8</v>
      </c>
      <c r="C544">
        <v>1876.8</v>
      </c>
      <c r="E544">
        <v>1561.5</v>
      </c>
    </row>
    <row r="545" spans="1:6" x14ac:dyDescent="0.35">
      <c r="A545" s="69">
        <v>29437</v>
      </c>
      <c r="D545">
        <v>398.8</v>
      </c>
    </row>
    <row r="546" spans="1:6" x14ac:dyDescent="0.35">
      <c r="A546" s="69">
        <v>29444</v>
      </c>
      <c r="D546">
        <v>398.2</v>
      </c>
    </row>
    <row r="547" spans="1:6" x14ac:dyDescent="0.35">
      <c r="A547" s="69">
        <v>29451</v>
      </c>
      <c r="D547">
        <v>398.3</v>
      </c>
    </row>
    <row r="548" spans="1:6" x14ac:dyDescent="0.35">
      <c r="A548" s="69">
        <v>29458</v>
      </c>
      <c r="D548">
        <v>399.3</v>
      </c>
    </row>
    <row r="549" spans="1:6" x14ac:dyDescent="0.35">
      <c r="A549" s="69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35">
      <c r="A550" s="69">
        <v>29472</v>
      </c>
      <c r="D550">
        <v>403.9</v>
      </c>
    </row>
    <row r="551" spans="1:6" x14ac:dyDescent="0.35">
      <c r="A551" s="69">
        <v>29479</v>
      </c>
      <c r="D551">
        <v>404.7</v>
      </c>
    </row>
    <row r="552" spans="1:6" x14ac:dyDescent="0.35">
      <c r="A552" s="69">
        <v>29486</v>
      </c>
      <c r="D552">
        <v>405.6</v>
      </c>
    </row>
    <row r="553" spans="1:6" x14ac:dyDescent="0.35">
      <c r="A553" s="69">
        <v>29493</v>
      </c>
      <c r="D553">
        <v>405.3</v>
      </c>
    </row>
    <row r="554" spans="1:6" x14ac:dyDescent="0.35">
      <c r="A554" s="69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35">
      <c r="A555" s="69">
        <v>29500</v>
      </c>
      <c r="D555">
        <v>408.2</v>
      </c>
    </row>
    <row r="556" spans="1:6" x14ac:dyDescent="0.35">
      <c r="A556" s="69">
        <v>29507</v>
      </c>
      <c r="D556">
        <v>408.9</v>
      </c>
    </row>
    <row r="557" spans="1:6" x14ac:dyDescent="0.35">
      <c r="A557" s="69">
        <v>29514</v>
      </c>
      <c r="D557">
        <v>408.6</v>
      </c>
    </row>
    <row r="558" spans="1:6" x14ac:dyDescent="0.35">
      <c r="A558" s="69">
        <v>29521</v>
      </c>
      <c r="D558">
        <v>409.6</v>
      </c>
    </row>
    <row r="559" spans="1:6" x14ac:dyDescent="0.35">
      <c r="A559" s="69">
        <v>29526</v>
      </c>
      <c r="B559">
        <v>479.8</v>
      </c>
      <c r="C559">
        <v>1864.3</v>
      </c>
      <c r="E559">
        <v>1595.8</v>
      </c>
    </row>
    <row r="560" spans="1:6" x14ac:dyDescent="0.35">
      <c r="A560" s="69">
        <v>29528</v>
      </c>
      <c r="D560">
        <v>409.2</v>
      </c>
    </row>
    <row r="561" spans="1:6" x14ac:dyDescent="0.35">
      <c r="A561" s="69">
        <v>29535</v>
      </c>
      <c r="D561">
        <v>410.4</v>
      </c>
    </row>
    <row r="562" spans="1:6" x14ac:dyDescent="0.35">
      <c r="A562" s="69">
        <v>29542</v>
      </c>
      <c r="D562">
        <v>411.3</v>
      </c>
    </row>
    <row r="563" spans="1:6" x14ac:dyDescent="0.35">
      <c r="A563" s="69">
        <v>29549</v>
      </c>
      <c r="D563">
        <v>410.8</v>
      </c>
    </row>
    <row r="564" spans="1:6" x14ac:dyDescent="0.35">
      <c r="A564" s="69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35">
      <c r="A565" s="69">
        <v>29563</v>
      </c>
      <c r="D565">
        <v>409.6</v>
      </c>
    </row>
    <row r="566" spans="1:6" x14ac:dyDescent="0.35">
      <c r="A566" s="69">
        <v>29570</v>
      </c>
      <c r="D566">
        <v>410.7</v>
      </c>
    </row>
    <row r="567" spans="1:6" x14ac:dyDescent="0.35">
      <c r="A567" s="69">
        <v>29577</v>
      </c>
      <c r="D567">
        <v>409.9</v>
      </c>
    </row>
    <row r="568" spans="1:6" x14ac:dyDescent="0.35">
      <c r="A568" s="69">
        <v>29584</v>
      </c>
      <c r="D568">
        <v>404.3</v>
      </c>
    </row>
    <row r="569" spans="1:6" x14ac:dyDescent="0.35">
      <c r="A569" s="69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35">
      <c r="A570" s="69">
        <v>29591</v>
      </c>
      <c r="D570">
        <v>407.4</v>
      </c>
    </row>
    <row r="571" spans="1:6" x14ac:dyDescent="0.35">
      <c r="A571" s="69">
        <v>29598</v>
      </c>
      <c r="D571">
        <v>409.4</v>
      </c>
    </row>
    <row r="572" spans="1:6" x14ac:dyDescent="0.35">
      <c r="A572" s="69">
        <v>29605</v>
      </c>
      <c r="D572">
        <v>413.2</v>
      </c>
    </row>
    <row r="573" spans="1:6" x14ac:dyDescent="0.35">
      <c r="A573" s="69">
        <v>29612</v>
      </c>
      <c r="D573">
        <v>413.8</v>
      </c>
    </row>
    <row r="574" spans="1:6" x14ac:dyDescent="0.35">
      <c r="A574" s="69">
        <v>29618</v>
      </c>
      <c r="B574">
        <v>471.4</v>
      </c>
      <c r="C574">
        <v>1839.4</v>
      </c>
      <c r="E574">
        <v>1618.7</v>
      </c>
    </row>
    <row r="575" spans="1:6" x14ac:dyDescent="0.35">
      <c r="A575" s="69">
        <v>29619</v>
      </c>
      <c r="D575">
        <v>410.8</v>
      </c>
    </row>
    <row r="576" spans="1:6" x14ac:dyDescent="0.35">
      <c r="A576" s="69">
        <v>29626</v>
      </c>
      <c r="D576">
        <v>413.6</v>
      </c>
    </row>
    <row r="577" spans="1:6" x14ac:dyDescent="0.35">
      <c r="A577" s="69">
        <v>29633</v>
      </c>
      <c r="D577">
        <v>415.3</v>
      </c>
    </row>
    <row r="578" spans="1:6" x14ac:dyDescent="0.35">
      <c r="A578" s="69">
        <v>29640</v>
      </c>
      <c r="D578">
        <v>416.6</v>
      </c>
    </row>
    <row r="579" spans="1:6" x14ac:dyDescent="0.35">
      <c r="A579" s="69">
        <v>29646</v>
      </c>
      <c r="B579">
        <v>472.9</v>
      </c>
      <c r="C579">
        <v>1847.2</v>
      </c>
      <c r="E579">
        <v>1636.6</v>
      </c>
    </row>
    <row r="580" spans="1:6" x14ac:dyDescent="0.35">
      <c r="A580" s="69">
        <v>29647</v>
      </c>
      <c r="D580">
        <v>414.7</v>
      </c>
    </row>
    <row r="581" spans="1:6" x14ac:dyDescent="0.35">
      <c r="A581" s="69">
        <v>29654</v>
      </c>
      <c r="D581">
        <v>417.4</v>
      </c>
    </row>
    <row r="582" spans="1:6" x14ac:dyDescent="0.35">
      <c r="A582" s="69">
        <v>29661</v>
      </c>
      <c r="D582">
        <v>419.1</v>
      </c>
    </row>
    <row r="583" spans="1:6" x14ac:dyDescent="0.35">
      <c r="A583" s="69">
        <v>29668</v>
      </c>
      <c r="D583">
        <v>419.2</v>
      </c>
    </row>
    <row r="584" spans="1:6" x14ac:dyDescent="0.35">
      <c r="A584" s="69">
        <v>29675</v>
      </c>
      <c r="D584">
        <v>421</v>
      </c>
    </row>
    <row r="585" spans="1:6" x14ac:dyDescent="0.35">
      <c r="A585" s="69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35">
      <c r="A586" s="69">
        <v>29682</v>
      </c>
      <c r="D586">
        <v>424</v>
      </c>
    </row>
    <row r="587" spans="1:6" x14ac:dyDescent="0.35">
      <c r="A587" s="69">
        <v>29689</v>
      </c>
      <c r="D587">
        <v>426.1</v>
      </c>
    </row>
    <row r="588" spans="1:6" x14ac:dyDescent="0.35">
      <c r="A588" s="69">
        <v>29696</v>
      </c>
      <c r="D588">
        <v>429.7</v>
      </c>
    </row>
    <row r="589" spans="1:6" x14ac:dyDescent="0.35">
      <c r="A589" s="69">
        <v>29703</v>
      </c>
      <c r="D589">
        <v>429.2</v>
      </c>
    </row>
    <row r="590" spans="1:6" x14ac:dyDescent="0.35">
      <c r="A590" s="69">
        <v>29707</v>
      </c>
      <c r="B590">
        <v>473.5</v>
      </c>
      <c r="C590">
        <v>1855.3</v>
      </c>
      <c r="E590">
        <v>1664.2</v>
      </c>
    </row>
    <row r="591" spans="1:6" x14ac:dyDescent="0.35">
      <c r="A591" s="69">
        <v>29710</v>
      </c>
      <c r="D591">
        <v>427.6</v>
      </c>
    </row>
    <row r="592" spans="1:6" x14ac:dyDescent="0.35">
      <c r="A592" s="69">
        <v>29717</v>
      </c>
      <c r="D592">
        <v>425.7</v>
      </c>
    </row>
    <row r="593" spans="1:6" x14ac:dyDescent="0.35">
      <c r="A593" s="69">
        <v>29724</v>
      </c>
      <c r="D593">
        <v>423.6</v>
      </c>
    </row>
    <row r="594" spans="1:6" x14ac:dyDescent="0.35">
      <c r="A594" s="69">
        <v>29731</v>
      </c>
      <c r="D594">
        <v>423.1</v>
      </c>
    </row>
    <row r="595" spans="1:6" x14ac:dyDescent="0.35">
      <c r="A595" s="69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35">
      <c r="A596" s="69">
        <v>29745</v>
      </c>
      <c r="D596">
        <v>423.1</v>
      </c>
    </row>
    <row r="597" spans="1:6" x14ac:dyDescent="0.35">
      <c r="A597" s="69">
        <v>29752</v>
      </c>
      <c r="D597">
        <v>425.4</v>
      </c>
    </row>
    <row r="598" spans="1:6" x14ac:dyDescent="0.35">
      <c r="A598" s="69">
        <v>29759</v>
      </c>
      <c r="D598">
        <v>426.6</v>
      </c>
    </row>
    <row r="599" spans="1:6" x14ac:dyDescent="0.35">
      <c r="A599" s="69">
        <v>29766</v>
      </c>
      <c r="D599">
        <v>425.2</v>
      </c>
    </row>
    <row r="600" spans="1:6" x14ac:dyDescent="0.35">
      <c r="A600" s="69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35">
      <c r="A601" s="69">
        <v>29773</v>
      </c>
      <c r="D601">
        <v>428.8</v>
      </c>
    </row>
    <row r="602" spans="1:6" x14ac:dyDescent="0.35">
      <c r="A602" s="69">
        <v>29780</v>
      </c>
      <c r="D602">
        <v>426.2</v>
      </c>
    </row>
    <row r="603" spans="1:6" x14ac:dyDescent="0.35">
      <c r="A603" s="69">
        <v>29787</v>
      </c>
      <c r="D603">
        <v>427.4</v>
      </c>
    </row>
    <row r="604" spans="1:6" x14ac:dyDescent="0.35">
      <c r="A604" s="69">
        <v>29794</v>
      </c>
      <c r="D604">
        <v>426.2</v>
      </c>
    </row>
    <row r="605" spans="1:6" x14ac:dyDescent="0.35">
      <c r="A605" s="69">
        <v>29799</v>
      </c>
      <c r="B605">
        <v>463</v>
      </c>
      <c r="C605">
        <v>1837.6</v>
      </c>
      <c r="E605">
        <v>1694.3</v>
      </c>
    </row>
    <row r="606" spans="1:6" x14ac:dyDescent="0.35">
      <c r="A606" s="69">
        <v>29801</v>
      </c>
      <c r="D606">
        <v>425.9</v>
      </c>
    </row>
    <row r="607" spans="1:6" x14ac:dyDescent="0.35">
      <c r="A607" s="69">
        <v>29808</v>
      </c>
      <c r="D607">
        <v>429</v>
      </c>
    </row>
    <row r="608" spans="1:6" x14ac:dyDescent="0.35">
      <c r="A608" s="69">
        <v>29815</v>
      </c>
      <c r="D608">
        <v>426.3</v>
      </c>
    </row>
    <row r="609" spans="1:6" x14ac:dyDescent="0.35">
      <c r="A609" s="69">
        <v>29822</v>
      </c>
      <c r="D609">
        <v>425.8</v>
      </c>
    </row>
    <row r="610" spans="1:6" x14ac:dyDescent="0.35">
      <c r="A610" s="69">
        <v>29829</v>
      </c>
      <c r="D610">
        <v>427</v>
      </c>
    </row>
    <row r="611" spans="1:6" x14ac:dyDescent="0.35">
      <c r="A611" s="69">
        <v>29830</v>
      </c>
      <c r="B611">
        <v>458.6</v>
      </c>
      <c r="C611">
        <v>1832.4</v>
      </c>
      <c r="E611">
        <v>1706</v>
      </c>
    </row>
    <row r="612" spans="1:6" x14ac:dyDescent="0.35">
      <c r="A612" s="69">
        <v>29836</v>
      </c>
      <c r="D612">
        <v>425.6</v>
      </c>
    </row>
    <row r="613" spans="1:6" x14ac:dyDescent="0.35">
      <c r="A613" s="69">
        <v>29843</v>
      </c>
      <c r="D613">
        <v>429</v>
      </c>
    </row>
    <row r="614" spans="1:6" x14ac:dyDescent="0.35">
      <c r="A614" s="69">
        <v>29850</v>
      </c>
      <c r="D614">
        <v>428.3</v>
      </c>
    </row>
    <row r="615" spans="1:6" x14ac:dyDescent="0.35">
      <c r="A615" s="69">
        <v>29857</v>
      </c>
      <c r="D615">
        <v>424.9</v>
      </c>
    </row>
    <row r="616" spans="1:6" x14ac:dyDescent="0.35">
      <c r="A616" s="69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35">
      <c r="A617" s="69">
        <v>29864</v>
      </c>
      <c r="D617">
        <v>427</v>
      </c>
    </row>
    <row r="618" spans="1:6" x14ac:dyDescent="0.35">
      <c r="A618" s="69">
        <v>29871</v>
      </c>
      <c r="D618">
        <v>428.3</v>
      </c>
    </row>
    <row r="619" spans="1:6" x14ac:dyDescent="0.35">
      <c r="A619" s="69">
        <v>29878</v>
      </c>
      <c r="D619">
        <v>428.9</v>
      </c>
    </row>
    <row r="620" spans="1:6" x14ac:dyDescent="0.35">
      <c r="A620" s="69">
        <v>29885</v>
      </c>
      <c r="D620">
        <v>428.9</v>
      </c>
    </row>
    <row r="621" spans="1:6" x14ac:dyDescent="0.35">
      <c r="A621" s="69">
        <v>29891</v>
      </c>
      <c r="B621">
        <v>459.8</v>
      </c>
      <c r="C621">
        <v>1850.9</v>
      </c>
      <c r="E621">
        <v>1736.1</v>
      </c>
    </row>
    <row r="622" spans="1:6" x14ac:dyDescent="0.35">
      <c r="A622" s="69">
        <v>29892</v>
      </c>
      <c r="D622">
        <v>428.3</v>
      </c>
    </row>
    <row r="623" spans="1:6" x14ac:dyDescent="0.35">
      <c r="A623" s="69">
        <v>29899</v>
      </c>
      <c r="D623">
        <v>430.6</v>
      </c>
    </row>
    <row r="624" spans="1:6" x14ac:dyDescent="0.35">
      <c r="A624" s="69">
        <v>29906</v>
      </c>
      <c r="D624">
        <v>431.4</v>
      </c>
    </row>
    <row r="625" spans="1:6" x14ac:dyDescent="0.35">
      <c r="A625" s="69">
        <v>29913</v>
      </c>
      <c r="D625">
        <v>430.4</v>
      </c>
    </row>
    <row r="626" spans="1:6" x14ac:dyDescent="0.35">
      <c r="A626" s="69">
        <v>29920</v>
      </c>
      <c r="D626">
        <v>433.5</v>
      </c>
    </row>
    <row r="627" spans="1:6" x14ac:dyDescent="0.35">
      <c r="A627" s="69">
        <v>29921</v>
      </c>
      <c r="B627">
        <v>464.1</v>
      </c>
      <c r="C627">
        <v>1865.6</v>
      </c>
      <c r="E627">
        <v>1755.5</v>
      </c>
    </row>
    <row r="628" spans="1:6" x14ac:dyDescent="0.35">
      <c r="A628" s="69">
        <v>29927</v>
      </c>
      <c r="D628">
        <v>436.2</v>
      </c>
    </row>
    <row r="629" spans="1:6" x14ac:dyDescent="0.35">
      <c r="A629" s="69">
        <v>29934</v>
      </c>
      <c r="D629">
        <v>435.1</v>
      </c>
    </row>
    <row r="630" spans="1:6" x14ac:dyDescent="0.35">
      <c r="A630" s="69">
        <v>29941</v>
      </c>
      <c r="D630">
        <v>437.2</v>
      </c>
    </row>
    <row r="631" spans="1:6" x14ac:dyDescent="0.35">
      <c r="A631" s="69">
        <v>29948</v>
      </c>
      <c r="D631">
        <v>436.7</v>
      </c>
    </row>
    <row r="632" spans="1:6" x14ac:dyDescent="0.35">
      <c r="A632" s="69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35">
      <c r="A633" s="69">
        <v>29955</v>
      </c>
      <c r="D633">
        <v>440.2</v>
      </c>
    </row>
    <row r="634" spans="1:6" x14ac:dyDescent="0.35">
      <c r="A634" s="69">
        <v>29962</v>
      </c>
      <c r="D634">
        <v>442.7</v>
      </c>
    </row>
    <row r="635" spans="1:6" x14ac:dyDescent="0.35">
      <c r="A635" s="69">
        <v>29969</v>
      </c>
      <c r="D635">
        <v>442.8</v>
      </c>
    </row>
    <row r="636" spans="1:6" x14ac:dyDescent="0.35">
      <c r="A636" s="69">
        <v>29976</v>
      </c>
      <c r="D636">
        <v>442.7</v>
      </c>
    </row>
    <row r="637" spans="1:6" x14ac:dyDescent="0.35">
      <c r="A637" s="69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35">
      <c r="A638" s="69">
        <v>29990</v>
      </c>
      <c r="D638">
        <v>441.3</v>
      </c>
    </row>
    <row r="639" spans="1:6" x14ac:dyDescent="0.35">
      <c r="A639" s="69">
        <v>29997</v>
      </c>
      <c r="D639">
        <v>442.3</v>
      </c>
    </row>
    <row r="640" spans="1:6" x14ac:dyDescent="0.35">
      <c r="A640" s="69">
        <v>30004</v>
      </c>
      <c r="D640">
        <v>441.6</v>
      </c>
    </row>
    <row r="641" spans="1:6" x14ac:dyDescent="0.35">
      <c r="A641" s="69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35">
      <c r="A642" s="69">
        <v>30018</v>
      </c>
      <c r="D642">
        <v>442.1</v>
      </c>
    </row>
    <row r="643" spans="1:6" x14ac:dyDescent="0.35">
      <c r="A643" s="69">
        <v>30025</v>
      </c>
      <c r="D643">
        <v>443.4</v>
      </c>
    </row>
    <row r="644" spans="1:6" x14ac:dyDescent="0.35">
      <c r="A644" s="69">
        <v>30032</v>
      </c>
      <c r="D644">
        <v>442.4</v>
      </c>
    </row>
    <row r="645" spans="1:6" x14ac:dyDescent="0.35">
      <c r="A645" s="69">
        <v>30039</v>
      </c>
      <c r="D645">
        <v>442.4</v>
      </c>
    </row>
    <row r="646" spans="1:6" x14ac:dyDescent="0.35">
      <c r="A646" s="69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35">
      <c r="A647" s="69">
        <v>30046</v>
      </c>
      <c r="D647">
        <v>445.2</v>
      </c>
    </row>
    <row r="648" spans="1:6" x14ac:dyDescent="0.35">
      <c r="A648" s="69">
        <v>30053</v>
      </c>
      <c r="D648">
        <v>447.6</v>
      </c>
    </row>
    <row r="649" spans="1:6" x14ac:dyDescent="0.35">
      <c r="A649" s="69">
        <v>30060</v>
      </c>
      <c r="D649">
        <v>448.5</v>
      </c>
    </row>
    <row r="650" spans="1:6" x14ac:dyDescent="0.35">
      <c r="A650" s="69">
        <v>30067</v>
      </c>
      <c r="D650">
        <v>447.7</v>
      </c>
    </row>
    <row r="651" spans="1:6" x14ac:dyDescent="0.35">
      <c r="A651" s="69">
        <v>30072</v>
      </c>
      <c r="B651">
        <v>465.8</v>
      </c>
      <c r="C651">
        <v>1893</v>
      </c>
      <c r="E651">
        <v>1815.4</v>
      </c>
    </row>
    <row r="652" spans="1:6" x14ac:dyDescent="0.35">
      <c r="A652" s="69">
        <v>30074</v>
      </c>
      <c r="D652">
        <v>445.3</v>
      </c>
    </row>
    <row r="653" spans="1:6" x14ac:dyDescent="0.35">
      <c r="A653" s="69">
        <v>30081</v>
      </c>
      <c r="D653">
        <v>447.2</v>
      </c>
    </row>
    <row r="654" spans="1:6" x14ac:dyDescent="0.35">
      <c r="A654" s="69">
        <v>30088</v>
      </c>
      <c r="D654">
        <v>445.9</v>
      </c>
    </row>
    <row r="655" spans="1:6" x14ac:dyDescent="0.35">
      <c r="A655" s="69">
        <v>30095</v>
      </c>
      <c r="D655">
        <v>447.1</v>
      </c>
    </row>
    <row r="656" spans="1:6" x14ac:dyDescent="0.35">
      <c r="A656" s="69">
        <v>30102</v>
      </c>
      <c r="D656">
        <v>447.4</v>
      </c>
    </row>
    <row r="657" spans="1:6" x14ac:dyDescent="0.35">
      <c r="A657" s="69">
        <v>30103</v>
      </c>
      <c r="B657">
        <v>461.3</v>
      </c>
      <c r="C657">
        <v>1882.5</v>
      </c>
      <c r="E657">
        <v>1826</v>
      </c>
    </row>
    <row r="658" spans="1:6" x14ac:dyDescent="0.35">
      <c r="A658" s="69">
        <v>30109</v>
      </c>
      <c r="D658">
        <v>448</v>
      </c>
    </row>
    <row r="659" spans="1:6" x14ac:dyDescent="0.35">
      <c r="A659" s="69">
        <v>30116</v>
      </c>
      <c r="D659">
        <v>449.1</v>
      </c>
    </row>
    <row r="660" spans="1:6" x14ac:dyDescent="0.35">
      <c r="A660" s="69">
        <v>30123</v>
      </c>
      <c r="D660">
        <v>448.3</v>
      </c>
    </row>
    <row r="661" spans="1:6" x14ac:dyDescent="0.35">
      <c r="A661" s="69">
        <v>30130</v>
      </c>
      <c r="D661">
        <v>445</v>
      </c>
    </row>
    <row r="662" spans="1:6" x14ac:dyDescent="0.35">
      <c r="A662" s="69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35">
      <c r="A663" s="69">
        <v>30137</v>
      </c>
      <c r="D663">
        <v>446.1</v>
      </c>
    </row>
    <row r="664" spans="1:6" x14ac:dyDescent="0.35">
      <c r="A664" s="69">
        <v>30144</v>
      </c>
      <c r="D664">
        <v>449</v>
      </c>
    </row>
    <row r="665" spans="1:6" x14ac:dyDescent="0.35">
      <c r="A665" s="69">
        <v>30151</v>
      </c>
      <c r="D665">
        <v>447.8</v>
      </c>
    </row>
    <row r="666" spans="1:6" x14ac:dyDescent="0.35">
      <c r="A666" s="69">
        <v>30158</v>
      </c>
      <c r="D666">
        <v>448.4</v>
      </c>
    </row>
    <row r="667" spans="1:6" x14ac:dyDescent="0.35">
      <c r="A667" s="69">
        <v>30164</v>
      </c>
      <c r="B667">
        <v>462</v>
      </c>
      <c r="C667">
        <v>1888.6</v>
      </c>
      <c r="E667">
        <v>1845.2</v>
      </c>
    </row>
    <row r="668" spans="1:6" x14ac:dyDescent="0.35">
      <c r="A668" s="69">
        <v>30165</v>
      </c>
      <c r="D668">
        <v>448.5</v>
      </c>
    </row>
    <row r="669" spans="1:6" x14ac:dyDescent="0.35">
      <c r="A669" s="69">
        <v>30172</v>
      </c>
      <c r="D669">
        <v>449.6</v>
      </c>
    </row>
    <row r="670" spans="1:6" x14ac:dyDescent="0.35">
      <c r="A670" s="69">
        <v>30179</v>
      </c>
      <c r="D670">
        <v>451.2</v>
      </c>
    </row>
    <row r="671" spans="1:6" x14ac:dyDescent="0.35">
      <c r="A671" s="69">
        <v>30186</v>
      </c>
      <c r="D671">
        <v>452.3</v>
      </c>
    </row>
    <row r="672" spans="1:6" x14ac:dyDescent="0.35">
      <c r="A672" s="69">
        <v>30193</v>
      </c>
      <c r="D672">
        <v>453.1</v>
      </c>
    </row>
    <row r="673" spans="1:6" x14ac:dyDescent="0.35">
      <c r="A673" s="69">
        <v>30195</v>
      </c>
      <c r="B673">
        <v>467.7</v>
      </c>
      <c r="C673">
        <v>1902.1</v>
      </c>
      <c r="E673">
        <v>1858.4</v>
      </c>
    </row>
    <row r="674" spans="1:6" x14ac:dyDescent="0.35">
      <c r="A674" s="69">
        <v>30200</v>
      </c>
      <c r="D674">
        <v>454.5</v>
      </c>
    </row>
    <row r="675" spans="1:6" x14ac:dyDescent="0.35">
      <c r="A675" s="69">
        <v>30207</v>
      </c>
      <c r="D675">
        <v>456.6</v>
      </c>
    </row>
    <row r="676" spans="1:6" x14ac:dyDescent="0.35">
      <c r="A676" s="69">
        <v>30214</v>
      </c>
      <c r="D676">
        <v>458.2</v>
      </c>
    </row>
    <row r="677" spans="1:6" x14ac:dyDescent="0.35">
      <c r="A677" s="69">
        <v>30221</v>
      </c>
      <c r="D677">
        <v>456.6</v>
      </c>
    </row>
    <row r="678" spans="1:6" x14ac:dyDescent="0.35">
      <c r="A678" s="69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35">
      <c r="A679" s="69">
        <v>30228</v>
      </c>
      <c r="D679">
        <v>460</v>
      </c>
    </row>
    <row r="680" spans="1:6" x14ac:dyDescent="0.35">
      <c r="A680" s="69">
        <v>30235</v>
      </c>
      <c r="D680">
        <v>463.3</v>
      </c>
    </row>
    <row r="681" spans="1:6" x14ac:dyDescent="0.35">
      <c r="A681" s="69">
        <v>30242</v>
      </c>
      <c r="D681">
        <v>463.9</v>
      </c>
    </row>
    <row r="682" spans="1:6" x14ac:dyDescent="0.35">
      <c r="A682" s="69">
        <v>30249</v>
      </c>
      <c r="D682">
        <v>465.5</v>
      </c>
    </row>
    <row r="683" spans="1:6" x14ac:dyDescent="0.35">
      <c r="A683" s="69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35">
      <c r="A684" s="69">
        <v>30263</v>
      </c>
      <c r="D684">
        <v>470.4</v>
      </c>
    </row>
    <row r="685" spans="1:6" x14ac:dyDescent="0.35">
      <c r="A685" s="69">
        <v>30270</v>
      </c>
      <c r="D685">
        <v>472.1</v>
      </c>
    </row>
    <row r="686" spans="1:6" x14ac:dyDescent="0.35">
      <c r="A686" s="69">
        <v>30277</v>
      </c>
      <c r="D686">
        <v>471.9</v>
      </c>
    </row>
    <row r="687" spans="1:6" x14ac:dyDescent="0.35">
      <c r="A687" s="69">
        <v>30284</v>
      </c>
      <c r="D687">
        <v>471.5</v>
      </c>
    </row>
    <row r="688" spans="1:6" x14ac:dyDescent="0.35">
      <c r="A688" s="69">
        <v>30286</v>
      </c>
      <c r="B688">
        <v>486</v>
      </c>
      <c r="C688">
        <v>1950.8</v>
      </c>
      <c r="E688">
        <v>1905.9</v>
      </c>
    </row>
    <row r="689" spans="1:6" x14ac:dyDescent="0.35">
      <c r="A689" s="69">
        <v>30291</v>
      </c>
      <c r="D689">
        <v>474.2</v>
      </c>
    </row>
    <row r="690" spans="1:6" x14ac:dyDescent="0.35">
      <c r="A690" s="69">
        <v>30298</v>
      </c>
      <c r="D690">
        <v>477.1</v>
      </c>
    </row>
    <row r="691" spans="1:6" x14ac:dyDescent="0.35">
      <c r="A691" s="69">
        <v>30305</v>
      </c>
      <c r="D691">
        <v>475.2</v>
      </c>
    </row>
    <row r="692" spans="1:6" x14ac:dyDescent="0.35">
      <c r="A692" s="69">
        <v>30312</v>
      </c>
      <c r="D692">
        <v>473.9</v>
      </c>
    </row>
    <row r="693" spans="1:6" x14ac:dyDescent="0.35">
      <c r="A693" s="69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35">
      <c r="A694" s="69">
        <v>30319</v>
      </c>
      <c r="D694">
        <v>472.6</v>
      </c>
    </row>
    <row r="695" spans="1:6" x14ac:dyDescent="0.35">
      <c r="A695" s="69">
        <v>30326</v>
      </c>
      <c r="D695">
        <v>475.3</v>
      </c>
    </row>
    <row r="696" spans="1:6" x14ac:dyDescent="0.35">
      <c r="A696" s="69">
        <v>30333</v>
      </c>
      <c r="D696">
        <v>477.2</v>
      </c>
    </row>
    <row r="697" spans="1:6" x14ac:dyDescent="0.35">
      <c r="A697" s="69">
        <v>30340</v>
      </c>
      <c r="D697">
        <v>478.4</v>
      </c>
    </row>
    <row r="698" spans="1:6" x14ac:dyDescent="0.35">
      <c r="A698" s="69">
        <v>30347</v>
      </c>
      <c r="D698">
        <v>479.7</v>
      </c>
    </row>
    <row r="699" spans="1:6" x14ac:dyDescent="0.35">
      <c r="A699" s="69">
        <v>30348</v>
      </c>
      <c r="B699">
        <v>494.2</v>
      </c>
      <c r="C699">
        <v>2037.6</v>
      </c>
      <c r="E699">
        <v>1996.8</v>
      </c>
    </row>
    <row r="700" spans="1:6" x14ac:dyDescent="0.35">
      <c r="A700" s="69">
        <v>30354</v>
      </c>
      <c r="D700">
        <v>482.3</v>
      </c>
    </row>
    <row r="701" spans="1:6" x14ac:dyDescent="0.35">
      <c r="A701" s="69">
        <v>30361</v>
      </c>
      <c r="D701">
        <v>483.4</v>
      </c>
    </row>
    <row r="702" spans="1:6" x14ac:dyDescent="0.35">
      <c r="A702" s="69">
        <v>30368</v>
      </c>
      <c r="D702">
        <v>483.9</v>
      </c>
    </row>
    <row r="703" spans="1:6" x14ac:dyDescent="0.35">
      <c r="A703" s="69">
        <v>30375</v>
      </c>
      <c r="D703">
        <v>487.5</v>
      </c>
    </row>
    <row r="704" spans="1:6" x14ac:dyDescent="0.35">
      <c r="A704" s="69">
        <v>30376</v>
      </c>
      <c r="B704">
        <v>500.1</v>
      </c>
      <c r="C704">
        <v>2054.1999999999998</v>
      </c>
      <c r="E704">
        <v>2015.2</v>
      </c>
    </row>
    <row r="705" spans="1:6" x14ac:dyDescent="0.35">
      <c r="A705" s="69">
        <v>30382</v>
      </c>
      <c r="D705">
        <v>489.6</v>
      </c>
    </row>
    <row r="706" spans="1:6" x14ac:dyDescent="0.35">
      <c r="A706" s="69">
        <v>30389</v>
      </c>
      <c r="D706">
        <v>489.6</v>
      </c>
    </row>
    <row r="707" spans="1:6" x14ac:dyDescent="0.35">
      <c r="A707" s="69">
        <v>30396</v>
      </c>
      <c r="D707">
        <v>490.9</v>
      </c>
    </row>
    <row r="708" spans="1:6" x14ac:dyDescent="0.35">
      <c r="A708" s="69">
        <v>30403</v>
      </c>
      <c r="D708">
        <v>491</v>
      </c>
    </row>
    <row r="709" spans="1:6" x14ac:dyDescent="0.35">
      <c r="A709" s="69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35">
      <c r="A710" s="69">
        <v>30410</v>
      </c>
      <c r="D710">
        <v>493.4</v>
      </c>
    </row>
    <row r="711" spans="1:6" x14ac:dyDescent="0.35">
      <c r="A711" s="69">
        <v>30417</v>
      </c>
      <c r="D711">
        <v>493.7</v>
      </c>
    </row>
    <row r="712" spans="1:6" x14ac:dyDescent="0.35">
      <c r="A712" s="69">
        <v>30424</v>
      </c>
      <c r="D712">
        <v>491.2</v>
      </c>
    </row>
    <row r="713" spans="1:6" x14ac:dyDescent="0.35">
      <c r="A713" s="69">
        <v>30431</v>
      </c>
      <c r="D713">
        <v>492.5</v>
      </c>
    </row>
    <row r="714" spans="1:6" x14ac:dyDescent="0.35">
      <c r="A714" s="69">
        <v>30437</v>
      </c>
      <c r="B714">
        <v>504</v>
      </c>
      <c r="C714">
        <v>2059.6</v>
      </c>
      <c r="E714">
        <v>2043.1</v>
      </c>
    </row>
    <row r="715" spans="1:6" x14ac:dyDescent="0.35">
      <c r="A715" s="69">
        <v>30438</v>
      </c>
      <c r="D715">
        <v>496</v>
      </c>
    </row>
    <row r="716" spans="1:6" x14ac:dyDescent="0.35">
      <c r="A716" s="69">
        <v>30445</v>
      </c>
      <c r="D716">
        <v>497.5</v>
      </c>
    </row>
    <row r="717" spans="1:6" x14ac:dyDescent="0.35">
      <c r="A717" s="69">
        <v>30452</v>
      </c>
      <c r="D717">
        <v>501.3</v>
      </c>
    </row>
    <row r="718" spans="1:6" x14ac:dyDescent="0.35">
      <c r="A718" s="69">
        <v>30459</v>
      </c>
      <c r="D718">
        <v>500.9</v>
      </c>
    </row>
    <row r="719" spans="1:6" x14ac:dyDescent="0.35">
      <c r="A719" s="69">
        <v>30466</v>
      </c>
      <c r="D719">
        <v>501</v>
      </c>
    </row>
    <row r="720" spans="1:6" x14ac:dyDescent="0.35">
      <c r="A720" s="69">
        <v>30468</v>
      </c>
      <c r="B720">
        <v>507</v>
      </c>
      <c r="C720">
        <v>2065.9</v>
      </c>
      <c r="E720">
        <v>2053.5</v>
      </c>
    </row>
    <row r="721" spans="1:6" x14ac:dyDescent="0.35">
      <c r="A721" s="69">
        <v>30473</v>
      </c>
      <c r="D721">
        <v>502.6</v>
      </c>
    </row>
    <row r="722" spans="1:6" x14ac:dyDescent="0.35">
      <c r="A722" s="69">
        <v>30480</v>
      </c>
      <c r="D722">
        <v>504.2</v>
      </c>
    </row>
    <row r="723" spans="1:6" x14ac:dyDescent="0.35">
      <c r="A723" s="69">
        <v>30487</v>
      </c>
      <c r="D723">
        <v>504.4</v>
      </c>
    </row>
    <row r="724" spans="1:6" x14ac:dyDescent="0.35">
      <c r="A724" s="69">
        <v>30494</v>
      </c>
      <c r="D724">
        <v>503.9</v>
      </c>
    </row>
    <row r="725" spans="1:6" x14ac:dyDescent="0.35">
      <c r="A725" s="69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35">
      <c r="A726" s="69">
        <v>30501</v>
      </c>
      <c r="D726">
        <v>505.1</v>
      </c>
    </row>
    <row r="727" spans="1:6" x14ac:dyDescent="0.35">
      <c r="A727" s="69">
        <v>30508</v>
      </c>
      <c r="D727">
        <v>508.2</v>
      </c>
    </row>
    <row r="728" spans="1:6" x14ac:dyDescent="0.35">
      <c r="A728" s="69">
        <v>30515</v>
      </c>
      <c r="D728">
        <v>506.8</v>
      </c>
    </row>
    <row r="729" spans="1:6" x14ac:dyDescent="0.35">
      <c r="A729" s="69">
        <v>30522</v>
      </c>
      <c r="D729">
        <v>508.2</v>
      </c>
    </row>
    <row r="730" spans="1:6" x14ac:dyDescent="0.35">
      <c r="A730" s="69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35">
      <c r="A731" s="69">
        <v>30536</v>
      </c>
      <c r="D731">
        <v>509.1</v>
      </c>
    </row>
    <row r="732" spans="1:6" x14ac:dyDescent="0.35">
      <c r="A732" s="69">
        <v>30543</v>
      </c>
      <c r="D732">
        <v>510.8</v>
      </c>
    </row>
    <row r="733" spans="1:6" x14ac:dyDescent="0.35">
      <c r="A733" s="69">
        <v>30550</v>
      </c>
      <c r="D733">
        <v>510.9</v>
      </c>
    </row>
    <row r="734" spans="1:6" x14ac:dyDescent="0.35">
      <c r="A734" s="69">
        <v>30557</v>
      </c>
      <c r="D734">
        <v>510.6</v>
      </c>
    </row>
    <row r="735" spans="1:6" x14ac:dyDescent="0.35">
      <c r="A735" s="69">
        <v>30560</v>
      </c>
      <c r="B735">
        <v>510.8</v>
      </c>
      <c r="C735">
        <v>2074.9</v>
      </c>
      <c r="E735">
        <v>2083.1999999999998</v>
      </c>
    </row>
    <row r="736" spans="1:6" x14ac:dyDescent="0.35">
      <c r="A736" s="69">
        <v>30564</v>
      </c>
      <c r="D736">
        <v>512.29999999999995</v>
      </c>
    </row>
    <row r="737" spans="1:6" x14ac:dyDescent="0.35">
      <c r="A737" s="69">
        <v>30571</v>
      </c>
      <c r="D737">
        <v>511.8</v>
      </c>
    </row>
    <row r="738" spans="1:6" x14ac:dyDescent="0.35">
      <c r="A738" s="69">
        <v>30578</v>
      </c>
      <c r="D738">
        <v>512.29999999999995</v>
      </c>
    </row>
    <row r="739" spans="1:6" x14ac:dyDescent="0.35">
      <c r="A739" s="69">
        <v>30585</v>
      </c>
      <c r="D739">
        <v>514</v>
      </c>
    </row>
    <row r="740" spans="1:6" x14ac:dyDescent="0.35">
      <c r="A740" s="69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35">
      <c r="A741" s="69">
        <v>30592</v>
      </c>
      <c r="D741">
        <v>513.79999999999995</v>
      </c>
    </row>
    <row r="742" spans="1:6" x14ac:dyDescent="0.35">
      <c r="A742" s="69">
        <v>30599</v>
      </c>
      <c r="D742">
        <v>517.29999999999995</v>
      </c>
    </row>
    <row r="743" spans="1:6" x14ac:dyDescent="0.35">
      <c r="A743" s="69">
        <v>30606</v>
      </c>
      <c r="D743">
        <v>517.70000000000005</v>
      </c>
    </row>
    <row r="744" spans="1:6" x14ac:dyDescent="0.35">
      <c r="A744" s="69">
        <v>30613</v>
      </c>
      <c r="D744">
        <v>518.5</v>
      </c>
    </row>
    <row r="745" spans="1:6" x14ac:dyDescent="0.35">
      <c r="A745" s="69">
        <v>30620</v>
      </c>
      <c r="D745">
        <v>518.4</v>
      </c>
    </row>
    <row r="746" spans="1:6" x14ac:dyDescent="0.35">
      <c r="A746" s="69">
        <v>30621</v>
      </c>
      <c r="B746">
        <v>513.4</v>
      </c>
      <c r="C746">
        <v>2089.3000000000002</v>
      </c>
      <c r="E746">
        <v>2112.3000000000002</v>
      </c>
    </row>
    <row r="747" spans="1:6" x14ac:dyDescent="0.35">
      <c r="A747" s="69">
        <v>30627</v>
      </c>
      <c r="D747">
        <v>518.9</v>
      </c>
    </row>
    <row r="748" spans="1:6" x14ac:dyDescent="0.35">
      <c r="A748" s="69">
        <v>30634</v>
      </c>
      <c r="D748">
        <v>519.1</v>
      </c>
    </row>
    <row r="749" spans="1:6" x14ac:dyDescent="0.35">
      <c r="A749" s="69">
        <v>30641</v>
      </c>
      <c r="D749">
        <v>518.79999999999995</v>
      </c>
    </row>
    <row r="750" spans="1:6" x14ac:dyDescent="0.35">
      <c r="A750" s="69">
        <v>30648</v>
      </c>
      <c r="D750">
        <v>518.6</v>
      </c>
    </row>
    <row r="751" spans="1:6" x14ac:dyDescent="0.35">
      <c r="A751" s="69">
        <v>30651</v>
      </c>
      <c r="B751">
        <v>514.20000000000005</v>
      </c>
      <c r="C751">
        <v>2094.1999999999998</v>
      </c>
      <c r="E751">
        <v>2123.5</v>
      </c>
    </row>
    <row r="752" spans="1:6" x14ac:dyDescent="0.35">
      <c r="A752" s="69">
        <v>30655</v>
      </c>
      <c r="D752">
        <v>520.4</v>
      </c>
    </row>
    <row r="753" spans="1:6" x14ac:dyDescent="0.35">
      <c r="A753" s="69">
        <v>30662</v>
      </c>
      <c r="D753">
        <v>521.6</v>
      </c>
    </row>
    <row r="754" spans="1:6" x14ac:dyDescent="0.35">
      <c r="A754" s="69">
        <v>30669</v>
      </c>
      <c r="D754">
        <v>522.20000000000005</v>
      </c>
    </row>
    <row r="755" spans="1:6" x14ac:dyDescent="0.35">
      <c r="A755" s="69">
        <v>30676</v>
      </c>
      <c r="D755">
        <v>520.6</v>
      </c>
    </row>
    <row r="756" spans="1:6" x14ac:dyDescent="0.35">
      <c r="A756" s="69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35">
      <c r="A757" s="69">
        <v>30683</v>
      </c>
      <c r="D757">
        <v>522.20000000000005</v>
      </c>
    </row>
    <row r="758" spans="1:6" x14ac:dyDescent="0.35">
      <c r="A758" s="69">
        <v>30690</v>
      </c>
      <c r="D758">
        <v>525.29999999999995</v>
      </c>
    </row>
    <row r="759" spans="1:6" x14ac:dyDescent="0.35">
      <c r="A759" s="69">
        <v>30697</v>
      </c>
      <c r="D759">
        <v>526.29999999999995</v>
      </c>
    </row>
    <row r="760" spans="1:6" x14ac:dyDescent="0.35">
      <c r="A760" s="69">
        <v>30704</v>
      </c>
      <c r="D760">
        <v>525</v>
      </c>
    </row>
    <row r="761" spans="1:6" x14ac:dyDescent="0.35">
      <c r="A761" s="69">
        <v>30711</v>
      </c>
      <c r="D761">
        <v>524.20000000000005</v>
      </c>
    </row>
    <row r="762" spans="1:6" x14ac:dyDescent="0.35">
      <c r="A762" s="69">
        <v>30713</v>
      </c>
      <c r="B762">
        <v>514.1</v>
      </c>
      <c r="C762">
        <v>2103.5</v>
      </c>
      <c r="E762">
        <v>2158.1999999999998</v>
      </c>
    </row>
    <row r="763" spans="1:6" x14ac:dyDescent="0.35">
      <c r="A763" s="69">
        <v>30718</v>
      </c>
      <c r="D763">
        <v>526.6</v>
      </c>
    </row>
    <row r="764" spans="1:6" x14ac:dyDescent="0.35">
      <c r="A764" s="69">
        <v>30725</v>
      </c>
      <c r="D764">
        <v>527.1</v>
      </c>
    </row>
    <row r="765" spans="1:6" x14ac:dyDescent="0.35">
      <c r="A765" s="69">
        <v>30732</v>
      </c>
      <c r="D765">
        <v>528.5</v>
      </c>
    </row>
    <row r="766" spans="1:6" x14ac:dyDescent="0.35">
      <c r="A766" s="69">
        <v>30739</v>
      </c>
      <c r="D766">
        <v>527.4</v>
      </c>
    </row>
    <row r="767" spans="1:6" x14ac:dyDescent="0.35">
      <c r="A767" s="69">
        <v>30742</v>
      </c>
      <c r="B767">
        <v>516.4</v>
      </c>
      <c r="C767">
        <v>2113.9</v>
      </c>
      <c r="E767">
        <v>2175.1999999999998</v>
      </c>
    </row>
    <row r="768" spans="1:6" x14ac:dyDescent="0.35">
      <c r="A768" s="69">
        <v>30746</v>
      </c>
      <c r="D768">
        <v>529.4</v>
      </c>
    </row>
    <row r="769" spans="1:6" x14ac:dyDescent="0.35">
      <c r="A769" s="69">
        <v>30753</v>
      </c>
      <c r="D769">
        <v>530</v>
      </c>
    </row>
    <row r="770" spans="1:6" x14ac:dyDescent="0.35">
      <c r="A770" s="69">
        <v>30760</v>
      </c>
      <c r="D770">
        <v>531.4</v>
      </c>
    </row>
    <row r="771" spans="1:6" x14ac:dyDescent="0.35">
      <c r="A771" s="69">
        <v>30767</v>
      </c>
      <c r="D771">
        <v>533.29999999999995</v>
      </c>
    </row>
    <row r="772" spans="1:6" x14ac:dyDescent="0.35">
      <c r="A772" s="69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35">
      <c r="A773" s="69">
        <v>30774</v>
      </c>
      <c r="D773">
        <v>531.79999999999995</v>
      </c>
    </row>
    <row r="774" spans="1:6" x14ac:dyDescent="0.35">
      <c r="A774" s="69">
        <v>30781</v>
      </c>
      <c r="D774">
        <v>533.79999999999995</v>
      </c>
    </row>
    <row r="775" spans="1:6" x14ac:dyDescent="0.35">
      <c r="A775" s="69">
        <v>30788</v>
      </c>
      <c r="D775">
        <v>535.5</v>
      </c>
    </row>
    <row r="776" spans="1:6" x14ac:dyDescent="0.35">
      <c r="A776" s="69">
        <v>30795</v>
      </c>
      <c r="D776">
        <v>534.70000000000005</v>
      </c>
    </row>
    <row r="777" spans="1:6" x14ac:dyDescent="0.35">
      <c r="A777" s="69">
        <v>30802</v>
      </c>
      <c r="D777">
        <v>534.5</v>
      </c>
    </row>
    <row r="778" spans="1:6" x14ac:dyDescent="0.35">
      <c r="A778" s="69">
        <v>30803</v>
      </c>
      <c r="B778">
        <v>518.6</v>
      </c>
      <c r="C778">
        <v>2129.6</v>
      </c>
      <c r="E778">
        <v>2204.1</v>
      </c>
    </row>
    <row r="779" spans="1:6" x14ac:dyDescent="0.35">
      <c r="A779" s="69">
        <v>30809</v>
      </c>
      <c r="D779">
        <v>535.4</v>
      </c>
    </row>
    <row r="780" spans="1:6" x14ac:dyDescent="0.35">
      <c r="A780" s="69">
        <v>30816</v>
      </c>
      <c r="D780">
        <v>537.4</v>
      </c>
    </row>
    <row r="781" spans="1:6" x14ac:dyDescent="0.35">
      <c r="A781" s="69">
        <v>30823</v>
      </c>
      <c r="D781">
        <v>537.1</v>
      </c>
    </row>
    <row r="782" spans="1:6" x14ac:dyDescent="0.35">
      <c r="A782" s="69">
        <v>30830</v>
      </c>
      <c r="D782">
        <v>536.20000000000005</v>
      </c>
    </row>
    <row r="783" spans="1:6" x14ac:dyDescent="0.35">
      <c r="A783" s="69">
        <v>30834</v>
      </c>
      <c r="B783">
        <v>520.9</v>
      </c>
      <c r="C783">
        <v>2136.1</v>
      </c>
      <c r="E783">
        <v>2215.1</v>
      </c>
    </row>
    <row r="784" spans="1:6" x14ac:dyDescent="0.35">
      <c r="A784" s="69">
        <v>30837</v>
      </c>
      <c r="D784">
        <v>539.6</v>
      </c>
    </row>
    <row r="785" spans="1:6" x14ac:dyDescent="0.35">
      <c r="A785" s="69">
        <v>30844</v>
      </c>
      <c r="D785">
        <v>540.20000000000005</v>
      </c>
    </row>
    <row r="786" spans="1:6" x14ac:dyDescent="0.35">
      <c r="A786" s="69">
        <v>30851</v>
      </c>
      <c r="D786">
        <v>539.29999999999995</v>
      </c>
    </row>
    <row r="787" spans="1:6" x14ac:dyDescent="0.35">
      <c r="A787" s="69">
        <v>30858</v>
      </c>
      <c r="D787">
        <v>540.29999999999995</v>
      </c>
    </row>
    <row r="788" spans="1:6" x14ac:dyDescent="0.35">
      <c r="A788" s="69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35">
      <c r="A789" s="69">
        <v>30865</v>
      </c>
      <c r="D789">
        <v>541.1</v>
      </c>
    </row>
    <row r="790" spans="1:6" x14ac:dyDescent="0.35">
      <c r="A790" s="69">
        <v>30872</v>
      </c>
      <c r="D790">
        <v>539.9</v>
      </c>
    </row>
    <row r="791" spans="1:6" x14ac:dyDescent="0.35">
      <c r="A791" s="69">
        <v>30879</v>
      </c>
      <c r="D791">
        <v>542.20000000000005</v>
      </c>
    </row>
    <row r="792" spans="1:6" x14ac:dyDescent="0.35">
      <c r="A792" s="69">
        <v>30886</v>
      </c>
      <c r="D792">
        <v>541.29999999999995</v>
      </c>
    </row>
    <row r="793" spans="1:6" x14ac:dyDescent="0.35">
      <c r="A793" s="69">
        <v>30893</v>
      </c>
      <c r="D793">
        <v>539.70000000000005</v>
      </c>
    </row>
    <row r="794" spans="1:6" x14ac:dyDescent="0.35">
      <c r="A794" s="69">
        <v>30895</v>
      </c>
      <c r="B794">
        <v>518.20000000000005</v>
      </c>
      <c r="C794">
        <v>2136.4</v>
      </c>
      <c r="E794">
        <v>2230.4</v>
      </c>
    </row>
    <row r="795" spans="1:6" x14ac:dyDescent="0.35">
      <c r="A795" s="69">
        <v>30900</v>
      </c>
      <c r="D795">
        <v>540.5</v>
      </c>
    </row>
    <row r="796" spans="1:6" x14ac:dyDescent="0.35">
      <c r="A796" s="69">
        <v>30907</v>
      </c>
      <c r="D796">
        <v>541.20000000000005</v>
      </c>
    </row>
    <row r="797" spans="1:6" x14ac:dyDescent="0.35">
      <c r="A797" s="69">
        <v>30914</v>
      </c>
      <c r="D797">
        <v>541.29999999999995</v>
      </c>
    </row>
    <row r="798" spans="1:6" x14ac:dyDescent="0.35">
      <c r="A798" s="69">
        <v>30921</v>
      </c>
      <c r="D798">
        <v>540.70000000000005</v>
      </c>
    </row>
    <row r="799" spans="1:6" x14ac:dyDescent="0.35">
      <c r="A799" s="69">
        <v>30926</v>
      </c>
      <c r="B799">
        <v>518.70000000000005</v>
      </c>
      <c r="C799">
        <v>2143.6</v>
      </c>
      <c r="E799">
        <v>2244.4</v>
      </c>
    </row>
    <row r="800" spans="1:6" x14ac:dyDescent="0.35">
      <c r="A800" s="69">
        <v>30928</v>
      </c>
      <c r="D800">
        <v>541.70000000000005</v>
      </c>
    </row>
    <row r="801" spans="1:6" x14ac:dyDescent="0.35">
      <c r="A801" s="69">
        <v>30935</v>
      </c>
      <c r="D801">
        <v>543.4</v>
      </c>
    </row>
    <row r="802" spans="1:6" x14ac:dyDescent="0.35">
      <c r="A802" s="69">
        <v>30942</v>
      </c>
      <c r="D802">
        <v>542.79999999999995</v>
      </c>
    </row>
    <row r="803" spans="1:6" x14ac:dyDescent="0.35">
      <c r="A803" s="69">
        <v>30949</v>
      </c>
      <c r="D803">
        <v>542.79999999999995</v>
      </c>
    </row>
    <row r="804" spans="1:6" x14ac:dyDescent="0.35">
      <c r="A804" s="69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35">
      <c r="A805" s="69">
        <v>30963</v>
      </c>
      <c r="D805">
        <v>542.20000000000005</v>
      </c>
    </row>
    <row r="806" spans="1:6" x14ac:dyDescent="0.35">
      <c r="A806" s="69">
        <v>30970</v>
      </c>
      <c r="D806">
        <v>545.70000000000005</v>
      </c>
    </row>
    <row r="807" spans="1:6" x14ac:dyDescent="0.35">
      <c r="A807" s="69">
        <v>30977</v>
      </c>
      <c r="D807">
        <v>542.1</v>
      </c>
    </row>
    <row r="808" spans="1:6" x14ac:dyDescent="0.35">
      <c r="A808" s="69">
        <v>30984</v>
      </c>
      <c r="D808">
        <v>544.4</v>
      </c>
    </row>
    <row r="809" spans="1:6" x14ac:dyDescent="0.35">
      <c r="A809" s="69">
        <v>30987</v>
      </c>
      <c r="B809">
        <v>519.9</v>
      </c>
      <c r="C809">
        <v>2166.6</v>
      </c>
      <c r="E809">
        <v>2281.4</v>
      </c>
    </row>
    <row r="810" spans="1:6" x14ac:dyDescent="0.35">
      <c r="A810" s="69">
        <v>30991</v>
      </c>
      <c r="D810">
        <v>546.4</v>
      </c>
    </row>
    <row r="811" spans="1:6" x14ac:dyDescent="0.35">
      <c r="A811" s="69">
        <v>30998</v>
      </c>
      <c r="D811">
        <v>546.70000000000005</v>
      </c>
    </row>
    <row r="812" spans="1:6" x14ac:dyDescent="0.35">
      <c r="A812" s="69">
        <v>31005</v>
      </c>
      <c r="D812">
        <v>549.70000000000005</v>
      </c>
    </row>
    <row r="813" spans="1:6" x14ac:dyDescent="0.35">
      <c r="A813" s="69">
        <v>31012</v>
      </c>
      <c r="D813">
        <v>549.1</v>
      </c>
    </row>
    <row r="814" spans="1:6" x14ac:dyDescent="0.35">
      <c r="A814" s="69">
        <v>31017</v>
      </c>
      <c r="B814">
        <v>522.79999999999995</v>
      </c>
      <c r="C814">
        <v>2186.1999999999998</v>
      </c>
      <c r="E814">
        <v>2306.4</v>
      </c>
    </row>
    <row r="815" spans="1:6" x14ac:dyDescent="0.35">
      <c r="A815" s="69">
        <v>31019</v>
      </c>
      <c r="D815">
        <v>545.1</v>
      </c>
    </row>
    <row r="816" spans="1:6" x14ac:dyDescent="0.35">
      <c r="A816" s="69">
        <v>31026</v>
      </c>
      <c r="D816">
        <v>549.6</v>
      </c>
    </row>
    <row r="817" spans="1:6" x14ac:dyDescent="0.35">
      <c r="A817" s="69">
        <v>31033</v>
      </c>
      <c r="D817">
        <v>550.6</v>
      </c>
    </row>
    <row r="818" spans="1:6" x14ac:dyDescent="0.35">
      <c r="A818" s="69">
        <v>31040</v>
      </c>
      <c r="D818">
        <v>554</v>
      </c>
    </row>
    <row r="819" spans="1:6" x14ac:dyDescent="0.35">
      <c r="A819" s="69">
        <v>31047</v>
      </c>
      <c r="D819">
        <v>555.9</v>
      </c>
    </row>
    <row r="820" spans="1:6" x14ac:dyDescent="0.35">
      <c r="A820" s="69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35">
      <c r="A821" s="69">
        <v>31054</v>
      </c>
      <c r="D821">
        <v>554</v>
      </c>
    </row>
    <row r="822" spans="1:6" x14ac:dyDescent="0.35">
      <c r="A822" s="69">
        <v>31061</v>
      </c>
      <c r="D822">
        <v>555.6</v>
      </c>
    </row>
    <row r="823" spans="1:6" x14ac:dyDescent="0.35">
      <c r="A823" s="69">
        <v>31068</v>
      </c>
      <c r="D823">
        <v>557.5</v>
      </c>
    </row>
    <row r="824" spans="1:6" x14ac:dyDescent="0.35">
      <c r="A824" s="69">
        <v>31075</v>
      </c>
      <c r="D824">
        <v>558.79999999999995</v>
      </c>
    </row>
    <row r="825" spans="1:6" x14ac:dyDescent="0.35">
      <c r="A825" s="69">
        <v>31079</v>
      </c>
      <c r="B825">
        <v>530.20000000000005</v>
      </c>
      <c r="C825">
        <v>2214.6</v>
      </c>
      <c r="E825">
        <v>2354.1</v>
      </c>
    </row>
    <row r="826" spans="1:6" x14ac:dyDescent="0.35">
      <c r="A826" s="69">
        <v>31082</v>
      </c>
      <c r="D826">
        <v>561.4</v>
      </c>
    </row>
    <row r="827" spans="1:6" x14ac:dyDescent="0.35">
      <c r="A827" s="69">
        <v>31089</v>
      </c>
      <c r="D827">
        <v>562.4</v>
      </c>
    </row>
    <row r="828" spans="1:6" x14ac:dyDescent="0.35">
      <c r="A828" s="69">
        <v>31096</v>
      </c>
      <c r="D828">
        <v>563.70000000000005</v>
      </c>
    </row>
    <row r="829" spans="1:6" x14ac:dyDescent="0.35">
      <c r="A829" s="69">
        <v>31103</v>
      </c>
      <c r="D829">
        <v>564.9</v>
      </c>
    </row>
    <row r="830" spans="1:6" x14ac:dyDescent="0.35">
      <c r="A830" s="69">
        <v>31107</v>
      </c>
      <c r="B830">
        <v>530.5</v>
      </c>
      <c r="C830">
        <v>2215.5</v>
      </c>
      <c r="E830">
        <v>2366.1999999999998</v>
      </c>
    </row>
    <row r="831" spans="1:6" x14ac:dyDescent="0.35">
      <c r="A831" s="69">
        <v>31110</v>
      </c>
      <c r="D831">
        <v>565.70000000000005</v>
      </c>
    </row>
    <row r="832" spans="1:6" x14ac:dyDescent="0.35">
      <c r="A832" s="69">
        <v>31117</v>
      </c>
      <c r="D832">
        <v>565.6</v>
      </c>
    </row>
    <row r="833" spans="1:6" x14ac:dyDescent="0.35">
      <c r="A833" s="69">
        <v>31124</v>
      </c>
      <c r="D833">
        <v>565.1</v>
      </c>
    </row>
    <row r="834" spans="1:6" x14ac:dyDescent="0.35">
      <c r="A834" s="69">
        <v>31131</v>
      </c>
      <c r="D834">
        <v>567.6</v>
      </c>
    </row>
    <row r="835" spans="1:6" x14ac:dyDescent="0.35">
      <c r="A835" s="69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35">
      <c r="A836" s="69">
        <v>31145</v>
      </c>
      <c r="D836">
        <v>567.79999999999995</v>
      </c>
    </row>
    <row r="837" spans="1:6" x14ac:dyDescent="0.35">
      <c r="A837" s="69">
        <v>31152</v>
      </c>
      <c r="D837">
        <v>571.20000000000005</v>
      </c>
    </row>
    <row r="838" spans="1:6" x14ac:dyDescent="0.35">
      <c r="A838" s="69">
        <v>31159</v>
      </c>
      <c r="D838">
        <v>572.1</v>
      </c>
    </row>
    <row r="839" spans="1:6" x14ac:dyDescent="0.35">
      <c r="A839" s="69">
        <v>31166</v>
      </c>
      <c r="D839">
        <v>570.4</v>
      </c>
    </row>
    <row r="840" spans="1:6" x14ac:dyDescent="0.35">
      <c r="A840" s="69">
        <v>31168</v>
      </c>
      <c r="B840">
        <v>536.5</v>
      </c>
      <c r="C840">
        <v>2229</v>
      </c>
      <c r="E840">
        <v>2389.5</v>
      </c>
    </row>
    <row r="841" spans="1:6" x14ac:dyDescent="0.35">
      <c r="A841" s="69">
        <v>31173</v>
      </c>
      <c r="D841">
        <v>571.9</v>
      </c>
    </row>
    <row r="842" spans="1:6" x14ac:dyDescent="0.35">
      <c r="A842" s="69">
        <v>31180</v>
      </c>
      <c r="D842">
        <v>574</v>
      </c>
    </row>
    <row r="843" spans="1:6" x14ac:dyDescent="0.35">
      <c r="A843" s="69">
        <v>31187</v>
      </c>
      <c r="D843">
        <v>576.4</v>
      </c>
    </row>
    <row r="844" spans="1:6" x14ac:dyDescent="0.35">
      <c r="A844" s="69">
        <v>31194</v>
      </c>
      <c r="D844">
        <v>577.1</v>
      </c>
    </row>
    <row r="845" spans="1:6" x14ac:dyDescent="0.35">
      <c r="A845" s="69">
        <v>31199</v>
      </c>
      <c r="B845">
        <v>541.70000000000005</v>
      </c>
      <c r="C845">
        <v>2244.3000000000002</v>
      </c>
      <c r="E845">
        <v>2412.6</v>
      </c>
    </row>
    <row r="846" spans="1:6" x14ac:dyDescent="0.35">
      <c r="A846" s="69">
        <v>31201</v>
      </c>
      <c r="D846">
        <v>575.9</v>
      </c>
    </row>
    <row r="847" spans="1:6" x14ac:dyDescent="0.35">
      <c r="A847" s="69">
        <v>31208</v>
      </c>
      <c r="D847">
        <v>580.5</v>
      </c>
    </row>
    <row r="848" spans="1:6" x14ac:dyDescent="0.35">
      <c r="A848" s="69">
        <v>31215</v>
      </c>
      <c r="D848">
        <v>581.20000000000005</v>
      </c>
    </row>
    <row r="849" spans="1:6" x14ac:dyDescent="0.35">
      <c r="A849" s="69">
        <v>31222</v>
      </c>
      <c r="D849">
        <v>583.6</v>
      </c>
    </row>
    <row r="850" spans="1:6" x14ac:dyDescent="0.35">
      <c r="A850" s="69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35">
      <c r="A851" s="69">
        <v>31236</v>
      </c>
      <c r="D851">
        <v>585.70000000000005</v>
      </c>
    </row>
    <row r="852" spans="1:6" x14ac:dyDescent="0.35">
      <c r="A852" s="69">
        <v>31243</v>
      </c>
      <c r="D852">
        <v>588.6</v>
      </c>
    </row>
    <row r="853" spans="1:6" x14ac:dyDescent="0.35">
      <c r="A853" s="69">
        <v>31250</v>
      </c>
      <c r="D853">
        <v>590</v>
      </c>
    </row>
    <row r="854" spans="1:6" x14ac:dyDescent="0.35">
      <c r="A854" s="69">
        <v>31257</v>
      </c>
      <c r="D854">
        <v>591</v>
      </c>
    </row>
    <row r="855" spans="1:6" x14ac:dyDescent="0.35">
      <c r="A855" s="69">
        <v>31260</v>
      </c>
      <c r="B855">
        <v>552.5</v>
      </c>
      <c r="C855">
        <v>2265.1</v>
      </c>
      <c r="E855">
        <v>2444</v>
      </c>
    </row>
    <row r="856" spans="1:6" x14ac:dyDescent="0.35">
      <c r="A856" s="69">
        <v>31264</v>
      </c>
      <c r="D856">
        <v>593.6</v>
      </c>
    </row>
    <row r="857" spans="1:6" x14ac:dyDescent="0.35">
      <c r="A857" s="69">
        <v>31271</v>
      </c>
      <c r="D857">
        <v>594.9</v>
      </c>
    </row>
    <row r="858" spans="1:6" x14ac:dyDescent="0.35">
      <c r="A858" s="69">
        <v>31278</v>
      </c>
      <c r="D858">
        <v>595.70000000000005</v>
      </c>
    </row>
    <row r="859" spans="1:6" x14ac:dyDescent="0.35">
      <c r="A859" s="69">
        <v>31285</v>
      </c>
      <c r="D859">
        <v>598.5</v>
      </c>
    </row>
    <row r="860" spans="1:6" x14ac:dyDescent="0.35">
      <c r="A860" s="69">
        <v>31291</v>
      </c>
      <c r="B860">
        <v>558.1</v>
      </c>
      <c r="C860">
        <v>2272.3000000000002</v>
      </c>
      <c r="E860">
        <v>2456.4</v>
      </c>
    </row>
    <row r="861" spans="1:6" x14ac:dyDescent="0.35">
      <c r="A861" s="69">
        <v>31292</v>
      </c>
      <c r="D861">
        <v>598.20000000000005</v>
      </c>
    </row>
    <row r="862" spans="1:6" x14ac:dyDescent="0.35">
      <c r="A862" s="69">
        <v>31299</v>
      </c>
      <c r="D862">
        <v>601.29999999999995</v>
      </c>
    </row>
    <row r="863" spans="1:6" x14ac:dyDescent="0.35">
      <c r="A863" s="69">
        <v>31306</v>
      </c>
      <c r="D863">
        <v>601.20000000000005</v>
      </c>
    </row>
    <row r="864" spans="1:6" x14ac:dyDescent="0.35">
      <c r="A864" s="69">
        <v>31313</v>
      </c>
      <c r="D864">
        <v>602</v>
      </c>
    </row>
    <row r="865" spans="1:6" x14ac:dyDescent="0.35">
      <c r="A865" s="69">
        <v>31320</v>
      </c>
      <c r="D865">
        <v>610.29999999999995</v>
      </c>
    </row>
    <row r="866" spans="1:6" x14ac:dyDescent="0.35">
      <c r="A866" s="69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35">
      <c r="A867" s="69">
        <v>31327</v>
      </c>
      <c r="D867">
        <v>606.20000000000005</v>
      </c>
    </row>
    <row r="868" spans="1:6" x14ac:dyDescent="0.35">
      <c r="A868" s="69">
        <v>31334</v>
      </c>
      <c r="D868">
        <v>605.79999999999995</v>
      </c>
    </row>
    <row r="869" spans="1:6" x14ac:dyDescent="0.35">
      <c r="A869" s="69">
        <v>31341</v>
      </c>
      <c r="D869">
        <v>609.5</v>
      </c>
    </row>
    <row r="870" spans="1:6" x14ac:dyDescent="0.35">
      <c r="A870" s="69">
        <v>31348</v>
      </c>
      <c r="D870">
        <v>608.9</v>
      </c>
    </row>
    <row r="871" spans="1:6" x14ac:dyDescent="0.35">
      <c r="A871" s="69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35">
      <c r="A872" s="69">
        <v>31355</v>
      </c>
      <c r="D872">
        <v>609.9</v>
      </c>
    </row>
    <row r="873" spans="1:6" x14ac:dyDescent="0.35">
      <c r="A873" s="69">
        <v>31362</v>
      </c>
      <c r="D873">
        <v>609.29999999999995</v>
      </c>
    </row>
    <row r="874" spans="1:6" x14ac:dyDescent="0.35">
      <c r="A874" s="69">
        <v>31369</v>
      </c>
      <c r="D874">
        <v>611</v>
      </c>
    </row>
    <row r="875" spans="1:6" x14ac:dyDescent="0.35">
      <c r="A875" s="69">
        <v>31376</v>
      </c>
      <c r="D875">
        <v>614.79999999999995</v>
      </c>
    </row>
    <row r="876" spans="1:6" x14ac:dyDescent="0.35">
      <c r="A876" s="69">
        <v>31382</v>
      </c>
      <c r="B876">
        <v>566</v>
      </c>
      <c r="C876">
        <v>2275.9</v>
      </c>
      <c r="E876">
        <v>2492.1</v>
      </c>
    </row>
    <row r="877" spans="1:6" x14ac:dyDescent="0.35">
      <c r="A877" s="69">
        <v>31383</v>
      </c>
      <c r="D877">
        <v>616.20000000000005</v>
      </c>
    </row>
    <row r="878" spans="1:6" x14ac:dyDescent="0.35">
      <c r="A878" s="69">
        <v>31390</v>
      </c>
      <c r="D878">
        <v>618.20000000000005</v>
      </c>
    </row>
    <row r="879" spans="1:6" x14ac:dyDescent="0.35">
      <c r="A879" s="69">
        <v>31397</v>
      </c>
      <c r="D879">
        <v>619.5</v>
      </c>
    </row>
    <row r="880" spans="1:6" x14ac:dyDescent="0.35">
      <c r="A880" s="69">
        <v>31404</v>
      </c>
      <c r="D880">
        <v>622.4</v>
      </c>
    </row>
    <row r="881" spans="1:6" x14ac:dyDescent="0.35">
      <c r="A881" s="69">
        <v>31411</v>
      </c>
      <c r="D881">
        <v>619.9</v>
      </c>
    </row>
    <row r="882" spans="1:6" x14ac:dyDescent="0.35">
      <c r="A882" s="69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35">
      <c r="A883" s="69">
        <v>31418</v>
      </c>
      <c r="D883">
        <v>622</v>
      </c>
    </row>
    <row r="884" spans="1:6" x14ac:dyDescent="0.35">
      <c r="A884" s="69">
        <v>31425</v>
      </c>
      <c r="D884">
        <v>620.1</v>
      </c>
    </row>
    <row r="885" spans="1:6" x14ac:dyDescent="0.35">
      <c r="A885" s="69">
        <v>31432</v>
      </c>
      <c r="D885">
        <v>620.9</v>
      </c>
    </row>
    <row r="886" spans="1:6" x14ac:dyDescent="0.35">
      <c r="A886" s="69">
        <v>31439</v>
      </c>
      <c r="D886">
        <v>623.4</v>
      </c>
    </row>
    <row r="887" spans="1:6" x14ac:dyDescent="0.35">
      <c r="A887" s="69">
        <v>31444</v>
      </c>
      <c r="B887">
        <v>569.9</v>
      </c>
      <c r="C887">
        <v>2290.6999999999998</v>
      </c>
      <c r="E887">
        <v>2512.9</v>
      </c>
    </row>
    <row r="888" spans="1:6" x14ac:dyDescent="0.35">
      <c r="A888" s="69">
        <v>31446</v>
      </c>
      <c r="D888">
        <v>620.29999999999995</v>
      </c>
    </row>
    <row r="889" spans="1:6" x14ac:dyDescent="0.35">
      <c r="A889" s="69">
        <v>31453</v>
      </c>
      <c r="D889">
        <v>624.1</v>
      </c>
    </row>
    <row r="890" spans="1:6" x14ac:dyDescent="0.35">
      <c r="A890" s="69">
        <v>31460</v>
      </c>
      <c r="D890">
        <v>624.4</v>
      </c>
    </row>
    <row r="891" spans="1:6" x14ac:dyDescent="0.35">
      <c r="A891" s="69">
        <v>31467</v>
      </c>
      <c r="D891">
        <v>627.70000000000005</v>
      </c>
    </row>
    <row r="892" spans="1:6" x14ac:dyDescent="0.35">
      <c r="A892" s="69">
        <v>31472</v>
      </c>
      <c r="B892">
        <v>580.70000000000005</v>
      </c>
      <c r="C892">
        <v>2321.8000000000002</v>
      </c>
      <c r="E892">
        <v>2533.1</v>
      </c>
    </row>
    <row r="893" spans="1:6" x14ac:dyDescent="0.35">
      <c r="A893" s="69">
        <v>31474</v>
      </c>
      <c r="D893">
        <v>627.5</v>
      </c>
    </row>
    <row r="894" spans="1:6" x14ac:dyDescent="0.35">
      <c r="A894" s="69">
        <v>31481</v>
      </c>
      <c r="D894">
        <v>631.70000000000005</v>
      </c>
    </row>
    <row r="895" spans="1:6" x14ac:dyDescent="0.35">
      <c r="A895" s="69">
        <v>31488</v>
      </c>
      <c r="D895">
        <v>633.5</v>
      </c>
    </row>
    <row r="896" spans="1:6" x14ac:dyDescent="0.35">
      <c r="A896" s="69">
        <v>31495</v>
      </c>
      <c r="D896">
        <v>635.20000000000005</v>
      </c>
    </row>
    <row r="897" spans="1:6" x14ac:dyDescent="0.35">
      <c r="A897" s="69">
        <v>31502</v>
      </c>
      <c r="D897">
        <v>636.1</v>
      </c>
    </row>
    <row r="898" spans="1:6" x14ac:dyDescent="0.35">
      <c r="A898" s="69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35">
      <c r="A899" s="69">
        <v>31509</v>
      </c>
      <c r="D899">
        <v>639.70000000000005</v>
      </c>
    </row>
    <row r="900" spans="1:6" x14ac:dyDescent="0.35">
      <c r="A900" s="69">
        <v>31516</v>
      </c>
      <c r="D900">
        <v>638.1</v>
      </c>
    </row>
    <row r="901" spans="1:6" x14ac:dyDescent="0.35">
      <c r="A901" s="69">
        <v>31523</v>
      </c>
      <c r="D901">
        <v>640.6</v>
      </c>
    </row>
    <row r="902" spans="1:6" x14ac:dyDescent="0.35">
      <c r="A902" s="69">
        <v>31530</v>
      </c>
      <c r="D902">
        <v>643.29999999999995</v>
      </c>
    </row>
    <row r="903" spans="1:6" x14ac:dyDescent="0.35">
      <c r="A903" s="69">
        <v>31533</v>
      </c>
      <c r="B903">
        <v>598.20000000000005</v>
      </c>
      <c r="C903">
        <v>2371.4</v>
      </c>
      <c r="E903">
        <v>2584.8000000000002</v>
      </c>
    </row>
    <row r="904" spans="1:6" x14ac:dyDescent="0.35">
      <c r="A904" s="69">
        <v>31537</v>
      </c>
      <c r="D904">
        <v>648.20000000000005</v>
      </c>
    </row>
    <row r="905" spans="1:6" x14ac:dyDescent="0.35">
      <c r="A905" s="69">
        <v>31544</v>
      </c>
      <c r="D905">
        <v>650.29999999999995</v>
      </c>
    </row>
    <row r="906" spans="1:6" x14ac:dyDescent="0.35">
      <c r="A906" s="69">
        <v>31551</v>
      </c>
      <c r="D906">
        <v>652.20000000000005</v>
      </c>
    </row>
    <row r="907" spans="1:6" x14ac:dyDescent="0.35">
      <c r="A907" s="69">
        <v>31558</v>
      </c>
      <c r="D907">
        <v>654.20000000000005</v>
      </c>
    </row>
    <row r="908" spans="1:6" x14ac:dyDescent="0.35">
      <c r="A908" s="69">
        <v>31564</v>
      </c>
      <c r="B908">
        <v>603.79999999999995</v>
      </c>
      <c r="C908">
        <v>2381.1999999999998</v>
      </c>
      <c r="E908">
        <v>2605</v>
      </c>
    </row>
    <row r="909" spans="1:6" x14ac:dyDescent="0.35">
      <c r="A909" s="69">
        <v>31565</v>
      </c>
      <c r="D909">
        <v>654.9</v>
      </c>
    </row>
    <row r="910" spans="1:6" x14ac:dyDescent="0.35">
      <c r="A910" s="69">
        <v>31572</v>
      </c>
      <c r="D910">
        <v>658.1</v>
      </c>
    </row>
    <row r="911" spans="1:6" x14ac:dyDescent="0.35">
      <c r="A911" s="69">
        <v>31579</v>
      </c>
      <c r="D911">
        <v>661</v>
      </c>
    </row>
    <row r="912" spans="1:6" x14ac:dyDescent="0.35">
      <c r="A912" s="69">
        <v>31586</v>
      </c>
      <c r="D912">
        <v>660.8</v>
      </c>
    </row>
    <row r="913" spans="1:6" x14ac:dyDescent="0.35">
      <c r="A913" s="69">
        <v>31593</v>
      </c>
      <c r="D913">
        <v>664.2</v>
      </c>
    </row>
    <row r="914" spans="1:6" x14ac:dyDescent="0.35">
      <c r="A914" s="69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35">
      <c r="A915" s="69">
        <v>31600</v>
      </c>
      <c r="D915">
        <v>665.7</v>
      </c>
    </row>
    <row r="916" spans="1:6" x14ac:dyDescent="0.35">
      <c r="A916" s="69">
        <v>31607</v>
      </c>
      <c r="D916">
        <v>670</v>
      </c>
    </row>
    <row r="917" spans="1:6" x14ac:dyDescent="0.35">
      <c r="A917" s="69">
        <v>31614</v>
      </c>
      <c r="D917">
        <v>671.5</v>
      </c>
    </row>
    <row r="918" spans="1:6" x14ac:dyDescent="0.35">
      <c r="A918" s="69">
        <v>31621</v>
      </c>
      <c r="D918">
        <v>672.4</v>
      </c>
    </row>
    <row r="919" spans="1:6" x14ac:dyDescent="0.35">
      <c r="A919" s="69">
        <v>31625</v>
      </c>
      <c r="B919">
        <v>619.29999999999995</v>
      </c>
      <c r="C919">
        <v>2414.6999999999998</v>
      </c>
      <c r="E919">
        <v>2646.5</v>
      </c>
    </row>
    <row r="920" spans="1:6" x14ac:dyDescent="0.35">
      <c r="A920" s="69">
        <v>31628</v>
      </c>
      <c r="D920">
        <v>674.1</v>
      </c>
    </row>
    <row r="921" spans="1:6" x14ac:dyDescent="0.35">
      <c r="A921" s="69">
        <v>31635</v>
      </c>
      <c r="D921">
        <v>676</v>
      </c>
    </row>
    <row r="922" spans="1:6" x14ac:dyDescent="0.35">
      <c r="A922" s="69">
        <v>31642</v>
      </c>
      <c r="D922">
        <v>677.5</v>
      </c>
    </row>
    <row r="923" spans="1:6" x14ac:dyDescent="0.35">
      <c r="A923" s="69">
        <v>31649</v>
      </c>
      <c r="D923">
        <v>679.5</v>
      </c>
    </row>
    <row r="924" spans="1:6" x14ac:dyDescent="0.35">
      <c r="A924" s="69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35">
      <c r="A925" s="69">
        <v>31663</v>
      </c>
      <c r="D925">
        <v>685.4</v>
      </c>
    </row>
    <row r="926" spans="1:6" x14ac:dyDescent="0.35">
      <c r="A926" s="69">
        <v>31670</v>
      </c>
      <c r="D926">
        <v>685.1</v>
      </c>
    </row>
    <row r="927" spans="1:6" x14ac:dyDescent="0.35">
      <c r="A927" s="69">
        <v>31677</v>
      </c>
      <c r="D927">
        <v>688.3</v>
      </c>
    </row>
    <row r="928" spans="1:6" x14ac:dyDescent="0.35">
      <c r="A928" s="69">
        <v>31684</v>
      </c>
      <c r="D928">
        <v>690.6</v>
      </c>
    </row>
    <row r="929" spans="1:6" x14ac:dyDescent="0.35">
      <c r="A929" s="69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35">
      <c r="A930" s="69">
        <v>31691</v>
      </c>
      <c r="D930">
        <v>691.2</v>
      </c>
    </row>
    <row r="931" spans="1:6" x14ac:dyDescent="0.35">
      <c r="A931" s="69">
        <v>31698</v>
      </c>
      <c r="D931">
        <v>691.2</v>
      </c>
    </row>
    <row r="932" spans="1:6" x14ac:dyDescent="0.35">
      <c r="A932" s="69">
        <v>31705</v>
      </c>
      <c r="D932">
        <v>695.9</v>
      </c>
    </row>
    <row r="933" spans="1:6" x14ac:dyDescent="0.35">
      <c r="A933" s="69">
        <v>31712</v>
      </c>
      <c r="D933">
        <v>698.4</v>
      </c>
    </row>
    <row r="934" spans="1:6" x14ac:dyDescent="0.35">
      <c r="A934" s="69">
        <v>31717</v>
      </c>
      <c r="B934">
        <v>638.9</v>
      </c>
      <c r="C934">
        <v>2446.8000000000002</v>
      </c>
      <c r="E934">
        <v>2701.3</v>
      </c>
    </row>
    <row r="935" spans="1:6" x14ac:dyDescent="0.35">
      <c r="A935" s="69">
        <v>31719</v>
      </c>
      <c r="D935">
        <v>698.9</v>
      </c>
    </row>
    <row r="936" spans="1:6" x14ac:dyDescent="0.35">
      <c r="A936" s="69">
        <v>31726</v>
      </c>
      <c r="D936">
        <v>702.8</v>
      </c>
    </row>
    <row r="937" spans="1:6" x14ac:dyDescent="0.35">
      <c r="A937" s="69">
        <v>31733</v>
      </c>
      <c r="D937">
        <v>704.3</v>
      </c>
    </row>
    <row r="938" spans="1:6" x14ac:dyDescent="0.35">
      <c r="A938" s="69">
        <v>31740</v>
      </c>
      <c r="D938">
        <v>704.3</v>
      </c>
    </row>
    <row r="939" spans="1:6" x14ac:dyDescent="0.35">
      <c r="A939" s="69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35">
      <c r="A940" s="69">
        <v>31754</v>
      </c>
      <c r="D940">
        <v>714.6</v>
      </c>
    </row>
    <row r="941" spans="1:6" x14ac:dyDescent="0.35">
      <c r="A941" s="69">
        <v>31761</v>
      </c>
      <c r="D941">
        <v>718.6</v>
      </c>
    </row>
    <row r="942" spans="1:6" x14ac:dyDescent="0.35">
      <c r="A942" s="69">
        <v>31768</v>
      </c>
      <c r="D942">
        <v>726.6</v>
      </c>
    </row>
    <row r="943" spans="1:6" x14ac:dyDescent="0.35">
      <c r="A943" s="69">
        <v>31775</v>
      </c>
      <c r="D943">
        <v>735.2</v>
      </c>
    </row>
    <row r="944" spans="1:6" x14ac:dyDescent="0.35">
      <c r="A944" s="69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35">
      <c r="A945" s="69">
        <v>31782</v>
      </c>
      <c r="D945">
        <v>742.1</v>
      </c>
    </row>
    <row r="946" spans="1:6" x14ac:dyDescent="0.35">
      <c r="A946" s="69">
        <v>31789</v>
      </c>
      <c r="D946">
        <v>727.9</v>
      </c>
    </row>
    <row r="947" spans="1:6" x14ac:dyDescent="0.35">
      <c r="A947" s="69">
        <v>31796</v>
      </c>
      <c r="D947">
        <v>725.3</v>
      </c>
    </row>
    <row r="948" spans="1:6" x14ac:dyDescent="0.35">
      <c r="A948" s="69">
        <v>31803</v>
      </c>
      <c r="D948">
        <v>728.5</v>
      </c>
    </row>
    <row r="949" spans="1:6" x14ac:dyDescent="0.35">
      <c r="A949" s="69">
        <v>31809</v>
      </c>
      <c r="B949">
        <v>653.6</v>
      </c>
      <c r="C949">
        <v>2457.5</v>
      </c>
      <c r="E949">
        <v>2747.5</v>
      </c>
    </row>
    <row r="950" spans="1:6" x14ac:dyDescent="0.35">
      <c r="A950" s="69">
        <v>31810</v>
      </c>
      <c r="D950">
        <v>729.9</v>
      </c>
    </row>
    <row r="951" spans="1:6" x14ac:dyDescent="0.35">
      <c r="A951" s="69">
        <v>31817</v>
      </c>
      <c r="D951">
        <v>730.1</v>
      </c>
    </row>
    <row r="952" spans="1:6" x14ac:dyDescent="0.35">
      <c r="A952" s="69">
        <v>31824</v>
      </c>
      <c r="D952">
        <v>730</v>
      </c>
    </row>
    <row r="953" spans="1:6" x14ac:dyDescent="0.35">
      <c r="A953" s="69">
        <v>31831</v>
      </c>
      <c r="D953">
        <v>731.7</v>
      </c>
    </row>
    <row r="954" spans="1:6" x14ac:dyDescent="0.35">
      <c r="A954" s="69">
        <v>31837</v>
      </c>
      <c r="B954">
        <v>654</v>
      </c>
      <c r="C954">
        <v>2454.3000000000002</v>
      </c>
      <c r="E954">
        <v>2753.7</v>
      </c>
    </row>
    <row r="955" spans="1:6" x14ac:dyDescent="0.35">
      <c r="A955" s="69">
        <v>31838</v>
      </c>
      <c r="D955">
        <v>731.4</v>
      </c>
    </row>
    <row r="956" spans="1:6" x14ac:dyDescent="0.35">
      <c r="A956" s="69">
        <v>31845</v>
      </c>
      <c r="D956">
        <v>732.2</v>
      </c>
    </row>
    <row r="957" spans="1:6" x14ac:dyDescent="0.35">
      <c r="A957" s="69">
        <v>31852</v>
      </c>
      <c r="D957">
        <v>733.9</v>
      </c>
    </row>
    <row r="958" spans="1:6" x14ac:dyDescent="0.35">
      <c r="A958" s="69">
        <v>31859</v>
      </c>
      <c r="D958">
        <v>733.8</v>
      </c>
    </row>
    <row r="959" spans="1:6" x14ac:dyDescent="0.35">
      <c r="A959" s="69">
        <v>31866</v>
      </c>
      <c r="D959">
        <v>735.4</v>
      </c>
    </row>
    <row r="960" spans="1:6" x14ac:dyDescent="0.35">
      <c r="A960" s="69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35">
      <c r="A961" s="69">
        <v>31873</v>
      </c>
      <c r="D961">
        <v>737.2</v>
      </c>
    </row>
    <row r="962" spans="1:6" x14ac:dyDescent="0.35">
      <c r="A962" s="69">
        <v>31880</v>
      </c>
      <c r="D962">
        <v>737.8</v>
      </c>
    </row>
    <row r="963" spans="1:6" x14ac:dyDescent="0.35">
      <c r="A963" s="69">
        <v>31887</v>
      </c>
      <c r="D963">
        <v>749.4</v>
      </c>
    </row>
    <row r="964" spans="1:6" x14ac:dyDescent="0.35">
      <c r="A964" s="69">
        <v>31894</v>
      </c>
      <c r="D964">
        <v>749.9</v>
      </c>
    </row>
    <row r="965" spans="1:6" x14ac:dyDescent="0.35">
      <c r="A965" s="69">
        <v>31898</v>
      </c>
      <c r="B965">
        <v>660</v>
      </c>
      <c r="C965">
        <v>2453.9</v>
      </c>
      <c r="E965">
        <v>2772.9</v>
      </c>
    </row>
    <row r="966" spans="1:6" x14ac:dyDescent="0.35">
      <c r="A966" s="69">
        <v>31901</v>
      </c>
      <c r="D966">
        <v>745.1</v>
      </c>
    </row>
    <row r="967" spans="1:6" x14ac:dyDescent="0.35">
      <c r="A967" s="69">
        <v>31908</v>
      </c>
      <c r="D967">
        <v>743.3</v>
      </c>
    </row>
    <row r="968" spans="1:6" x14ac:dyDescent="0.35">
      <c r="A968" s="69">
        <v>31915</v>
      </c>
      <c r="D968">
        <v>744.6</v>
      </c>
    </row>
    <row r="969" spans="1:6" x14ac:dyDescent="0.35">
      <c r="A969" s="69">
        <v>31922</v>
      </c>
      <c r="D969">
        <v>748.2</v>
      </c>
    </row>
    <row r="970" spans="1:6" x14ac:dyDescent="0.35">
      <c r="A970" s="69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35">
      <c r="A971" s="69">
        <v>31936</v>
      </c>
      <c r="D971">
        <v>742</v>
      </c>
    </row>
    <row r="972" spans="1:6" x14ac:dyDescent="0.35">
      <c r="A972" s="69">
        <v>31943</v>
      </c>
      <c r="D972">
        <v>743.4</v>
      </c>
    </row>
    <row r="973" spans="1:6" x14ac:dyDescent="0.35">
      <c r="A973" s="69">
        <v>31950</v>
      </c>
      <c r="D973">
        <v>744</v>
      </c>
    </row>
    <row r="974" spans="1:6" x14ac:dyDescent="0.35">
      <c r="A974" s="69">
        <v>31957</v>
      </c>
      <c r="D974">
        <v>742.3</v>
      </c>
    </row>
    <row r="975" spans="1:6" x14ac:dyDescent="0.35">
      <c r="A975" s="69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35">
      <c r="A976" s="69">
        <v>31964</v>
      </c>
      <c r="D976">
        <v>745.4</v>
      </c>
    </row>
    <row r="977" spans="1:6" x14ac:dyDescent="0.35">
      <c r="A977" s="69">
        <v>31971</v>
      </c>
      <c r="D977">
        <v>740.6</v>
      </c>
    </row>
    <row r="978" spans="1:6" x14ac:dyDescent="0.35">
      <c r="A978" s="69">
        <v>31978</v>
      </c>
      <c r="D978">
        <v>742.9</v>
      </c>
    </row>
    <row r="979" spans="1:6" x14ac:dyDescent="0.35">
      <c r="A979" s="69">
        <v>31985</v>
      </c>
      <c r="D979">
        <v>744.5</v>
      </c>
    </row>
    <row r="980" spans="1:6" x14ac:dyDescent="0.35">
      <c r="A980" s="69">
        <v>31990</v>
      </c>
      <c r="B980">
        <v>651.70000000000005</v>
      </c>
      <c r="C980">
        <v>2439.4</v>
      </c>
      <c r="E980">
        <v>2788.2</v>
      </c>
    </row>
    <row r="981" spans="1:6" x14ac:dyDescent="0.35">
      <c r="A981" s="69">
        <v>31992</v>
      </c>
      <c r="D981">
        <v>741.4</v>
      </c>
    </row>
    <row r="982" spans="1:6" x14ac:dyDescent="0.35">
      <c r="A982" s="69">
        <v>31999</v>
      </c>
      <c r="D982">
        <v>743.9</v>
      </c>
    </row>
    <row r="983" spans="1:6" x14ac:dyDescent="0.35">
      <c r="A983" s="69">
        <v>32006</v>
      </c>
      <c r="D983">
        <v>744.8</v>
      </c>
    </row>
    <row r="984" spans="1:6" x14ac:dyDescent="0.35">
      <c r="A984" s="69">
        <v>32013</v>
      </c>
      <c r="D984">
        <v>746.3</v>
      </c>
    </row>
    <row r="985" spans="1:6" x14ac:dyDescent="0.35">
      <c r="A985" s="69">
        <v>32020</v>
      </c>
      <c r="D985">
        <v>746.2</v>
      </c>
    </row>
    <row r="986" spans="1:6" x14ac:dyDescent="0.35">
      <c r="A986" s="69">
        <v>32021</v>
      </c>
      <c r="B986">
        <v>651.79999999999995</v>
      </c>
      <c r="C986">
        <v>2440.6999999999998</v>
      </c>
      <c r="E986">
        <v>2799.5</v>
      </c>
    </row>
    <row r="987" spans="1:6" x14ac:dyDescent="0.35">
      <c r="A987" s="69">
        <v>32027</v>
      </c>
      <c r="D987">
        <v>743.5</v>
      </c>
    </row>
    <row r="988" spans="1:6" x14ac:dyDescent="0.35">
      <c r="A988" s="69">
        <v>32034</v>
      </c>
      <c r="D988">
        <v>746.5</v>
      </c>
    </row>
    <row r="989" spans="1:6" x14ac:dyDescent="0.35">
      <c r="A989" s="69">
        <v>32041</v>
      </c>
      <c r="D989">
        <v>748.8</v>
      </c>
    </row>
    <row r="990" spans="1:6" x14ac:dyDescent="0.35">
      <c r="A990" s="69">
        <v>32048</v>
      </c>
      <c r="D990">
        <v>749.8</v>
      </c>
    </row>
    <row r="991" spans="1:6" x14ac:dyDescent="0.35">
      <c r="A991" s="69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35">
      <c r="A992" s="69">
        <v>32055</v>
      </c>
      <c r="D992">
        <v>753.7</v>
      </c>
    </row>
    <row r="993" spans="1:6" x14ac:dyDescent="0.35">
      <c r="A993" s="69">
        <v>32062</v>
      </c>
      <c r="D993">
        <v>748.9</v>
      </c>
    </row>
    <row r="994" spans="1:6" x14ac:dyDescent="0.35">
      <c r="A994" s="69">
        <v>32069</v>
      </c>
      <c r="D994">
        <v>755</v>
      </c>
    </row>
    <row r="995" spans="1:6" x14ac:dyDescent="0.35">
      <c r="A995" s="69">
        <v>32076</v>
      </c>
      <c r="D995">
        <v>765.2</v>
      </c>
    </row>
    <row r="996" spans="1:6" x14ac:dyDescent="0.35">
      <c r="A996" s="69">
        <v>32082</v>
      </c>
      <c r="B996">
        <v>652.70000000000005</v>
      </c>
      <c r="C996">
        <v>2442.6999999999998</v>
      </c>
      <c r="E996">
        <v>2818.9</v>
      </c>
    </row>
    <row r="997" spans="1:6" x14ac:dyDescent="0.35">
      <c r="A997" s="69">
        <v>32083</v>
      </c>
      <c r="D997">
        <v>758.5</v>
      </c>
    </row>
    <row r="998" spans="1:6" x14ac:dyDescent="0.35">
      <c r="A998" s="69">
        <v>32090</v>
      </c>
      <c r="D998">
        <v>755.4</v>
      </c>
    </row>
    <row r="999" spans="1:6" x14ac:dyDescent="0.35">
      <c r="A999" s="69">
        <v>32097</v>
      </c>
      <c r="D999">
        <v>752.9</v>
      </c>
    </row>
    <row r="1000" spans="1:6" x14ac:dyDescent="0.35">
      <c r="A1000" s="69">
        <v>32104</v>
      </c>
      <c r="D1000">
        <v>752</v>
      </c>
    </row>
    <row r="1001" spans="1:6" x14ac:dyDescent="0.35">
      <c r="A1001" s="69">
        <v>32111</v>
      </c>
      <c r="D1001">
        <v>751</v>
      </c>
    </row>
    <row r="1002" spans="1:6" x14ac:dyDescent="0.35">
      <c r="A1002" s="69">
        <v>32112</v>
      </c>
      <c r="B1002">
        <v>649</v>
      </c>
      <c r="C1002">
        <v>2445</v>
      </c>
      <c r="E1002">
        <v>2826.4</v>
      </c>
    </row>
    <row r="1003" spans="1:6" x14ac:dyDescent="0.35">
      <c r="A1003" s="69">
        <v>32118</v>
      </c>
      <c r="D1003">
        <v>750.5</v>
      </c>
    </row>
    <row r="1004" spans="1:6" x14ac:dyDescent="0.35">
      <c r="A1004" s="69">
        <v>32125</v>
      </c>
      <c r="D1004">
        <v>749.8</v>
      </c>
    </row>
    <row r="1005" spans="1:6" x14ac:dyDescent="0.35">
      <c r="A1005" s="69">
        <v>32132</v>
      </c>
      <c r="D1005">
        <v>749.6</v>
      </c>
    </row>
    <row r="1006" spans="1:6" x14ac:dyDescent="0.35">
      <c r="A1006" s="69">
        <v>32139</v>
      </c>
      <c r="D1006">
        <v>750.6</v>
      </c>
    </row>
    <row r="1007" spans="1:6" x14ac:dyDescent="0.35">
      <c r="A1007" s="69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35">
      <c r="A1008" s="69">
        <v>32146</v>
      </c>
      <c r="D1008">
        <v>751.1</v>
      </c>
    </row>
    <row r="1009" spans="1:6" x14ac:dyDescent="0.35">
      <c r="A1009" s="69">
        <v>32153</v>
      </c>
      <c r="D1009">
        <v>753.2</v>
      </c>
    </row>
    <row r="1010" spans="1:6" x14ac:dyDescent="0.35">
      <c r="A1010" s="69">
        <v>32160</v>
      </c>
      <c r="D1010">
        <v>755.8</v>
      </c>
    </row>
    <row r="1011" spans="1:6" x14ac:dyDescent="0.35">
      <c r="A1011" s="69">
        <v>32167</v>
      </c>
      <c r="D1011">
        <v>759</v>
      </c>
    </row>
    <row r="1012" spans="1:6" x14ac:dyDescent="0.35">
      <c r="A1012" s="69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35">
      <c r="A1013" s="69">
        <v>32181</v>
      </c>
      <c r="D1013">
        <v>756.6</v>
      </c>
    </row>
    <row r="1014" spans="1:6" x14ac:dyDescent="0.35">
      <c r="A1014" s="69">
        <v>32188</v>
      </c>
      <c r="D1014">
        <v>757.4</v>
      </c>
    </row>
    <row r="1015" spans="1:6" x14ac:dyDescent="0.35">
      <c r="A1015" s="69">
        <v>32195</v>
      </c>
      <c r="D1015">
        <v>759.8</v>
      </c>
    </row>
    <row r="1016" spans="1:6" x14ac:dyDescent="0.35">
      <c r="A1016" s="69">
        <v>32202</v>
      </c>
      <c r="D1016">
        <v>756.7</v>
      </c>
    </row>
    <row r="1017" spans="1:6" x14ac:dyDescent="0.35">
      <c r="A1017" s="69">
        <v>32203</v>
      </c>
      <c r="B1017">
        <v>653.9</v>
      </c>
      <c r="C1017">
        <v>2481.3000000000002</v>
      </c>
      <c r="E1017">
        <v>2890.7</v>
      </c>
    </row>
    <row r="1018" spans="1:6" x14ac:dyDescent="0.35">
      <c r="A1018" s="69">
        <v>32209</v>
      </c>
      <c r="D1018">
        <v>758.1</v>
      </c>
    </row>
    <row r="1019" spans="1:6" x14ac:dyDescent="0.35">
      <c r="A1019" s="69">
        <v>32216</v>
      </c>
      <c r="D1019">
        <v>760.6</v>
      </c>
    </row>
    <row r="1020" spans="1:6" x14ac:dyDescent="0.35">
      <c r="A1020" s="69">
        <v>32223</v>
      </c>
      <c r="D1020">
        <v>763.1</v>
      </c>
    </row>
    <row r="1021" spans="1:6" x14ac:dyDescent="0.35">
      <c r="A1021" s="69">
        <v>32230</v>
      </c>
      <c r="D1021">
        <v>763.7</v>
      </c>
    </row>
    <row r="1022" spans="1:6" x14ac:dyDescent="0.35">
      <c r="A1022" s="69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35">
      <c r="A1023" s="69">
        <v>32237</v>
      </c>
      <c r="D1023">
        <v>765.5</v>
      </c>
    </row>
    <row r="1024" spans="1:6" x14ac:dyDescent="0.35">
      <c r="A1024" s="69">
        <v>32244</v>
      </c>
      <c r="D1024">
        <v>765.8</v>
      </c>
    </row>
    <row r="1025" spans="1:6" x14ac:dyDescent="0.35">
      <c r="A1025" s="69">
        <v>32251</v>
      </c>
      <c r="D1025">
        <v>766.8</v>
      </c>
    </row>
    <row r="1026" spans="1:6" x14ac:dyDescent="0.35">
      <c r="A1026" s="69">
        <v>32258</v>
      </c>
      <c r="D1026">
        <v>772.2</v>
      </c>
    </row>
    <row r="1027" spans="1:6" x14ac:dyDescent="0.35">
      <c r="A1027" s="69">
        <v>32264</v>
      </c>
      <c r="B1027">
        <v>656.8</v>
      </c>
      <c r="C1027">
        <v>2490.1999999999998</v>
      </c>
      <c r="E1027">
        <v>2926</v>
      </c>
    </row>
    <row r="1028" spans="1:6" x14ac:dyDescent="0.35">
      <c r="A1028" s="69">
        <v>32265</v>
      </c>
      <c r="D1028">
        <v>769.6</v>
      </c>
    </row>
    <row r="1029" spans="1:6" x14ac:dyDescent="0.35">
      <c r="A1029" s="69">
        <v>32272</v>
      </c>
      <c r="D1029">
        <v>769.9</v>
      </c>
    </row>
    <row r="1030" spans="1:6" x14ac:dyDescent="0.35">
      <c r="A1030" s="69">
        <v>32279</v>
      </c>
      <c r="D1030">
        <v>771.9</v>
      </c>
    </row>
    <row r="1031" spans="1:6" x14ac:dyDescent="0.35">
      <c r="A1031" s="69">
        <v>32286</v>
      </c>
      <c r="D1031">
        <v>772.5</v>
      </c>
    </row>
    <row r="1032" spans="1:6" x14ac:dyDescent="0.35">
      <c r="A1032" s="69">
        <v>32293</v>
      </c>
      <c r="D1032">
        <v>772.7</v>
      </c>
    </row>
    <row r="1033" spans="1:6" x14ac:dyDescent="0.35">
      <c r="A1033" s="69">
        <v>32295</v>
      </c>
      <c r="B1033">
        <v>659.6</v>
      </c>
      <c r="C1033">
        <v>2490.1999999999998</v>
      </c>
      <c r="E1033">
        <v>2938.4</v>
      </c>
    </row>
    <row r="1034" spans="1:6" x14ac:dyDescent="0.35">
      <c r="A1034" s="69">
        <v>32300</v>
      </c>
      <c r="D1034">
        <v>776.4</v>
      </c>
    </row>
    <row r="1035" spans="1:6" x14ac:dyDescent="0.35">
      <c r="A1035" s="69">
        <v>32307</v>
      </c>
      <c r="D1035">
        <v>776.5</v>
      </c>
    </row>
    <row r="1036" spans="1:6" x14ac:dyDescent="0.35">
      <c r="A1036" s="69">
        <v>32314</v>
      </c>
      <c r="D1036">
        <v>780.6</v>
      </c>
    </row>
    <row r="1037" spans="1:6" x14ac:dyDescent="0.35">
      <c r="A1037" s="69">
        <v>32321</v>
      </c>
      <c r="D1037">
        <v>779.8</v>
      </c>
    </row>
    <row r="1038" spans="1:6" x14ac:dyDescent="0.35">
      <c r="A1038" s="69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35">
      <c r="A1039" s="69">
        <v>32328</v>
      </c>
      <c r="D1039">
        <v>777.7</v>
      </c>
    </row>
    <row r="1040" spans="1:6" x14ac:dyDescent="0.35">
      <c r="A1040" s="69">
        <v>32335</v>
      </c>
      <c r="D1040">
        <v>781.3</v>
      </c>
    </row>
    <row r="1041" spans="1:6" x14ac:dyDescent="0.35">
      <c r="A1041" s="69">
        <v>32342</v>
      </c>
      <c r="D1041">
        <v>780.3</v>
      </c>
    </row>
    <row r="1042" spans="1:6" x14ac:dyDescent="0.35">
      <c r="A1042" s="69">
        <v>32349</v>
      </c>
      <c r="D1042">
        <v>782.2</v>
      </c>
    </row>
    <row r="1043" spans="1:6" x14ac:dyDescent="0.35">
      <c r="A1043" s="69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35">
      <c r="A1044" s="69">
        <v>32363</v>
      </c>
      <c r="D1044">
        <v>782.2</v>
      </c>
    </row>
    <row r="1045" spans="1:6" x14ac:dyDescent="0.35">
      <c r="A1045" s="69">
        <v>32370</v>
      </c>
      <c r="D1045">
        <v>783.4</v>
      </c>
    </row>
    <row r="1046" spans="1:6" x14ac:dyDescent="0.35">
      <c r="A1046" s="69">
        <v>32377</v>
      </c>
      <c r="D1046">
        <v>783.4</v>
      </c>
    </row>
    <row r="1047" spans="1:6" x14ac:dyDescent="0.35">
      <c r="A1047" s="69">
        <v>32384</v>
      </c>
      <c r="D1047">
        <v>784</v>
      </c>
    </row>
    <row r="1048" spans="1:6" x14ac:dyDescent="0.35">
      <c r="A1048" s="69">
        <v>32387</v>
      </c>
      <c r="B1048">
        <v>655.8</v>
      </c>
      <c r="C1048">
        <v>2474.4</v>
      </c>
      <c r="E1048">
        <v>2956.9</v>
      </c>
    </row>
    <row r="1049" spans="1:6" x14ac:dyDescent="0.35">
      <c r="A1049" s="69">
        <v>32391</v>
      </c>
      <c r="D1049">
        <v>783.8</v>
      </c>
    </row>
    <row r="1050" spans="1:6" x14ac:dyDescent="0.35">
      <c r="A1050" s="69">
        <v>32398</v>
      </c>
      <c r="D1050">
        <v>782.8</v>
      </c>
    </row>
    <row r="1051" spans="1:6" x14ac:dyDescent="0.35">
      <c r="A1051" s="69">
        <v>32405</v>
      </c>
      <c r="D1051">
        <v>784.6</v>
      </c>
    </row>
    <row r="1052" spans="1:6" x14ac:dyDescent="0.35">
      <c r="A1052" s="69">
        <v>32412</v>
      </c>
      <c r="D1052">
        <v>785.1</v>
      </c>
    </row>
    <row r="1053" spans="1:6" x14ac:dyDescent="0.35">
      <c r="A1053" s="69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35">
      <c r="A1054" s="69">
        <v>32419</v>
      </c>
      <c r="D1054">
        <v>781.1</v>
      </c>
    </row>
    <row r="1055" spans="1:6" x14ac:dyDescent="0.35">
      <c r="A1055" s="69">
        <v>32426</v>
      </c>
      <c r="D1055">
        <v>782.3</v>
      </c>
    </row>
    <row r="1056" spans="1:6" x14ac:dyDescent="0.35">
      <c r="A1056" s="69">
        <v>32433</v>
      </c>
      <c r="D1056">
        <v>784</v>
      </c>
    </row>
    <row r="1057" spans="1:6" x14ac:dyDescent="0.35">
      <c r="A1057" s="69">
        <v>32440</v>
      </c>
      <c r="D1057">
        <v>783.1</v>
      </c>
    </row>
    <row r="1058" spans="1:6" x14ac:dyDescent="0.35">
      <c r="A1058" s="69">
        <v>32447</v>
      </c>
      <c r="D1058">
        <v>784.1</v>
      </c>
    </row>
    <row r="1059" spans="1:6" x14ac:dyDescent="0.35">
      <c r="A1059" s="69">
        <v>32448</v>
      </c>
      <c r="B1059">
        <v>652.5</v>
      </c>
      <c r="C1059">
        <v>2477.3000000000002</v>
      </c>
      <c r="E1059">
        <v>2980.2</v>
      </c>
    </row>
    <row r="1060" spans="1:6" x14ac:dyDescent="0.35">
      <c r="A1060" s="69">
        <v>32454</v>
      </c>
      <c r="D1060">
        <v>783.2</v>
      </c>
    </row>
    <row r="1061" spans="1:6" x14ac:dyDescent="0.35">
      <c r="A1061" s="69">
        <v>32461</v>
      </c>
      <c r="D1061">
        <v>784.2</v>
      </c>
    </row>
    <row r="1062" spans="1:6" x14ac:dyDescent="0.35">
      <c r="A1062" s="69">
        <v>32468</v>
      </c>
      <c r="D1062">
        <v>784.5</v>
      </c>
    </row>
    <row r="1063" spans="1:6" x14ac:dyDescent="0.35">
      <c r="A1063" s="69">
        <v>32475</v>
      </c>
      <c r="D1063">
        <v>786.9</v>
      </c>
    </row>
    <row r="1064" spans="1:6" x14ac:dyDescent="0.35">
      <c r="A1064" s="69">
        <v>32478</v>
      </c>
      <c r="B1064">
        <v>651.79999999999995</v>
      </c>
      <c r="C1064">
        <v>2475.6999999999998</v>
      </c>
      <c r="E1064">
        <v>2988.2</v>
      </c>
    </row>
    <row r="1065" spans="1:6" x14ac:dyDescent="0.35">
      <c r="A1065" s="69">
        <v>32482</v>
      </c>
      <c r="D1065">
        <v>787.5</v>
      </c>
    </row>
    <row r="1066" spans="1:6" x14ac:dyDescent="0.35">
      <c r="A1066" s="69">
        <v>32489</v>
      </c>
      <c r="D1066">
        <v>788.2</v>
      </c>
    </row>
    <row r="1067" spans="1:6" x14ac:dyDescent="0.35">
      <c r="A1067" s="69">
        <v>32496</v>
      </c>
      <c r="D1067">
        <v>786.5</v>
      </c>
    </row>
    <row r="1068" spans="1:6" x14ac:dyDescent="0.35">
      <c r="A1068" s="69">
        <v>32503</v>
      </c>
      <c r="D1068">
        <v>784.6</v>
      </c>
    </row>
    <row r="1069" spans="1:6" x14ac:dyDescent="0.35">
      <c r="A1069" s="69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35">
      <c r="A1070" s="69">
        <v>32510</v>
      </c>
      <c r="D1070">
        <v>787.4</v>
      </c>
    </row>
    <row r="1071" spans="1:6" x14ac:dyDescent="0.35">
      <c r="A1071" s="69">
        <v>32517</v>
      </c>
      <c r="D1071">
        <v>786.7</v>
      </c>
    </row>
    <row r="1072" spans="1:6" x14ac:dyDescent="0.35">
      <c r="A1072" s="69">
        <v>32524</v>
      </c>
      <c r="D1072">
        <v>786.2</v>
      </c>
    </row>
    <row r="1073" spans="1:6" x14ac:dyDescent="0.35">
      <c r="A1073" s="69">
        <v>32531</v>
      </c>
      <c r="D1073">
        <v>786.5</v>
      </c>
    </row>
    <row r="1074" spans="1:6" x14ac:dyDescent="0.35">
      <c r="A1074" s="69">
        <v>32538</v>
      </c>
      <c r="D1074">
        <v>783.2</v>
      </c>
    </row>
    <row r="1075" spans="1:6" x14ac:dyDescent="0.35">
      <c r="A1075" s="69">
        <v>32540</v>
      </c>
      <c r="B1075">
        <v>644.6</v>
      </c>
      <c r="C1075">
        <v>2460.6999999999998</v>
      </c>
      <c r="E1075">
        <v>2992.2</v>
      </c>
    </row>
    <row r="1076" spans="1:6" x14ac:dyDescent="0.35">
      <c r="A1076" s="69">
        <v>32545</v>
      </c>
      <c r="D1076">
        <v>784.4</v>
      </c>
    </row>
    <row r="1077" spans="1:6" x14ac:dyDescent="0.35">
      <c r="A1077" s="69">
        <v>32552</v>
      </c>
      <c r="D1077">
        <v>783.5</v>
      </c>
    </row>
    <row r="1078" spans="1:6" x14ac:dyDescent="0.35">
      <c r="A1078" s="69">
        <v>32559</v>
      </c>
      <c r="D1078">
        <v>783.5</v>
      </c>
    </row>
    <row r="1079" spans="1:6" x14ac:dyDescent="0.35">
      <c r="A1079" s="69">
        <v>32566</v>
      </c>
      <c r="D1079">
        <v>783.4</v>
      </c>
    </row>
    <row r="1080" spans="1:6" x14ac:dyDescent="0.35">
      <c r="A1080" s="69">
        <v>32568</v>
      </c>
      <c r="B1080">
        <v>640.79999999999995</v>
      </c>
      <c r="C1080">
        <v>2454.6999999999998</v>
      </c>
      <c r="E1080">
        <v>2999.7</v>
      </c>
    </row>
    <row r="1081" spans="1:6" x14ac:dyDescent="0.35">
      <c r="A1081" s="69">
        <v>32573</v>
      </c>
      <c r="D1081">
        <v>787.1</v>
      </c>
    </row>
    <row r="1082" spans="1:6" x14ac:dyDescent="0.35">
      <c r="A1082" s="69">
        <v>32580</v>
      </c>
      <c r="D1082">
        <v>782.6</v>
      </c>
    </row>
    <row r="1083" spans="1:6" x14ac:dyDescent="0.35">
      <c r="A1083" s="69">
        <v>32587</v>
      </c>
      <c r="D1083">
        <v>783.2</v>
      </c>
    </row>
    <row r="1084" spans="1:6" x14ac:dyDescent="0.35">
      <c r="A1084" s="69">
        <v>32594</v>
      </c>
      <c r="D1084">
        <v>783</v>
      </c>
    </row>
    <row r="1085" spans="1:6" x14ac:dyDescent="0.35">
      <c r="A1085" s="69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35">
      <c r="A1086" s="69">
        <v>32601</v>
      </c>
      <c r="D1086">
        <v>777.4</v>
      </c>
    </row>
    <row r="1087" spans="1:6" x14ac:dyDescent="0.35">
      <c r="A1087" s="69">
        <v>32608</v>
      </c>
      <c r="D1087">
        <v>776.5</v>
      </c>
    </row>
    <row r="1088" spans="1:6" x14ac:dyDescent="0.35">
      <c r="A1088" s="69">
        <v>32615</v>
      </c>
      <c r="D1088">
        <v>776.9</v>
      </c>
    </row>
    <row r="1089" spans="1:6" x14ac:dyDescent="0.35">
      <c r="A1089" s="69">
        <v>32622</v>
      </c>
      <c r="D1089">
        <v>782.3</v>
      </c>
    </row>
    <row r="1090" spans="1:6" x14ac:dyDescent="0.35">
      <c r="A1090" s="69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35">
      <c r="A1091" s="69">
        <v>32636</v>
      </c>
      <c r="D1091">
        <v>775.1</v>
      </c>
    </row>
    <row r="1092" spans="1:6" x14ac:dyDescent="0.35">
      <c r="A1092" s="69">
        <v>32643</v>
      </c>
      <c r="D1092">
        <v>775.7</v>
      </c>
    </row>
    <row r="1093" spans="1:6" x14ac:dyDescent="0.35">
      <c r="A1093" s="69">
        <v>32650</v>
      </c>
      <c r="D1093">
        <v>773.4</v>
      </c>
    </row>
    <row r="1094" spans="1:6" x14ac:dyDescent="0.35">
      <c r="A1094" s="69">
        <v>32657</v>
      </c>
      <c r="D1094">
        <v>774.6</v>
      </c>
    </row>
    <row r="1095" spans="1:6" x14ac:dyDescent="0.35">
      <c r="A1095" s="69">
        <v>32660</v>
      </c>
      <c r="B1095">
        <v>623.29999999999995</v>
      </c>
      <c r="C1095">
        <v>2439.9</v>
      </c>
      <c r="E1095">
        <v>3027.9</v>
      </c>
    </row>
    <row r="1096" spans="1:6" x14ac:dyDescent="0.35">
      <c r="A1096" s="69">
        <v>32664</v>
      </c>
      <c r="D1096">
        <v>775.3</v>
      </c>
    </row>
    <row r="1097" spans="1:6" x14ac:dyDescent="0.35">
      <c r="A1097" s="69">
        <v>32671</v>
      </c>
      <c r="D1097">
        <v>772.5</v>
      </c>
    </row>
    <row r="1098" spans="1:6" x14ac:dyDescent="0.35">
      <c r="A1098" s="69">
        <v>32678</v>
      </c>
      <c r="D1098">
        <v>772.7</v>
      </c>
    </row>
    <row r="1099" spans="1:6" x14ac:dyDescent="0.35">
      <c r="A1099" s="69">
        <v>32685</v>
      </c>
      <c r="D1099">
        <v>773.6</v>
      </c>
    </row>
    <row r="1100" spans="1:6" x14ac:dyDescent="0.35">
      <c r="A1100" s="69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35">
      <c r="A1101" s="69">
        <v>32692</v>
      </c>
      <c r="D1101">
        <v>774.3</v>
      </c>
    </row>
    <row r="1102" spans="1:6" x14ac:dyDescent="0.35">
      <c r="A1102" s="69">
        <v>32699</v>
      </c>
      <c r="D1102">
        <v>779.1</v>
      </c>
    </row>
    <row r="1103" spans="1:6" x14ac:dyDescent="0.35">
      <c r="A1103" s="69">
        <v>32706</v>
      </c>
      <c r="D1103">
        <v>777.9</v>
      </c>
    </row>
    <row r="1104" spans="1:6" x14ac:dyDescent="0.35">
      <c r="A1104" s="69">
        <v>32713</v>
      </c>
      <c r="D1104">
        <v>778.1</v>
      </c>
    </row>
    <row r="1105" spans="1:6" x14ac:dyDescent="0.35">
      <c r="A1105" s="69">
        <v>32720</v>
      </c>
      <c r="D1105">
        <v>777.3</v>
      </c>
    </row>
    <row r="1106" spans="1:6" x14ac:dyDescent="0.35">
      <c r="A1106" s="69">
        <v>32721</v>
      </c>
      <c r="B1106">
        <v>626</v>
      </c>
      <c r="C1106">
        <v>2469.4</v>
      </c>
      <c r="E1106">
        <v>3074.4</v>
      </c>
    </row>
    <row r="1107" spans="1:6" x14ac:dyDescent="0.35">
      <c r="A1107" s="69">
        <v>32727</v>
      </c>
      <c r="D1107">
        <v>778.4</v>
      </c>
    </row>
    <row r="1108" spans="1:6" x14ac:dyDescent="0.35">
      <c r="A1108" s="69">
        <v>32734</v>
      </c>
      <c r="D1108">
        <v>779</v>
      </c>
    </row>
    <row r="1109" spans="1:6" x14ac:dyDescent="0.35">
      <c r="A1109" s="69">
        <v>32741</v>
      </c>
      <c r="D1109">
        <v>780.9</v>
      </c>
    </row>
    <row r="1110" spans="1:6" x14ac:dyDescent="0.35">
      <c r="A1110" s="69">
        <v>32748</v>
      </c>
      <c r="D1110">
        <v>779.9</v>
      </c>
    </row>
    <row r="1111" spans="1:6" x14ac:dyDescent="0.35">
      <c r="A1111" s="69">
        <v>32752</v>
      </c>
      <c r="B1111">
        <v>625.79999999999995</v>
      </c>
      <c r="C1111">
        <v>2478</v>
      </c>
      <c r="E1111">
        <v>3092.5</v>
      </c>
    </row>
    <row r="1112" spans="1:6" x14ac:dyDescent="0.35">
      <c r="A1112" s="69">
        <v>32755</v>
      </c>
      <c r="D1112">
        <v>777.8</v>
      </c>
    </row>
    <row r="1113" spans="1:6" x14ac:dyDescent="0.35">
      <c r="A1113" s="69">
        <v>32762</v>
      </c>
      <c r="D1113">
        <v>781.9</v>
      </c>
    </row>
    <row r="1114" spans="1:6" x14ac:dyDescent="0.35">
      <c r="A1114" s="69">
        <v>32769</v>
      </c>
      <c r="D1114">
        <v>780.2</v>
      </c>
    </row>
    <row r="1115" spans="1:6" x14ac:dyDescent="0.35">
      <c r="A1115" s="69">
        <v>32776</v>
      </c>
      <c r="D1115">
        <v>781.2</v>
      </c>
    </row>
    <row r="1116" spans="1:6" x14ac:dyDescent="0.35">
      <c r="A1116" s="69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35">
      <c r="A1117" s="69">
        <v>32783</v>
      </c>
      <c r="D1117">
        <v>783.5</v>
      </c>
    </row>
    <row r="1118" spans="1:6" x14ac:dyDescent="0.35">
      <c r="A1118" s="69">
        <v>32790</v>
      </c>
      <c r="D1118">
        <v>785.2</v>
      </c>
    </row>
    <row r="1119" spans="1:6" x14ac:dyDescent="0.35">
      <c r="A1119" s="69">
        <v>32797</v>
      </c>
      <c r="D1119">
        <v>788.7</v>
      </c>
    </row>
    <row r="1120" spans="1:6" x14ac:dyDescent="0.35">
      <c r="A1120" s="69">
        <v>32804</v>
      </c>
      <c r="D1120">
        <v>787.4</v>
      </c>
    </row>
    <row r="1121" spans="1:6" x14ac:dyDescent="0.35">
      <c r="A1121" s="69">
        <v>32811</v>
      </c>
      <c r="D1121">
        <v>785.8</v>
      </c>
    </row>
    <row r="1122" spans="1:6" x14ac:dyDescent="0.35">
      <c r="A1122" s="69">
        <v>32813</v>
      </c>
      <c r="B1122">
        <v>625.79999999999995</v>
      </c>
      <c r="C1122">
        <v>2488.6999999999998</v>
      </c>
      <c r="E1122">
        <v>3133.3</v>
      </c>
    </row>
    <row r="1123" spans="1:6" x14ac:dyDescent="0.35">
      <c r="A1123" s="69">
        <v>32818</v>
      </c>
      <c r="D1123">
        <v>787</v>
      </c>
    </row>
    <row r="1124" spans="1:6" x14ac:dyDescent="0.35">
      <c r="A1124" s="69">
        <v>32825</v>
      </c>
      <c r="D1124">
        <v>785.9</v>
      </c>
    </row>
    <row r="1125" spans="1:6" x14ac:dyDescent="0.35">
      <c r="A1125" s="69">
        <v>32832</v>
      </c>
      <c r="D1125">
        <v>787.6</v>
      </c>
    </row>
    <row r="1126" spans="1:6" x14ac:dyDescent="0.35">
      <c r="A1126" s="69">
        <v>32839</v>
      </c>
      <c r="D1126">
        <v>790.7</v>
      </c>
    </row>
    <row r="1127" spans="1:6" x14ac:dyDescent="0.35">
      <c r="A1127" s="69">
        <v>32843</v>
      </c>
      <c r="B1127">
        <v>627.79999999999995</v>
      </c>
      <c r="C1127">
        <v>2496</v>
      </c>
      <c r="E1127">
        <v>3152.5</v>
      </c>
    </row>
    <row r="1128" spans="1:6" x14ac:dyDescent="0.35">
      <c r="A1128" s="69">
        <v>32846</v>
      </c>
      <c r="D1128">
        <v>789</v>
      </c>
    </row>
    <row r="1129" spans="1:6" x14ac:dyDescent="0.35">
      <c r="A1129" s="69">
        <v>32853</v>
      </c>
      <c r="D1129">
        <v>789.8</v>
      </c>
    </row>
    <row r="1130" spans="1:6" x14ac:dyDescent="0.35">
      <c r="A1130" s="69">
        <v>32860</v>
      </c>
      <c r="D1130">
        <v>790.7</v>
      </c>
    </row>
    <row r="1131" spans="1:6" x14ac:dyDescent="0.35">
      <c r="A1131" s="69">
        <v>32867</v>
      </c>
      <c r="D1131">
        <v>794.9</v>
      </c>
    </row>
    <row r="1132" spans="1:6" x14ac:dyDescent="0.35">
      <c r="A1132" s="69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35">
      <c r="A1133" s="69">
        <v>32881</v>
      </c>
      <c r="D1133">
        <v>793.6</v>
      </c>
    </row>
    <row r="1134" spans="1:6" x14ac:dyDescent="0.35">
      <c r="A1134" s="69">
        <v>32888</v>
      </c>
      <c r="D1134">
        <v>796.5</v>
      </c>
    </row>
    <row r="1135" spans="1:6" x14ac:dyDescent="0.35">
      <c r="A1135" s="69">
        <v>32895</v>
      </c>
      <c r="D1135">
        <v>795.1</v>
      </c>
    </row>
    <row r="1136" spans="1:6" x14ac:dyDescent="0.35">
      <c r="A1136" s="69">
        <v>32902</v>
      </c>
      <c r="D1136">
        <v>793.8</v>
      </c>
    </row>
    <row r="1137" spans="1:6" x14ac:dyDescent="0.35">
      <c r="A1137" s="69">
        <v>32905</v>
      </c>
      <c r="B1137">
        <v>623.5</v>
      </c>
      <c r="C1137">
        <v>2483.8000000000002</v>
      </c>
      <c r="E1137">
        <v>3179.2</v>
      </c>
    </row>
    <row r="1138" spans="1:6" x14ac:dyDescent="0.35">
      <c r="A1138" s="69">
        <v>32909</v>
      </c>
      <c r="D1138">
        <v>797.1</v>
      </c>
    </row>
    <row r="1139" spans="1:6" x14ac:dyDescent="0.35">
      <c r="A1139" s="69">
        <v>32916</v>
      </c>
      <c r="D1139">
        <v>796.3</v>
      </c>
    </row>
    <row r="1140" spans="1:6" x14ac:dyDescent="0.35">
      <c r="A1140" s="69">
        <v>32923</v>
      </c>
      <c r="D1140">
        <v>796.3</v>
      </c>
    </row>
    <row r="1141" spans="1:6" x14ac:dyDescent="0.35">
      <c r="A1141" s="69">
        <v>32930</v>
      </c>
      <c r="D1141">
        <v>799.8</v>
      </c>
    </row>
    <row r="1142" spans="1:6" x14ac:dyDescent="0.35">
      <c r="A1142" s="69">
        <v>32933</v>
      </c>
      <c r="B1142">
        <v>623.29999999999995</v>
      </c>
      <c r="C1142">
        <v>2480.6</v>
      </c>
      <c r="E1142">
        <v>3190.1</v>
      </c>
    </row>
    <row r="1143" spans="1:6" x14ac:dyDescent="0.35">
      <c r="A1143" s="69">
        <v>32937</v>
      </c>
      <c r="D1143">
        <v>801.6</v>
      </c>
    </row>
    <row r="1144" spans="1:6" x14ac:dyDescent="0.35">
      <c r="A1144" s="69">
        <v>32944</v>
      </c>
      <c r="D1144">
        <v>799.7</v>
      </c>
    </row>
    <row r="1145" spans="1:6" x14ac:dyDescent="0.35">
      <c r="A1145" s="69">
        <v>32951</v>
      </c>
      <c r="D1145">
        <v>799.6</v>
      </c>
    </row>
    <row r="1146" spans="1:6" x14ac:dyDescent="0.35">
      <c r="A1146" s="69">
        <v>32958</v>
      </c>
      <c r="D1146">
        <v>802.5</v>
      </c>
    </row>
    <row r="1147" spans="1:6" x14ac:dyDescent="0.35">
      <c r="A1147" s="69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35">
      <c r="A1148" s="69">
        <v>32965</v>
      </c>
      <c r="D1148">
        <v>802.4</v>
      </c>
    </row>
    <row r="1149" spans="1:6" x14ac:dyDescent="0.35">
      <c r="A1149" s="69">
        <v>32972</v>
      </c>
      <c r="D1149">
        <v>804.3</v>
      </c>
    </row>
    <row r="1150" spans="1:6" x14ac:dyDescent="0.35">
      <c r="A1150" s="69">
        <v>32979</v>
      </c>
      <c r="D1150">
        <v>807</v>
      </c>
    </row>
    <row r="1151" spans="1:6" x14ac:dyDescent="0.35">
      <c r="A1151" s="69">
        <v>32986</v>
      </c>
      <c r="D1151">
        <v>807.2</v>
      </c>
    </row>
    <row r="1152" spans="1:6" x14ac:dyDescent="0.35">
      <c r="A1152" s="69">
        <v>32993</v>
      </c>
      <c r="D1152">
        <v>806.5</v>
      </c>
    </row>
    <row r="1153" spans="1:6" x14ac:dyDescent="0.35">
      <c r="A1153" s="69">
        <v>32994</v>
      </c>
      <c r="B1153">
        <v>622.9</v>
      </c>
      <c r="C1153">
        <v>2479.1999999999998</v>
      </c>
      <c r="E1153">
        <v>3200.6</v>
      </c>
    </row>
    <row r="1154" spans="1:6" x14ac:dyDescent="0.35">
      <c r="A1154" s="69">
        <v>33000</v>
      </c>
      <c r="D1154">
        <v>803</v>
      </c>
    </row>
    <row r="1155" spans="1:6" x14ac:dyDescent="0.35">
      <c r="A1155" s="69">
        <v>33007</v>
      </c>
      <c r="D1155">
        <v>802.9</v>
      </c>
    </row>
    <row r="1156" spans="1:6" x14ac:dyDescent="0.35">
      <c r="A1156" s="69">
        <v>33014</v>
      </c>
      <c r="D1156">
        <v>806.2</v>
      </c>
    </row>
    <row r="1157" spans="1:6" x14ac:dyDescent="0.35">
      <c r="A1157" s="69">
        <v>33021</v>
      </c>
      <c r="D1157">
        <v>804.9</v>
      </c>
    </row>
    <row r="1158" spans="1:6" x14ac:dyDescent="0.35">
      <c r="A1158" s="69">
        <v>33025</v>
      </c>
      <c r="B1158">
        <v>622.6</v>
      </c>
      <c r="C1158">
        <v>2474</v>
      </c>
      <c r="E1158">
        <v>3213.7</v>
      </c>
    </row>
    <row r="1159" spans="1:6" x14ac:dyDescent="0.35">
      <c r="A1159" s="69">
        <v>33028</v>
      </c>
      <c r="D1159">
        <v>807.1</v>
      </c>
    </row>
    <row r="1160" spans="1:6" x14ac:dyDescent="0.35">
      <c r="A1160" s="69">
        <v>33035</v>
      </c>
      <c r="D1160">
        <v>807.7</v>
      </c>
    </row>
    <row r="1161" spans="1:6" x14ac:dyDescent="0.35">
      <c r="A1161" s="69">
        <v>33042</v>
      </c>
      <c r="D1161">
        <v>807.3</v>
      </c>
    </row>
    <row r="1162" spans="1:6" x14ac:dyDescent="0.35">
      <c r="A1162" s="69">
        <v>33049</v>
      </c>
      <c r="D1162">
        <v>810.3</v>
      </c>
    </row>
    <row r="1163" spans="1:6" x14ac:dyDescent="0.35">
      <c r="A1163" s="69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35">
      <c r="A1164" s="69">
        <v>33056</v>
      </c>
      <c r="D1164">
        <v>813.2</v>
      </c>
    </row>
    <row r="1165" spans="1:6" x14ac:dyDescent="0.35">
      <c r="A1165" s="69">
        <v>33063</v>
      </c>
      <c r="D1165">
        <v>808.1</v>
      </c>
    </row>
    <row r="1166" spans="1:6" x14ac:dyDescent="0.35">
      <c r="A1166" s="69">
        <v>33070</v>
      </c>
      <c r="D1166">
        <v>811.3</v>
      </c>
    </row>
    <row r="1167" spans="1:6" x14ac:dyDescent="0.35">
      <c r="A1167" s="69">
        <v>33077</v>
      </c>
      <c r="D1167">
        <v>809.3</v>
      </c>
    </row>
    <row r="1168" spans="1:6" x14ac:dyDescent="0.35">
      <c r="A1168" s="69">
        <v>33084</v>
      </c>
      <c r="D1168">
        <v>810.8</v>
      </c>
    </row>
    <row r="1169" spans="1:6" x14ac:dyDescent="0.35">
      <c r="A1169" s="69">
        <v>33086</v>
      </c>
      <c r="B1169">
        <v>619.79999999999995</v>
      </c>
      <c r="C1169">
        <v>2463.5</v>
      </c>
      <c r="E1169">
        <v>3242</v>
      </c>
    </row>
    <row r="1170" spans="1:6" x14ac:dyDescent="0.35">
      <c r="A1170" s="69">
        <v>33091</v>
      </c>
      <c r="D1170">
        <v>811.9</v>
      </c>
    </row>
    <row r="1171" spans="1:6" x14ac:dyDescent="0.35">
      <c r="A1171" s="69">
        <v>33098</v>
      </c>
      <c r="D1171">
        <v>816.1</v>
      </c>
    </row>
    <row r="1172" spans="1:6" x14ac:dyDescent="0.35">
      <c r="A1172" s="69">
        <v>33105</v>
      </c>
      <c r="D1172">
        <v>817.2</v>
      </c>
    </row>
    <row r="1173" spans="1:6" x14ac:dyDescent="0.35">
      <c r="A1173" s="69">
        <v>33112</v>
      </c>
      <c r="D1173">
        <v>816.2</v>
      </c>
    </row>
    <row r="1174" spans="1:6" x14ac:dyDescent="0.35">
      <c r="A1174" s="69">
        <v>33117</v>
      </c>
      <c r="B1174">
        <v>619</v>
      </c>
      <c r="C1174">
        <v>2456.3000000000002</v>
      </c>
      <c r="E1174">
        <v>3254.6</v>
      </c>
    </row>
    <row r="1175" spans="1:6" x14ac:dyDescent="0.35">
      <c r="A1175" s="69">
        <v>33119</v>
      </c>
      <c r="D1175">
        <v>819</v>
      </c>
    </row>
    <row r="1176" spans="1:6" x14ac:dyDescent="0.35">
      <c r="A1176" s="69">
        <v>33126</v>
      </c>
      <c r="D1176">
        <v>819.8</v>
      </c>
    </row>
    <row r="1177" spans="1:6" x14ac:dyDescent="0.35">
      <c r="A1177" s="69">
        <v>33133</v>
      </c>
      <c r="D1177">
        <v>819.2</v>
      </c>
    </row>
    <row r="1178" spans="1:6" x14ac:dyDescent="0.35">
      <c r="A1178" s="69">
        <v>33140</v>
      </c>
      <c r="D1178">
        <v>820.5</v>
      </c>
    </row>
    <row r="1179" spans="1:6" x14ac:dyDescent="0.35">
      <c r="A1179" s="69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35">
      <c r="A1180" s="69">
        <v>33154</v>
      </c>
      <c r="D1180">
        <v>820.5</v>
      </c>
    </row>
    <row r="1181" spans="1:6" x14ac:dyDescent="0.35">
      <c r="A1181" s="69">
        <v>33161</v>
      </c>
      <c r="D1181">
        <v>820.7</v>
      </c>
    </row>
    <row r="1182" spans="1:6" x14ac:dyDescent="0.35">
      <c r="A1182" s="69">
        <v>33168</v>
      </c>
      <c r="D1182">
        <v>817.2</v>
      </c>
    </row>
    <row r="1183" spans="1:6" x14ac:dyDescent="0.35">
      <c r="A1183" s="69">
        <v>33175</v>
      </c>
      <c r="D1183">
        <v>820</v>
      </c>
    </row>
    <row r="1184" spans="1:6" x14ac:dyDescent="0.35">
      <c r="A1184" s="69">
        <v>33178</v>
      </c>
      <c r="B1184">
        <v>614.9</v>
      </c>
      <c r="C1184">
        <v>2440.1999999999998</v>
      </c>
      <c r="E1184">
        <v>3262.6</v>
      </c>
    </row>
    <row r="1185" spans="1:6" x14ac:dyDescent="0.35">
      <c r="A1185" s="69">
        <v>33182</v>
      </c>
      <c r="D1185">
        <v>822</v>
      </c>
    </row>
    <row r="1186" spans="1:6" x14ac:dyDescent="0.35">
      <c r="A1186" s="69">
        <v>33189</v>
      </c>
      <c r="D1186">
        <v>822</v>
      </c>
    </row>
    <row r="1187" spans="1:6" x14ac:dyDescent="0.35">
      <c r="A1187" s="69">
        <v>33196</v>
      </c>
      <c r="D1187">
        <v>823.4</v>
      </c>
    </row>
    <row r="1188" spans="1:6" x14ac:dyDescent="0.35">
      <c r="A1188" s="69">
        <v>33203</v>
      </c>
      <c r="D1188">
        <v>824.5</v>
      </c>
    </row>
    <row r="1189" spans="1:6" x14ac:dyDescent="0.35">
      <c r="A1189" s="69">
        <v>33208</v>
      </c>
      <c r="B1189">
        <v>614.5</v>
      </c>
      <c r="C1189">
        <v>2438</v>
      </c>
      <c r="E1189">
        <v>3271.8</v>
      </c>
    </row>
    <row r="1190" spans="1:6" x14ac:dyDescent="0.35">
      <c r="A1190" s="69">
        <v>33210</v>
      </c>
      <c r="D1190">
        <v>815.3</v>
      </c>
    </row>
    <row r="1191" spans="1:6" x14ac:dyDescent="0.35">
      <c r="A1191" s="69">
        <v>33217</v>
      </c>
      <c r="D1191">
        <v>821.8</v>
      </c>
    </row>
    <row r="1192" spans="1:6" x14ac:dyDescent="0.35">
      <c r="A1192" s="69">
        <v>33224</v>
      </c>
      <c r="D1192">
        <v>824.2</v>
      </c>
    </row>
    <row r="1193" spans="1:6" x14ac:dyDescent="0.35">
      <c r="A1193" s="69">
        <v>33231</v>
      </c>
      <c r="D1193">
        <v>828.1</v>
      </c>
    </row>
    <row r="1194" spans="1:6" x14ac:dyDescent="0.35">
      <c r="A1194" s="69">
        <v>33238</v>
      </c>
      <c r="D1194">
        <v>828.9</v>
      </c>
    </row>
    <row r="1195" spans="1:6" x14ac:dyDescent="0.35">
      <c r="A1195" s="69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35">
      <c r="A1196" s="69">
        <v>33245</v>
      </c>
      <c r="D1196">
        <v>826.6</v>
      </c>
    </row>
    <row r="1197" spans="1:6" x14ac:dyDescent="0.35">
      <c r="A1197" s="69">
        <v>33252</v>
      </c>
      <c r="D1197">
        <v>825.7</v>
      </c>
    </row>
    <row r="1198" spans="1:6" x14ac:dyDescent="0.35">
      <c r="A1198" s="69">
        <v>33259</v>
      </c>
      <c r="D1198">
        <v>826.2</v>
      </c>
    </row>
    <row r="1199" spans="1:6" x14ac:dyDescent="0.35">
      <c r="A1199" s="69">
        <v>33266</v>
      </c>
      <c r="D1199">
        <v>828.4</v>
      </c>
    </row>
    <row r="1200" spans="1:6" x14ac:dyDescent="0.35">
      <c r="A1200" s="69">
        <v>33270</v>
      </c>
      <c r="B1200">
        <v>617.70000000000005</v>
      </c>
      <c r="C1200">
        <v>2451.4</v>
      </c>
      <c r="E1200">
        <v>3304.5</v>
      </c>
    </row>
    <row r="1201" spans="1:6" x14ac:dyDescent="0.35">
      <c r="A1201" s="69">
        <v>33273</v>
      </c>
      <c r="D1201">
        <v>830.9</v>
      </c>
    </row>
    <row r="1202" spans="1:6" x14ac:dyDescent="0.35">
      <c r="A1202" s="69">
        <v>33280</v>
      </c>
      <c r="D1202">
        <v>833.5</v>
      </c>
    </row>
    <row r="1203" spans="1:6" x14ac:dyDescent="0.35">
      <c r="A1203" s="69">
        <v>33287</v>
      </c>
      <c r="D1203">
        <v>832.4</v>
      </c>
    </row>
    <row r="1204" spans="1:6" x14ac:dyDescent="0.35">
      <c r="A1204" s="69">
        <v>33294</v>
      </c>
      <c r="D1204">
        <v>832</v>
      </c>
    </row>
    <row r="1205" spans="1:6" x14ac:dyDescent="0.35">
      <c r="A1205" s="69">
        <v>33298</v>
      </c>
      <c r="B1205">
        <v>622.20000000000005</v>
      </c>
      <c r="C1205">
        <v>2464.3000000000002</v>
      </c>
      <c r="E1205">
        <v>3321.9</v>
      </c>
    </row>
    <row r="1206" spans="1:6" x14ac:dyDescent="0.35">
      <c r="A1206" s="69">
        <v>33301</v>
      </c>
      <c r="D1206">
        <v>834.6</v>
      </c>
    </row>
    <row r="1207" spans="1:6" x14ac:dyDescent="0.35">
      <c r="A1207" s="69">
        <v>33308</v>
      </c>
      <c r="D1207">
        <v>836.5</v>
      </c>
    </row>
    <row r="1208" spans="1:6" x14ac:dyDescent="0.35">
      <c r="A1208" s="69">
        <v>33315</v>
      </c>
      <c r="D1208">
        <v>836</v>
      </c>
    </row>
    <row r="1209" spans="1:6" x14ac:dyDescent="0.35">
      <c r="A1209" s="69">
        <v>33322</v>
      </c>
      <c r="D1209">
        <v>840.2</v>
      </c>
    </row>
    <row r="1210" spans="1:6" x14ac:dyDescent="0.35">
      <c r="A1210" s="69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35">
      <c r="A1211" s="69">
        <v>33336</v>
      </c>
      <c r="D1211">
        <v>842.7</v>
      </c>
    </row>
    <row r="1212" spans="1:6" x14ac:dyDescent="0.35">
      <c r="A1212" s="69">
        <v>33343</v>
      </c>
      <c r="D1212">
        <v>845</v>
      </c>
    </row>
    <row r="1213" spans="1:6" x14ac:dyDescent="0.35">
      <c r="A1213" s="69">
        <v>33350</v>
      </c>
      <c r="D1213">
        <v>842.6</v>
      </c>
    </row>
    <row r="1214" spans="1:6" x14ac:dyDescent="0.35">
      <c r="A1214" s="69">
        <v>33357</v>
      </c>
      <c r="D1214">
        <v>841.2</v>
      </c>
    </row>
    <row r="1215" spans="1:6" x14ac:dyDescent="0.35">
      <c r="A1215" s="69">
        <v>33359</v>
      </c>
      <c r="B1215">
        <v>626</v>
      </c>
      <c r="C1215">
        <v>2465.3000000000002</v>
      </c>
      <c r="E1215">
        <v>3343</v>
      </c>
    </row>
    <row r="1216" spans="1:6" x14ac:dyDescent="0.35">
      <c r="A1216" s="69">
        <v>33364</v>
      </c>
      <c r="D1216">
        <v>846.4</v>
      </c>
    </row>
    <row r="1217" spans="1:6" x14ac:dyDescent="0.35">
      <c r="A1217" s="69">
        <v>33371</v>
      </c>
      <c r="D1217">
        <v>848.3</v>
      </c>
    </row>
    <row r="1218" spans="1:6" x14ac:dyDescent="0.35">
      <c r="A1218" s="69">
        <v>33378</v>
      </c>
      <c r="D1218">
        <v>850.8</v>
      </c>
    </row>
    <row r="1219" spans="1:6" x14ac:dyDescent="0.35">
      <c r="A1219" s="69">
        <v>33385</v>
      </c>
      <c r="D1219">
        <v>849.7</v>
      </c>
    </row>
    <row r="1220" spans="1:6" x14ac:dyDescent="0.35">
      <c r="A1220" s="69">
        <v>33390</v>
      </c>
      <c r="B1220">
        <v>629.9</v>
      </c>
      <c r="C1220">
        <v>2464.6</v>
      </c>
      <c r="E1220">
        <v>3351.9</v>
      </c>
    </row>
    <row r="1221" spans="1:6" x14ac:dyDescent="0.35">
      <c r="A1221" s="69">
        <v>33392</v>
      </c>
      <c r="D1221">
        <v>848.1</v>
      </c>
    </row>
    <row r="1222" spans="1:6" x14ac:dyDescent="0.35">
      <c r="A1222" s="69">
        <v>33399</v>
      </c>
      <c r="D1222">
        <v>855.6</v>
      </c>
    </row>
    <row r="1223" spans="1:6" x14ac:dyDescent="0.35">
      <c r="A1223" s="69">
        <v>33406</v>
      </c>
      <c r="D1223">
        <v>856.5</v>
      </c>
    </row>
    <row r="1224" spans="1:6" x14ac:dyDescent="0.35">
      <c r="A1224" s="69">
        <v>33413</v>
      </c>
      <c r="D1224">
        <v>856.1</v>
      </c>
    </row>
    <row r="1225" spans="1:6" x14ac:dyDescent="0.35">
      <c r="A1225" s="69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35">
      <c r="A1226" s="69">
        <v>33427</v>
      </c>
      <c r="D1226">
        <v>859.5</v>
      </c>
    </row>
    <row r="1227" spans="1:6" x14ac:dyDescent="0.35">
      <c r="A1227" s="69">
        <v>33434</v>
      </c>
      <c r="D1227">
        <v>861.4</v>
      </c>
    </row>
    <row r="1228" spans="1:6" x14ac:dyDescent="0.35">
      <c r="A1228" s="69">
        <v>33441</v>
      </c>
      <c r="D1228">
        <v>861.1</v>
      </c>
    </row>
    <row r="1229" spans="1:6" x14ac:dyDescent="0.35">
      <c r="A1229" s="69">
        <v>33448</v>
      </c>
      <c r="D1229">
        <v>862.7</v>
      </c>
    </row>
    <row r="1230" spans="1:6" x14ac:dyDescent="0.35">
      <c r="A1230" s="69">
        <v>33451</v>
      </c>
      <c r="B1230">
        <v>634.6</v>
      </c>
      <c r="C1230">
        <v>2456.1</v>
      </c>
      <c r="E1230">
        <v>3355</v>
      </c>
    </row>
    <row r="1231" spans="1:6" x14ac:dyDescent="0.35">
      <c r="A1231" s="69">
        <v>33455</v>
      </c>
      <c r="D1231">
        <v>866.3</v>
      </c>
    </row>
    <row r="1232" spans="1:6" x14ac:dyDescent="0.35">
      <c r="A1232" s="69">
        <v>33462</v>
      </c>
      <c r="D1232">
        <v>865.3</v>
      </c>
    </row>
    <row r="1233" spans="1:6" x14ac:dyDescent="0.35">
      <c r="A1233" s="69">
        <v>33469</v>
      </c>
      <c r="D1233">
        <v>865</v>
      </c>
    </row>
    <row r="1234" spans="1:6" x14ac:dyDescent="0.35">
      <c r="A1234" s="69">
        <v>33476</v>
      </c>
      <c r="D1234">
        <v>869.1</v>
      </c>
    </row>
    <row r="1235" spans="1:6" x14ac:dyDescent="0.35">
      <c r="A1235" s="69">
        <v>33482</v>
      </c>
      <c r="B1235">
        <v>634.79999999999995</v>
      </c>
      <c r="C1235">
        <v>2448.8000000000002</v>
      </c>
      <c r="E1235">
        <v>3354.9</v>
      </c>
    </row>
    <row r="1236" spans="1:6" x14ac:dyDescent="0.35">
      <c r="A1236" s="69">
        <v>33483</v>
      </c>
      <c r="D1236">
        <v>868.3</v>
      </c>
    </row>
    <row r="1237" spans="1:6" x14ac:dyDescent="0.35">
      <c r="A1237" s="69">
        <v>33490</v>
      </c>
      <c r="D1237">
        <v>870.5</v>
      </c>
    </row>
    <row r="1238" spans="1:6" x14ac:dyDescent="0.35">
      <c r="A1238" s="69">
        <v>33497</v>
      </c>
      <c r="D1238">
        <v>869.8</v>
      </c>
    </row>
    <row r="1239" spans="1:6" x14ac:dyDescent="0.35">
      <c r="A1239" s="69">
        <v>33504</v>
      </c>
      <c r="D1239">
        <v>869.5</v>
      </c>
    </row>
    <row r="1240" spans="1:6" x14ac:dyDescent="0.35">
      <c r="A1240" s="69">
        <v>33511</v>
      </c>
      <c r="D1240">
        <v>871.8</v>
      </c>
    </row>
    <row r="1241" spans="1:6" x14ac:dyDescent="0.35">
      <c r="A1241" s="69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35">
      <c r="A1242" s="69">
        <v>33518</v>
      </c>
      <c r="D1242">
        <v>874.6</v>
      </c>
    </row>
    <row r="1243" spans="1:6" x14ac:dyDescent="0.35">
      <c r="A1243" s="69">
        <v>33525</v>
      </c>
      <c r="D1243">
        <v>875.4</v>
      </c>
    </row>
    <row r="1244" spans="1:6" x14ac:dyDescent="0.35">
      <c r="A1244" s="69">
        <v>33532</v>
      </c>
      <c r="D1244">
        <v>879.5</v>
      </c>
    </row>
    <row r="1245" spans="1:6" x14ac:dyDescent="0.35">
      <c r="A1245" s="69">
        <v>33539</v>
      </c>
      <c r="D1245">
        <v>880.8</v>
      </c>
    </row>
    <row r="1246" spans="1:6" x14ac:dyDescent="0.35">
      <c r="A1246" s="69">
        <v>33543</v>
      </c>
      <c r="B1246">
        <v>644.1</v>
      </c>
      <c r="C1246">
        <v>2442.3000000000002</v>
      </c>
      <c r="E1246">
        <v>3365.5</v>
      </c>
    </row>
    <row r="1247" spans="1:6" x14ac:dyDescent="0.35">
      <c r="A1247" s="69">
        <v>33546</v>
      </c>
      <c r="D1247">
        <v>882.4</v>
      </c>
    </row>
    <row r="1248" spans="1:6" x14ac:dyDescent="0.35">
      <c r="A1248" s="69">
        <v>33553</v>
      </c>
      <c r="D1248">
        <v>885.8</v>
      </c>
    </row>
    <row r="1249" spans="1:6" x14ac:dyDescent="0.35">
      <c r="A1249" s="69">
        <v>33560</v>
      </c>
      <c r="D1249">
        <v>886.6</v>
      </c>
    </row>
    <row r="1250" spans="1:6" x14ac:dyDescent="0.35">
      <c r="A1250" s="69">
        <v>33567</v>
      </c>
      <c r="D1250">
        <v>887.4</v>
      </c>
    </row>
    <row r="1251" spans="1:6" x14ac:dyDescent="0.35">
      <c r="A1251" s="69">
        <v>33573</v>
      </c>
      <c r="B1251">
        <v>649.1</v>
      </c>
      <c r="C1251">
        <v>2440.1</v>
      </c>
      <c r="E1251">
        <v>3372.2</v>
      </c>
    </row>
    <row r="1252" spans="1:6" x14ac:dyDescent="0.35">
      <c r="A1252" s="69">
        <v>33574</v>
      </c>
      <c r="D1252">
        <v>896.1</v>
      </c>
    </row>
    <row r="1253" spans="1:6" x14ac:dyDescent="0.35">
      <c r="A1253" s="69">
        <v>33581</v>
      </c>
      <c r="D1253">
        <v>894.6</v>
      </c>
    </row>
    <row r="1254" spans="1:6" x14ac:dyDescent="0.35">
      <c r="A1254" s="69">
        <v>33588</v>
      </c>
      <c r="D1254">
        <v>897.6</v>
      </c>
    </row>
    <row r="1255" spans="1:6" x14ac:dyDescent="0.35">
      <c r="A1255" s="69">
        <v>33595</v>
      </c>
      <c r="D1255">
        <v>897.6</v>
      </c>
    </row>
    <row r="1256" spans="1:6" x14ac:dyDescent="0.35">
      <c r="A1256" s="69">
        <v>33602</v>
      </c>
      <c r="D1256">
        <v>897.5</v>
      </c>
    </row>
    <row r="1257" spans="1:6" x14ac:dyDescent="0.35">
      <c r="A1257" s="69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35">
      <c r="A1258" s="69">
        <v>33609</v>
      </c>
      <c r="D1258">
        <v>901.9</v>
      </c>
    </row>
    <row r="1259" spans="1:6" x14ac:dyDescent="0.35">
      <c r="A1259" s="69">
        <v>33616</v>
      </c>
      <c r="D1259">
        <v>906.8</v>
      </c>
    </row>
    <row r="1260" spans="1:6" x14ac:dyDescent="0.35">
      <c r="A1260" s="69">
        <v>33623</v>
      </c>
      <c r="D1260">
        <v>909.3</v>
      </c>
    </row>
    <row r="1261" spans="1:6" x14ac:dyDescent="0.35">
      <c r="A1261" s="69">
        <v>33630</v>
      </c>
      <c r="D1261">
        <v>918.2</v>
      </c>
    </row>
    <row r="1262" spans="1:6" x14ac:dyDescent="0.35">
      <c r="A1262" s="69">
        <v>33635</v>
      </c>
      <c r="B1262">
        <v>667.5</v>
      </c>
      <c r="C1262">
        <v>2453.1</v>
      </c>
      <c r="E1262">
        <v>3400</v>
      </c>
    </row>
    <row r="1263" spans="1:6" x14ac:dyDescent="0.35">
      <c r="A1263" s="69">
        <v>33637</v>
      </c>
      <c r="D1263">
        <v>917.7</v>
      </c>
    </row>
    <row r="1264" spans="1:6" x14ac:dyDescent="0.35">
      <c r="A1264" s="69">
        <v>33644</v>
      </c>
      <c r="D1264">
        <v>923.6</v>
      </c>
    </row>
    <row r="1265" spans="1:6" x14ac:dyDescent="0.35">
      <c r="A1265" s="69">
        <v>33651</v>
      </c>
      <c r="D1265">
        <v>925.4</v>
      </c>
    </row>
    <row r="1266" spans="1:6" x14ac:dyDescent="0.35">
      <c r="A1266" s="69">
        <v>33658</v>
      </c>
      <c r="D1266">
        <v>928.6</v>
      </c>
    </row>
    <row r="1267" spans="1:6" x14ac:dyDescent="0.35">
      <c r="A1267" s="69">
        <v>33664</v>
      </c>
      <c r="B1267">
        <v>673.4</v>
      </c>
      <c r="C1267">
        <v>2447.1</v>
      </c>
      <c r="E1267">
        <v>3403.9</v>
      </c>
    </row>
    <row r="1268" spans="1:6" x14ac:dyDescent="0.35">
      <c r="A1268" s="69">
        <v>33665</v>
      </c>
      <c r="D1268">
        <v>926.9</v>
      </c>
    </row>
    <row r="1269" spans="1:6" x14ac:dyDescent="0.35">
      <c r="A1269" s="69">
        <v>33672</v>
      </c>
      <c r="D1269">
        <v>933.1</v>
      </c>
    </row>
    <row r="1270" spans="1:6" x14ac:dyDescent="0.35">
      <c r="A1270" s="69">
        <v>33679</v>
      </c>
      <c r="D1270">
        <v>938.2</v>
      </c>
    </row>
    <row r="1271" spans="1:6" x14ac:dyDescent="0.35">
      <c r="A1271" s="69">
        <v>33686</v>
      </c>
      <c r="D1271">
        <v>937.9</v>
      </c>
    </row>
    <row r="1272" spans="1:6" x14ac:dyDescent="0.35">
      <c r="A1272" s="69">
        <v>33693</v>
      </c>
      <c r="D1272">
        <v>939.7</v>
      </c>
    </row>
    <row r="1273" spans="1:6" x14ac:dyDescent="0.35">
      <c r="A1273" s="69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35">
      <c r="A1274" s="69">
        <v>33700</v>
      </c>
      <c r="D1274">
        <v>941</v>
      </c>
    </row>
    <row r="1275" spans="1:6" x14ac:dyDescent="0.35">
      <c r="A1275" s="69">
        <v>33707</v>
      </c>
      <c r="D1275">
        <v>941.3</v>
      </c>
    </row>
    <row r="1276" spans="1:6" x14ac:dyDescent="0.35">
      <c r="A1276" s="69">
        <v>33714</v>
      </c>
      <c r="D1276">
        <v>945.7</v>
      </c>
    </row>
    <row r="1277" spans="1:6" x14ac:dyDescent="0.35">
      <c r="A1277" s="69">
        <v>33721</v>
      </c>
      <c r="D1277">
        <v>945.6</v>
      </c>
    </row>
    <row r="1278" spans="1:6" x14ac:dyDescent="0.35">
      <c r="A1278" s="69">
        <v>33725</v>
      </c>
      <c r="B1278">
        <v>680.5</v>
      </c>
      <c r="C1278">
        <v>2432.8000000000002</v>
      </c>
      <c r="E1278">
        <v>3398.6</v>
      </c>
    </row>
    <row r="1279" spans="1:6" x14ac:dyDescent="0.35">
      <c r="A1279" s="69">
        <v>33728</v>
      </c>
      <c r="D1279">
        <v>946.5</v>
      </c>
    </row>
    <row r="1280" spans="1:6" x14ac:dyDescent="0.35">
      <c r="A1280" s="69">
        <v>33735</v>
      </c>
      <c r="D1280">
        <v>949.4</v>
      </c>
    </row>
    <row r="1281" spans="1:6" x14ac:dyDescent="0.35">
      <c r="A1281" s="69">
        <v>33742</v>
      </c>
      <c r="D1281">
        <v>949.8</v>
      </c>
    </row>
    <row r="1282" spans="1:6" x14ac:dyDescent="0.35">
      <c r="A1282" s="69">
        <v>33749</v>
      </c>
      <c r="D1282">
        <v>952.3</v>
      </c>
    </row>
    <row r="1283" spans="1:6" x14ac:dyDescent="0.35">
      <c r="A1283" s="69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35">
      <c r="A1284" s="69">
        <v>33763</v>
      </c>
      <c r="D1284">
        <v>951.1</v>
      </c>
    </row>
    <row r="1285" spans="1:6" x14ac:dyDescent="0.35">
      <c r="A1285" s="69">
        <v>33770</v>
      </c>
      <c r="D1285">
        <v>955.6</v>
      </c>
    </row>
    <row r="1286" spans="1:6" x14ac:dyDescent="0.35">
      <c r="A1286" s="69">
        <v>33777</v>
      </c>
      <c r="D1286">
        <v>954.8</v>
      </c>
    </row>
    <row r="1287" spans="1:6" x14ac:dyDescent="0.35">
      <c r="A1287" s="69">
        <v>33784</v>
      </c>
      <c r="D1287">
        <v>955.2</v>
      </c>
    </row>
    <row r="1288" spans="1:6" x14ac:dyDescent="0.35">
      <c r="A1288" s="69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35">
      <c r="A1289" s="69">
        <v>33791</v>
      </c>
      <c r="D1289">
        <v>959.3</v>
      </c>
    </row>
    <row r="1290" spans="1:6" x14ac:dyDescent="0.35">
      <c r="A1290" s="69">
        <v>33798</v>
      </c>
      <c r="D1290">
        <v>960.4</v>
      </c>
    </row>
    <row r="1291" spans="1:6" x14ac:dyDescent="0.35">
      <c r="A1291" s="69">
        <v>33805</v>
      </c>
      <c r="D1291">
        <v>964.8</v>
      </c>
    </row>
    <row r="1292" spans="1:6" x14ac:dyDescent="0.35">
      <c r="A1292" s="69">
        <v>33812</v>
      </c>
      <c r="D1292">
        <v>966.8</v>
      </c>
    </row>
    <row r="1293" spans="1:6" x14ac:dyDescent="0.35">
      <c r="A1293" s="69">
        <v>33817</v>
      </c>
      <c r="B1293">
        <v>691.5</v>
      </c>
      <c r="C1293">
        <v>2413.9</v>
      </c>
      <c r="E1293">
        <v>3398.8</v>
      </c>
    </row>
    <row r="1294" spans="1:6" x14ac:dyDescent="0.35">
      <c r="A1294" s="69">
        <v>33819</v>
      </c>
      <c r="D1294">
        <v>965.8</v>
      </c>
    </row>
    <row r="1295" spans="1:6" x14ac:dyDescent="0.35">
      <c r="A1295" s="69">
        <v>33826</v>
      </c>
      <c r="D1295">
        <v>972.7</v>
      </c>
    </row>
    <row r="1296" spans="1:6" x14ac:dyDescent="0.35">
      <c r="A1296" s="69">
        <v>33833</v>
      </c>
      <c r="D1296">
        <v>972.9</v>
      </c>
    </row>
    <row r="1297" spans="1:6" x14ac:dyDescent="0.35">
      <c r="A1297" s="69">
        <v>33840</v>
      </c>
      <c r="D1297">
        <v>974.2</v>
      </c>
    </row>
    <row r="1298" spans="1:6" x14ac:dyDescent="0.35">
      <c r="A1298" s="69">
        <v>33847</v>
      </c>
      <c r="D1298">
        <v>978.5</v>
      </c>
    </row>
    <row r="1299" spans="1:6" x14ac:dyDescent="0.35">
      <c r="A1299" s="69">
        <v>33848</v>
      </c>
      <c r="B1299">
        <v>700.2</v>
      </c>
      <c r="C1299">
        <v>2416.9</v>
      </c>
      <c r="E1299">
        <v>3410.3</v>
      </c>
    </row>
    <row r="1300" spans="1:6" x14ac:dyDescent="0.35">
      <c r="A1300" s="69">
        <v>33854</v>
      </c>
      <c r="D1300">
        <v>979.3</v>
      </c>
    </row>
    <row r="1301" spans="1:6" x14ac:dyDescent="0.35">
      <c r="A1301" s="69">
        <v>33861</v>
      </c>
      <c r="D1301">
        <v>985.6</v>
      </c>
    </row>
    <row r="1302" spans="1:6" x14ac:dyDescent="0.35">
      <c r="A1302" s="69">
        <v>33868</v>
      </c>
      <c r="D1302">
        <v>990.1</v>
      </c>
    </row>
    <row r="1303" spans="1:6" x14ac:dyDescent="0.35">
      <c r="A1303" s="69">
        <v>33875</v>
      </c>
      <c r="D1303">
        <v>994.2</v>
      </c>
    </row>
    <row r="1304" spans="1:6" x14ac:dyDescent="0.35">
      <c r="A1304" s="69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35">
      <c r="A1305" s="69">
        <v>33882</v>
      </c>
      <c r="D1305">
        <v>997.6</v>
      </c>
    </row>
    <row r="1306" spans="1:6" x14ac:dyDescent="0.35">
      <c r="A1306" s="69">
        <v>33889</v>
      </c>
      <c r="D1306">
        <v>999.5</v>
      </c>
    </row>
    <row r="1307" spans="1:6" x14ac:dyDescent="0.35">
      <c r="A1307" s="69">
        <v>33896</v>
      </c>
      <c r="D1307">
        <v>1001</v>
      </c>
    </row>
    <row r="1308" spans="1:6" x14ac:dyDescent="0.35">
      <c r="A1308" s="69">
        <v>33903</v>
      </c>
      <c r="D1308">
        <v>1009.2</v>
      </c>
    </row>
    <row r="1309" spans="1:6" x14ac:dyDescent="0.35">
      <c r="A1309" s="69">
        <v>33909</v>
      </c>
      <c r="B1309">
        <v>714.8</v>
      </c>
      <c r="C1309">
        <v>2411.3000000000002</v>
      </c>
      <c r="E1309">
        <v>3426.5</v>
      </c>
    </row>
    <row r="1310" spans="1:6" x14ac:dyDescent="0.35">
      <c r="A1310" s="69">
        <v>33910</v>
      </c>
      <c r="D1310">
        <v>1011.7</v>
      </c>
    </row>
    <row r="1311" spans="1:6" x14ac:dyDescent="0.35">
      <c r="A1311" s="69">
        <v>33917</v>
      </c>
      <c r="D1311">
        <v>1014.8</v>
      </c>
    </row>
    <row r="1312" spans="1:6" x14ac:dyDescent="0.35">
      <c r="A1312" s="69">
        <v>33924</v>
      </c>
      <c r="D1312">
        <v>1017</v>
      </c>
    </row>
    <row r="1313" spans="1:6" x14ac:dyDescent="0.35">
      <c r="A1313" s="69">
        <v>33931</v>
      </c>
      <c r="D1313">
        <v>1014.4</v>
      </c>
    </row>
    <row r="1314" spans="1:6" x14ac:dyDescent="0.35">
      <c r="A1314" s="69">
        <v>33938</v>
      </c>
      <c r="D1314">
        <v>1017.9</v>
      </c>
    </row>
    <row r="1315" spans="1:6" x14ac:dyDescent="0.35">
      <c r="A1315" s="69">
        <v>33939</v>
      </c>
      <c r="B1315">
        <v>720.2</v>
      </c>
      <c r="C1315">
        <v>2406.6999999999998</v>
      </c>
      <c r="E1315">
        <v>3424.7</v>
      </c>
    </row>
    <row r="1316" spans="1:6" x14ac:dyDescent="0.35">
      <c r="A1316" s="69">
        <v>33945</v>
      </c>
      <c r="D1316">
        <v>1021.4</v>
      </c>
    </row>
    <row r="1317" spans="1:6" x14ac:dyDescent="0.35">
      <c r="A1317" s="69">
        <v>33952</v>
      </c>
      <c r="D1317">
        <v>1025.9000000000001</v>
      </c>
    </row>
    <row r="1318" spans="1:6" x14ac:dyDescent="0.35">
      <c r="A1318" s="69">
        <v>33959</v>
      </c>
      <c r="D1318">
        <v>1022.8</v>
      </c>
    </row>
    <row r="1319" spans="1:6" x14ac:dyDescent="0.35">
      <c r="A1319" s="69">
        <v>33966</v>
      </c>
      <c r="D1319">
        <v>1028.4000000000001</v>
      </c>
    </row>
    <row r="1320" spans="1:6" x14ac:dyDescent="0.35">
      <c r="A1320" s="69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35">
      <c r="A1321" s="69">
        <v>33973</v>
      </c>
      <c r="D1321">
        <v>1027.8</v>
      </c>
    </row>
    <row r="1322" spans="1:6" x14ac:dyDescent="0.35">
      <c r="A1322" s="69">
        <v>33980</v>
      </c>
      <c r="D1322">
        <v>1031.0999999999999</v>
      </c>
    </row>
    <row r="1323" spans="1:6" x14ac:dyDescent="0.35">
      <c r="A1323" s="69">
        <v>33987</v>
      </c>
      <c r="D1323">
        <v>1029.5999999999999</v>
      </c>
    </row>
    <row r="1324" spans="1:6" x14ac:dyDescent="0.35">
      <c r="A1324" s="69">
        <v>33994</v>
      </c>
      <c r="D1324">
        <v>1030.9000000000001</v>
      </c>
    </row>
    <row r="1325" spans="1:6" x14ac:dyDescent="0.35">
      <c r="A1325" s="69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35">
      <c r="A1326" s="69">
        <v>34008</v>
      </c>
      <c r="D1326">
        <v>1030</v>
      </c>
    </row>
    <row r="1327" spans="1:6" x14ac:dyDescent="0.35">
      <c r="A1327" s="69">
        <v>34015</v>
      </c>
      <c r="D1327">
        <v>1034.0999999999999</v>
      </c>
    </row>
    <row r="1328" spans="1:6" x14ac:dyDescent="0.35">
      <c r="A1328" s="69">
        <v>34022</v>
      </c>
      <c r="D1328">
        <v>1034.7</v>
      </c>
    </row>
    <row r="1329" spans="1:6" x14ac:dyDescent="0.35">
      <c r="A1329" s="69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35">
      <c r="A1330" s="69">
        <v>34036</v>
      </c>
      <c r="D1330">
        <v>1035.3</v>
      </c>
    </row>
    <row r="1331" spans="1:6" x14ac:dyDescent="0.35">
      <c r="A1331" s="69">
        <v>34043</v>
      </c>
      <c r="D1331">
        <v>1036.8</v>
      </c>
    </row>
    <row r="1332" spans="1:6" x14ac:dyDescent="0.35">
      <c r="A1332" s="69">
        <v>34050</v>
      </c>
      <c r="D1332">
        <v>1038.5999999999999</v>
      </c>
    </row>
    <row r="1333" spans="1:6" x14ac:dyDescent="0.35">
      <c r="A1333" s="69">
        <v>34057</v>
      </c>
      <c r="D1333">
        <v>1040.4000000000001</v>
      </c>
    </row>
    <row r="1334" spans="1:6" x14ac:dyDescent="0.35">
      <c r="A1334" s="69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35">
      <c r="A1335" s="69">
        <v>34064</v>
      </c>
      <c r="D1335">
        <v>1045.4000000000001</v>
      </c>
    </row>
    <row r="1336" spans="1:6" x14ac:dyDescent="0.35">
      <c r="A1336" s="69">
        <v>34071</v>
      </c>
      <c r="D1336">
        <v>1045.9000000000001</v>
      </c>
    </row>
    <row r="1337" spans="1:6" x14ac:dyDescent="0.35">
      <c r="A1337" s="69">
        <v>34078</v>
      </c>
      <c r="D1337">
        <v>1045.5</v>
      </c>
    </row>
    <row r="1338" spans="1:6" x14ac:dyDescent="0.35">
      <c r="A1338" s="69">
        <v>34085</v>
      </c>
      <c r="D1338">
        <v>1047.2</v>
      </c>
    </row>
    <row r="1339" spans="1:6" x14ac:dyDescent="0.35">
      <c r="A1339" s="69">
        <v>34090</v>
      </c>
      <c r="B1339">
        <v>739.2</v>
      </c>
      <c r="C1339">
        <v>2383.4</v>
      </c>
      <c r="E1339">
        <v>3436.9</v>
      </c>
    </row>
    <row r="1340" spans="1:6" x14ac:dyDescent="0.35">
      <c r="A1340" s="69">
        <v>34092</v>
      </c>
      <c r="D1340">
        <v>1056.3</v>
      </c>
    </row>
    <row r="1341" spans="1:6" x14ac:dyDescent="0.35">
      <c r="A1341" s="69">
        <v>34099</v>
      </c>
      <c r="D1341">
        <v>1064.0999999999999</v>
      </c>
    </row>
    <row r="1342" spans="1:6" x14ac:dyDescent="0.35">
      <c r="A1342" s="69">
        <v>34106</v>
      </c>
      <c r="D1342">
        <v>1066</v>
      </c>
    </row>
    <row r="1343" spans="1:6" x14ac:dyDescent="0.35">
      <c r="A1343" s="69">
        <v>34113</v>
      </c>
      <c r="D1343">
        <v>1063.5999999999999</v>
      </c>
    </row>
    <row r="1344" spans="1:6" x14ac:dyDescent="0.35">
      <c r="A1344" s="69">
        <v>34120</v>
      </c>
      <c r="D1344">
        <v>1073</v>
      </c>
    </row>
    <row r="1345" spans="1:6" x14ac:dyDescent="0.35">
      <c r="A1345" s="69">
        <v>34121</v>
      </c>
      <c r="B1345">
        <v>745</v>
      </c>
      <c r="C1345">
        <v>2385.6</v>
      </c>
      <c r="E1345">
        <v>3442.4</v>
      </c>
    </row>
    <row r="1346" spans="1:6" x14ac:dyDescent="0.35">
      <c r="A1346" s="69">
        <v>34127</v>
      </c>
      <c r="D1346">
        <v>1071.3</v>
      </c>
    </row>
    <row r="1347" spans="1:6" x14ac:dyDescent="0.35">
      <c r="A1347" s="69">
        <v>34134</v>
      </c>
      <c r="D1347">
        <v>1074.0999999999999</v>
      </c>
    </row>
    <row r="1348" spans="1:6" x14ac:dyDescent="0.35">
      <c r="A1348" s="69">
        <v>34141</v>
      </c>
      <c r="D1348">
        <v>1076.4000000000001</v>
      </c>
    </row>
    <row r="1349" spans="1:6" x14ac:dyDescent="0.35">
      <c r="A1349" s="69">
        <v>34148</v>
      </c>
      <c r="D1349">
        <v>1077.5999999999999</v>
      </c>
    </row>
    <row r="1350" spans="1:6" x14ac:dyDescent="0.35">
      <c r="A1350" s="69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35">
      <c r="A1351" s="69">
        <v>34155</v>
      </c>
      <c r="D1351">
        <v>1079.3</v>
      </c>
    </row>
    <row r="1352" spans="1:6" x14ac:dyDescent="0.35">
      <c r="A1352" s="69">
        <v>34162</v>
      </c>
      <c r="D1352">
        <v>1083.3</v>
      </c>
    </row>
    <row r="1353" spans="1:6" x14ac:dyDescent="0.35">
      <c r="A1353" s="69">
        <v>34169</v>
      </c>
      <c r="D1353">
        <v>1085.3</v>
      </c>
    </row>
    <row r="1354" spans="1:6" x14ac:dyDescent="0.35">
      <c r="A1354" s="69">
        <v>34176</v>
      </c>
      <c r="D1354">
        <v>1086.5</v>
      </c>
    </row>
    <row r="1355" spans="1:6" x14ac:dyDescent="0.35">
      <c r="A1355" s="69">
        <v>34182</v>
      </c>
      <c r="B1355">
        <v>755.7</v>
      </c>
      <c r="C1355">
        <v>2379.6</v>
      </c>
      <c r="E1355">
        <v>3445.7</v>
      </c>
    </row>
    <row r="1356" spans="1:6" x14ac:dyDescent="0.35">
      <c r="A1356" s="69">
        <v>34183</v>
      </c>
      <c r="D1356">
        <v>1088.3</v>
      </c>
    </row>
    <row r="1357" spans="1:6" x14ac:dyDescent="0.35">
      <c r="A1357" s="69">
        <v>34190</v>
      </c>
      <c r="D1357">
        <v>1092.4000000000001</v>
      </c>
    </row>
    <row r="1358" spans="1:6" x14ac:dyDescent="0.35">
      <c r="A1358" s="69">
        <v>34197</v>
      </c>
      <c r="D1358">
        <v>1095.4000000000001</v>
      </c>
    </row>
    <row r="1359" spans="1:6" x14ac:dyDescent="0.35">
      <c r="A1359" s="69">
        <v>34204</v>
      </c>
      <c r="D1359">
        <v>1093.0999999999999</v>
      </c>
    </row>
    <row r="1360" spans="1:6" x14ac:dyDescent="0.35">
      <c r="A1360" s="69">
        <v>34211</v>
      </c>
      <c r="D1360">
        <v>1096.8</v>
      </c>
    </row>
    <row r="1361" spans="1:6" x14ac:dyDescent="0.35">
      <c r="A1361" s="69">
        <v>34213</v>
      </c>
      <c r="B1361">
        <v>761.5</v>
      </c>
      <c r="C1361">
        <v>2380.8000000000002</v>
      </c>
      <c r="E1361">
        <v>3452.2</v>
      </c>
    </row>
    <row r="1362" spans="1:6" x14ac:dyDescent="0.35">
      <c r="A1362" s="69">
        <v>34218</v>
      </c>
      <c r="D1362">
        <v>1100.5999999999999</v>
      </c>
    </row>
    <row r="1363" spans="1:6" x14ac:dyDescent="0.35">
      <c r="A1363" s="69">
        <v>34225</v>
      </c>
      <c r="D1363">
        <v>1103</v>
      </c>
    </row>
    <row r="1364" spans="1:6" x14ac:dyDescent="0.35">
      <c r="A1364" s="69">
        <v>34232</v>
      </c>
      <c r="D1364">
        <v>1106.9000000000001</v>
      </c>
    </row>
    <row r="1365" spans="1:6" x14ac:dyDescent="0.35">
      <c r="A1365" s="69">
        <v>34239</v>
      </c>
      <c r="D1365">
        <v>1103.9000000000001</v>
      </c>
    </row>
    <row r="1366" spans="1:6" x14ac:dyDescent="0.35">
      <c r="A1366" s="69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35">
      <c r="A1367" s="69">
        <v>34246</v>
      </c>
      <c r="D1367">
        <v>1108.3</v>
      </c>
    </row>
    <row r="1368" spans="1:6" x14ac:dyDescent="0.35">
      <c r="A1368" s="69">
        <v>34253</v>
      </c>
      <c r="D1368">
        <v>1110.0999999999999</v>
      </c>
    </row>
    <row r="1369" spans="1:6" x14ac:dyDescent="0.35">
      <c r="A1369" s="69">
        <v>34260</v>
      </c>
      <c r="D1369">
        <v>1112.8</v>
      </c>
    </row>
    <row r="1370" spans="1:6" x14ac:dyDescent="0.35">
      <c r="A1370" s="69">
        <v>34267</v>
      </c>
      <c r="D1370">
        <v>1113</v>
      </c>
    </row>
    <row r="1371" spans="1:6" x14ac:dyDescent="0.35">
      <c r="A1371" s="69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35">
      <c r="A1372" s="69">
        <v>34281</v>
      </c>
      <c r="D1372">
        <v>1121.7</v>
      </c>
    </row>
    <row r="1373" spans="1:6" x14ac:dyDescent="0.35">
      <c r="A1373" s="69">
        <v>34288</v>
      </c>
      <c r="D1373">
        <v>1126.8</v>
      </c>
    </row>
    <row r="1374" spans="1:6" x14ac:dyDescent="0.35">
      <c r="A1374" s="69">
        <v>34295</v>
      </c>
      <c r="D1374">
        <v>1123.2</v>
      </c>
    </row>
    <row r="1375" spans="1:6" x14ac:dyDescent="0.35">
      <c r="A1375" s="69">
        <v>34302</v>
      </c>
      <c r="D1375">
        <v>1124.7</v>
      </c>
    </row>
    <row r="1376" spans="1:6" x14ac:dyDescent="0.35">
      <c r="A1376" s="69">
        <v>34304</v>
      </c>
      <c r="B1376">
        <v>772.1</v>
      </c>
      <c r="C1376">
        <v>2374.9</v>
      </c>
      <c r="E1376">
        <v>3474.5</v>
      </c>
    </row>
    <row r="1377" spans="1:6" x14ac:dyDescent="0.35">
      <c r="A1377" s="69">
        <v>34309</v>
      </c>
      <c r="D1377">
        <v>1128.0999999999999</v>
      </c>
    </row>
    <row r="1378" spans="1:6" x14ac:dyDescent="0.35">
      <c r="A1378" s="69">
        <v>34316</v>
      </c>
      <c r="D1378">
        <v>1129.5</v>
      </c>
    </row>
    <row r="1379" spans="1:6" x14ac:dyDescent="0.35">
      <c r="A1379" s="69">
        <v>34323</v>
      </c>
      <c r="D1379">
        <v>1129.5</v>
      </c>
    </row>
    <row r="1380" spans="1:6" x14ac:dyDescent="0.35">
      <c r="A1380" s="69">
        <v>34330</v>
      </c>
      <c r="D1380">
        <v>1131.9000000000001</v>
      </c>
    </row>
    <row r="1381" spans="1:6" x14ac:dyDescent="0.35">
      <c r="A1381" s="69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35">
      <c r="A1382" s="69">
        <v>34337</v>
      </c>
      <c r="D1382">
        <v>1128.4000000000001</v>
      </c>
    </row>
    <row r="1383" spans="1:6" x14ac:dyDescent="0.35">
      <c r="A1383" s="69">
        <v>34344</v>
      </c>
      <c r="D1383">
        <v>1131</v>
      </c>
    </row>
    <row r="1384" spans="1:6" x14ac:dyDescent="0.35">
      <c r="A1384" s="69">
        <v>34351</v>
      </c>
      <c r="D1384">
        <v>1131.3</v>
      </c>
    </row>
    <row r="1385" spans="1:6" x14ac:dyDescent="0.35">
      <c r="A1385" s="69">
        <v>34358</v>
      </c>
      <c r="D1385">
        <v>1132.4000000000001</v>
      </c>
    </row>
    <row r="1386" spans="1:6" x14ac:dyDescent="0.35">
      <c r="A1386" s="69">
        <v>34365</v>
      </c>
      <c r="D1386">
        <v>1132.7</v>
      </c>
    </row>
    <row r="1387" spans="1:6" x14ac:dyDescent="0.35">
      <c r="A1387" s="69">
        <v>34366</v>
      </c>
      <c r="B1387">
        <v>774.6</v>
      </c>
      <c r="C1387">
        <v>2369.3000000000002</v>
      </c>
      <c r="E1387">
        <v>3475.7</v>
      </c>
    </row>
    <row r="1388" spans="1:6" x14ac:dyDescent="0.35">
      <c r="A1388" s="69">
        <v>34372</v>
      </c>
      <c r="D1388">
        <v>1134.5</v>
      </c>
    </row>
    <row r="1389" spans="1:6" x14ac:dyDescent="0.35">
      <c r="A1389" s="69">
        <v>34379</v>
      </c>
      <c r="D1389">
        <v>1136.7</v>
      </c>
    </row>
    <row r="1390" spans="1:6" x14ac:dyDescent="0.35">
      <c r="A1390" s="69">
        <v>34386</v>
      </c>
      <c r="D1390">
        <v>1137.4000000000001</v>
      </c>
    </row>
    <row r="1391" spans="1:6" x14ac:dyDescent="0.35">
      <c r="A1391" s="69">
        <v>34393</v>
      </c>
      <c r="D1391">
        <v>1136.5</v>
      </c>
    </row>
    <row r="1392" spans="1:6" x14ac:dyDescent="0.35">
      <c r="A1392" s="69">
        <v>34394</v>
      </c>
      <c r="B1392">
        <v>775.1</v>
      </c>
      <c r="C1392">
        <v>2365.8000000000002</v>
      </c>
      <c r="E1392">
        <v>3480.1</v>
      </c>
    </row>
    <row r="1393" spans="1:6" x14ac:dyDescent="0.35">
      <c r="A1393" s="69">
        <v>34400</v>
      </c>
      <c r="D1393">
        <v>1138.3</v>
      </c>
    </row>
    <row r="1394" spans="1:6" x14ac:dyDescent="0.35">
      <c r="A1394" s="69">
        <v>34407</v>
      </c>
      <c r="D1394">
        <v>1139.5999999999999</v>
      </c>
    </row>
    <row r="1395" spans="1:6" x14ac:dyDescent="0.35">
      <c r="A1395" s="69">
        <v>34414</v>
      </c>
      <c r="D1395">
        <v>1139.2</v>
      </c>
    </row>
    <row r="1396" spans="1:6" x14ac:dyDescent="0.35">
      <c r="A1396" s="69">
        <v>34421</v>
      </c>
      <c r="D1396">
        <v>1141.5</v>
      </c>
    </row>
    <row r="1397" spans="1:6" x14ac:dyDescent="0.35">
      <c r="A1397" s="69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35">
      <c r="A1398" s="69">
        <v>34428</v>
      </c>
      <c r="D1398">
        <v>1144.7</v>
      </c>
    </row>
    <row r="1399" spans="1:6" x14ac:dyDescent="0.35">
      <c r="A1399" s="69">
        <v>34435</v>
      </c>
      <c r="D1399">
        <v>1143.8</v>
      </c>
    </row>
    <row r="1400" spans="1:6" x14ac:dyDescent="0.35">
      <c r="A1400" s="69">
        <v>34442</v>
      </c>
      <c r="D1400">
        <v>1139</v>
      </c>
    </row>
    <row r="1401" spans="1:6" x14ac:dyDescent="0.35">
      <c r="A1401" s="69">
        <v>34449</v>
      </c>
      <c r="D1401">
        <v>1137.9000000000001</v>
      </c>
    </row>
    <row r="1402" spans="1:6" x14ac:dyDescent="0.35">
      <c r="A1402" s="69">
        <v>34455</v>
      </c>
      <c r="B1402">
        <v>775.1</v>
      </c>
      <c r="C1402">
        <v>2366.6</v>
      </c>
      <c r="E1402">
        <v>3490.8</v>
      </c>
    </row>
    <row r="1403" spans="1:6" x14ac:dyDescent="0.35">
      <c r="A1403" s="69">
        <v>34456</v>
      </c>
      <c r="D1403">
        <v>1141.8</v>
      </c>
    </row>
    <row r="1404" spans="1:6" x14ac:dyDescent="0.35">
      <c r="A1404" s="69">
        <v>34463</v>
      </c>
      <c r="D1404">
        <v>1144.9000000000001</v>
      </c>
    </row>
    <row r="1405" spans="1:6" x14ac:dyDescent="0.35">
      <c r="A1405" s="69">
        <v>34470</v>
      </c>
      <c r="D1405">
        <v>1145.0999999999999</v>
      </c>
    </row>
    <row r="1406" spans="1:6" x14ac:dyDescent="0.35">
      <c r="A1406" s="69">
        <v>34477</v>
      </c>
      <c r="D1406">
        <v>1141.2</v>
      </c>
    </row>
    <row r="1407" spans="1:6" x14ac:dyDescent="0.35">
      <c r="A1407" s="69">
        <v>34484</v>
      </c>
      <c r="D1407">
        <v>1142.3</v>
      </c>
    </row>
    <row r="1408" spans="1:6" x14ac:dyDescent="0.35">
      <c r="A1408" s="69">
        <v>34486</v>
      </c>
      <c r="B1408">
        <v>774.3</v>
      </c>
      <c r="C1408">
        <v>2352.6</v>
      </c>
      <c r="E1408">
        <v>3479.5</v>
      </c>
    </row>
    <row r="1409" spans="1:6" x14ac:dyDescent="0.35">
      <c r="A1409" s="69">
        <v>34491</v>
      </c>
      <c r="D1409">
        <v>1144.3</v>
      </c>
    </row>
    <row r="1410" spans="1:6" x14ac:dyDescent="0.35">
      <c r="A1410" s="69">
        <v>34498</v>
      </c>
      <c r="D1410">
        <v>1145.4000000000001</v>
      </c>
    </row>
    <row r="1411" spans="1:6" x14ac:dyDescent="0.35">
      <c r="A1411" s="69">
        <v>34505</v>
      </c>
      <c r="D1411">
        <v>1146.4000000000001</v>
      </c>
    </row>
    <row r="1412" spans="1:6" x14ac:dyDescent="0.35">
      <c r="A1412" s="69">
        <v>34512</v>
      </c>
      <c r="D1412">
        <v>1145.3</v>
      </c>
    </row>
    <row r="1413" spans="1:6" x14ac:dyDescent="0.35">
      <c r="A1413" s="69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35">
      <c r="A1414" s="69">
        <v>34519</v>
      </c>
      <c r="D1414">
        <v>1143.5</v>
      </c>
    </row>
    <row r="1415" spans="1:6" x14ac:dyDescent="0.35">
      <c r="A1415" s="69">
        <v>34526</v>
      </c>
      <c r="D1415">
        <v>1151.5</v>
      </c>
    </row>
    <row r="1416" spans="1:6" x14ac:dyDescent="0.35">
      <c r="A1416" s="69">
        <v>34533</v>
      </c>
      <c r="D1416">
        <v>1151.2</v>
      </c>
    </row>
    <row r="1417" spans="1:6" x14ac:dyDescent="0.35">
      <c r="A1417" s="69">
        <v>34540</v>
      </c>
      <c r="D1417">
        <v>1151.4000000000001</v>
      </c>
    </row>
    <row r="1418" spans="1:6" x14ac:dyDescent="0.35">
      <c r="A1418" s="69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35">
      <c r="A1419" s="69">
        <v>34554</v>
      </c>
      <c r="D1419">
        <v>1148</v>
      </c>
    </row>
    <row r="1420" spans="1:6" x14ac:dyDescent="0.35">
      <c r="A1420" s="69">
        <v>34561</v>
      </c>
      <c r="D1420">
        <v>1151.5999999999999</v>
      </c>
    </row>
    <row r="1421" spans="1:6" x14ac:dyDescent="0.35">
      <c r="A1421" s="69">
        <v>34568</v>
      </c>
      <c r="D1421">
        <v>1150.2</v>
      </c>
    </row>
    <row r="1422" spans="1:6" x14ac:dyDescent="0.35">
      <c r="A1422" s="69">
        <v>34575</v>
      </c>
      <c r="D1422">
        <v>1151.5999999999999</v>
      </c>
    </row>
    <row r="1423" spans="1:6" x14ac:dyDescent="0.35">
      <c r="A1423" s="69">
        <v>34578</v>
      </c>
      <c r="B1423">
        <v>771.5</v>
      </c>
      <c r="C1423">
        <v>2335</v>
      </c>
      <c r="E1423">
        <v>3486.1</v>
      </c>
    </row>
    <row r="1424" spans="1:6" x14ac:dyDescent="0.35">
      <c r="A1424" s="69">
        <v>34582</v>
      </c>
      <c r="D1424">
        <v>1153</v>
      </c>
    </row>
    <row r="1425" spans="1:6" x14ac:dyDescent="0.35">
      <c r="A1425" s="69">
        <v>34589</v>
      </c>
      <c r="D1425">
        <v>1152.7</v>
      </c>
    </row>
    <row r="1426" spans="1:6" x14ac:dyDescent="0.35">
      <c r="A1426" s="69">
        <v>34596</v>
      </c>
      <c r="D1426">
        <v>1152.2</v>
      </c>
    </row>
    <row r="1427" spans="1:6" x14ac:dyDescent="0.35">
      <c r="A1427" s="69">
        <v>34603</v>
      </c>
      <c r="D1427">
        <v>1152.3</v>
      </c>
    </row>
    <row r="1428" spans="1:6" x14ac:dyDescent="0.35">
      <c r="A1428" s="69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35">
      <c r="A1429" s="69">
        <v>34610</v>
      </c>
      <c r="D1429">
        <v>1147.7</v>
      </c>
    </row>
    <row r="1430" spans="1:6" x14ac:dyDescent="0.35">
      <c r="A1430" s="69">
        <v>34617</v>
      </c>
      <c r="D1430">
        <v>1152.5999999999999</v>
      </c>
    </row>
    <row r="1431" spans="1:6" x14ac:dyDescent="0.35">
      <c r="A1431" s="69">
        <v>34624</v>
      </c>
      <c r="D1431">
        <v>1152.7</v>
      </c>
    </row>
    <row r="1432" spans="1:6" x14ac:dyDescent="0.35">
      <c r="A1432" s="69">
        <v>34631</v>
      </c>
      <c r="D1432">
        <v>1148.2</v>
      </c>
    </row>
    <row r="1433" spans="1:6" x14ac:dyDescent="0.35">
      <c r="A1433" s="69">
        <v>34638</v>
      </c>
      <c r="D1433">
        <v>1148.0999999999999</v>
      </c>
    </row>
    <row r="1434" spans="1:6" x14ac:dyDescent="0.35">
      <c r="A1434" s="69">
        <v>34639</v>
      </c>
      <c r="B1434">
        <v>768.3</v>
      </c>
      <c r="C1434">
        <v>2327.9</v>
      </c>
      <c r="E1434">
        <v>3487.2</v>
      </c>
    </row>
    <row r="1435" spans="1:6" x14ac:dyDescent="0.35">
      <c r="A1435" s="69">
        <v>34645</v>
      </c>
      <c r="D1435">
        <v>1148.2</v>
      </c>
    </row>
    <row r="1436" spans="1:6" x14ac:dyDescent="0.35">
      <c r="A1436" s="69">
        <v>34652</v>
      </c>
      <c r="D1436">
        <v>1151.8</v>
      </c>
    </row>
    <row r="1437" spans="1:6" x14ac:dyDescent="0.35">
      <c r="A1437" s="69">
        <v>34659</v>
      </c>
      <c r="D1437">
        <v>1152.4000000000001</v>
      </c>
    </row>
    <row r="1438" spans="1:6" x14ac:dyDescent="0.35">
      <c r="A1438" s="69">
        <v>34666</v>
      </c>
      <c r="D1438">
        <v>1151.2</v>
      </c>
    </row>
    <row r="1439" spans="1:6" x14ac:dyDescent="0.35">
      <c r="A1439" s="69">
        <v>34669</v>
      </c>
      <c r="B1439">
        <v>766.6</v>
      </c>
      <c r="C1439">
        <v>2322.6999999999998</v>
      </c>
      <c r="E1439">
        <v>3486.4</v>
      </c>
    </row>
    <row r="1440" spans="1:6" x14ac:dyDescent="0.35">
      <c r="A1440" s="69">
        <v>34673</v>
      </c>
      <c r="D1440">
        <v>1152.2</v>
      </c>
    </row>
    <row r="1441" spans="1:6" x14ac:dyDescent="0.35">
      <c r="A1441" s="69">
        <v>34680</v>
      </c>
      <c r="D1441">
        <v>1154.5</v>
      </c>
    </row>
    <row r="1442" spans="1:6" x14ac:dyDescent="0.35">
      <c r="A1442" s="69">
        <v>34687</v>
      </c>
      <c r="D1442">
        <v>1150.4000000000001</v>
      </c>
    </row>
    <row r="1443" spans="1:6" x14ac:dyDescent="0.35">
      <c r="A1443" s="69">
        <v>34694</v>
      </c>
      <c r="D1443">
        <v>1149.3</v>
      </c>
    </row>
    <row r="1444" spans="1:6" x14ac:dyDescent="0.35">
      <c r="A1444" s="69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35">
      <c r="A1445" s="69">
        <v>34701</v>
      </c>
      <c r="D1445">
        <v>1145.9000000000001</v>
      </c>
    </row>
    <row r="1446" spans="1:6" x14ac:dyDescent="0.35">
      <c r="A1446" s="69">
        <v>34708</v>
      </c>
      <c r="D1446">
        <v>1154.4000000000001</v>
      </c>
    </row>
    <row r="1447" spans="1:6" x14ac:dyDescent="0.35">
      <c r="A1447" s="69">
        <v>34715</v>
      </c>
      <c r="D1447">
        <v>1154.4000000000001</v>
      </c>
    </row>
    <row r="1448" spans="1:6" x14ac:dyDescent="0.35">
      <c r="A1448" s="69">
        <v>34722</v>
      </c>
      <c r="D1448">
        <v>1150.4000000000001</v>
      </c>
    </row>
    <row r="1449" spans="1:6" x14ac:dyDescent="0.35">
      <c r="A1449" s="69">
        <v>34729</v>
      </c>
      <c r="D1449">
        <v>1148</v>
      </c>
    </row>
    <row r="1450" spans="1:6" x14ac:dyDescent="0.35">
      <c r="A1450" s="69">
        <v>34731</v>
      </c>
      <c r="B1450">
        <v>760.4</v>
      </c>
      <c r="C1450">
        <v>2312.6999999999998</v>
      </c>
      <c r="E1450">
        <v>3489.9</v>
      </c>
    </row>
    <row r="1451" spans="1:6" x14ac:dyDescent="0.35">
      <c r="A1451" s="69">
        <v>34736</v>
      </c>
      <c r="D1451">
        <v>1150.5</v>
      </c>
    </row>
    <row r="1452" spans="1:6" x14ac:dyDescent="0.35">
      <c r="A1452" s="69">
        <v>34743</v>
      </c>
      <c r="D1452">
        <v>1148</v>
      </c>
    </row>
    <row r="1453" spans="1:6" x14ac:dyDescent="0.35">
      <c r="A1453" s="69">
        <v>34750</v>
      </c>
      <c r="D1453">
        <v>1145.3</v>
      </c>
    </row>
    <row r="1454" spans="1:6" x14ac:dyDescent="0.35">
      <c r="A1454" s="69">
        <v>34757</v>
      </c>
      <c r="D1454">
        <v>1146.2</v>
      </c>
    </row>
    <row r="1455" spans="1:6" x14ac:dyDescent="0.35">
      <c r="A1455" s="69">
        <v>34759</v>
      </c>
      <c r="B1455">
        <v>758.4</v>
      </c>
      <c r="C1455">
        <v>2308.9</v>
      </c>
      <c r="E1455">
        <v>3491.1</v>
      </c>
    </row>
    <row r="1456" spans="1:6" x14ac:dyDescent="0.35">
      <c r="A1456" s="69">
        <v>34764</v>
      </c>
      <c r="D1456">
        <v>1147.2</v>
      </c>
    </row>
    <row r="1457" spans="1:6" x14ac:dyDescent="0.35">
      <c r="A1457" s="69">
        <v>34771</v>
      </c>
      <c r="D1457">
        <v>1148.3</v>
      </c>
    </row>
    <row r="1458" spans="1:6" x14ac:dyDescent="0.35">
      <c r="A1458" s="69">
        <v>34778</v>
      </c>
      <c r="D1458">
        <v>1147.2</v>
      </c>
    </row>
    <row r="1459" spans="1:6" x14ac:dyDescent="0.35">
      <c r="A1459" s="69">
        <v>34785</v>
      </c>
      <c r="D1459">
        <v>1147.2</v>
      </c>
    </row>
    <row r="1460" spans="1:6" x14ac:dyDescent="0.35">
      <c r="A1460" s="69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35">
      <c r="A1461" s="69">
        <v>34792</v>
      </c>
      <c r="D1461">
        <v>1141.5</v>
      </c>
    </row>
    <row r="1462" spans="1:6" x14ac:dyDescent="0.35">
      <c r="A1462" s="69">
        <v>34799</v>
      </c>
      <c r="D1462">
        <v>1151.4000000000001</v>
      </c>
    </row>
    <row r="1463" spans="1:6" x14ac:dyDescent="0.35">
      <c r="A1463" s="69">
        <v>34806</v>
      </c>
      <c r="D1463">
        <v>1149.0999999999999</v>
      </c>
    </row>
    <row r="1464" spans="1:6" x14ac:dyDescent="0.35">
      <c r="A1464" s="69">
        <v>34813</v>
      </c>
      <c r="D1464">
        <v>1149.8</v>
      </c>
    </row>
    <row r="1465" spans="1:6" x14ac:dyDescent="0.35">
      <c r="A1465" s="69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35">
      <c r="A1466" s="69">
        <v>34827</v>
      </c>
      <c r="D1466">
        <v>1144.8</v>
      </c>
    </row>
    <row r="1467" spans="1:6" x14ac:dyDescent="0.35">
      <c r="A1467" s="69">
        <v>34834</v>
      </c>
      <c r="D1467">
        <v>1146.7</v>
      </c>
    </row>
    <row r="1468" spans="1:6" x14ac:dyDescent="0.35">
      <c r="A1468" s="69">
        <v>34841</v>
      </c>
      <c r="D1468">
        <v>1146</v>
      </c>
    </row>
    <row r="1469" spans="1:6" x14ac:dyDescent="0.35">
      <c r="A1469" s="69">
        <v>34848</v>
      </c>
      <c r="D1469">
        <v>1142.8</v>
      </c>
    </row>
    <row r="1470" spans="1:6" x14ac:dyDescent="0.35">
      <c r="A1470" s="69">
        <v>34851</v>
      </c>
      <c r="B1470">
        <v>750.8</v>
      </c>
      <c r="C1470">
        <v>2328.6999999999998</v>
      </c>
      <c r="E1470">
        <v>3548.9</v>
      </c>
    </row>
    <row r="1471" spans="1:6" x14ac:dyDescent="0.35">
      <c r="A1471" s="69">
        <v>34855</v>
      </c>
      <c r="D1471">
        <v>1145.5</v>
      </c>
    </row>
    <row r="1472" spans="1:6" x14ac:dyDescent="0.35">
      <c r="A1472" s="69">
        <v>34862</v>
      </c>
      <c r="D1472">
        <v>1146.3</v>
      </c>
    </row>
    <row r="1473" spans="1:6" x14ac:dyDescent="0.35">
      <c r="A1473" s="69">
        <v>34869</v>
      </c>
      <c r="D1473">
        <v>1143.4000000000001</v>
      </c>
    </row>
    <row r="1474" spans="1:6" x14ac:dyDescent="0.35">
      <c r="A1474" s="69">
        <v>34876</v>
      </c>
      <c r="D1474">
        <v>1143.8</v>
      </c>
    </row>
    <row r="1475" spans="1:6" x14ac:dyDescent="0.35">
      <c r="A1475" s="69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35">
      <c r="A1476" s="69">
        <v>34883</v>
      </c>
      <c r="D1476">
        <v>1141</v>
      </c>
    </row>
    <row r="1477" spans="1:6" x14ac:dyDescent="0.35">
      <c r="A1477" s="69">
        <v>34890</v>
      </c>
      <c r="D1477">
        <v>1149</v>
      </c>
    </row>
    <row r="1478" spans="1:6" x14ac:dyDescent="0.35">
      <c r="A1478" s="69">
        <v>34897</v>
      </c>
      <c r="D1478">
        <v>1145.5</v>
      </c>
    </row>
    <row r="1479" spans="1:6" x14ac:dyDescent="0.35">
      <c r="A1479" s="69">
        <v>34904</v>
      </c>
      <c r="D1479">
        <v>1143</v>
      </c>
    </row>
    <row r="1480" spans="1:6" x14ac:dyDescent="0.35">
      <c r="A1480" s="69">
        <v>34911</v>
      </c>
      <c r="D1480">
        <v>1146.2</v>
      </c>
    </row>
    <row r="1481" spans="1:6" x14ac:dyDescent="0.35">
      <c r="A1481" s="69">
        <v>34912</v>
      </c>
      <c r="B1481">
        <v>749.1</v>
      </c>
      <c r="C1481">
        <v>2347.3000000000002</v>
      </c>
      <c r="E1481">
        <v>3589</v>
      </c>
    </row>
    <row r="1482" spans="1:6" x14ac:dyDescent="0.35">
      <c r="A1482" s="69">
        <v>34918</v>
      </c>
      <c r="D1482">
        <v>1146</v>
      </c>
    </row>
    <row r="1483" spans="1:6" x14ac:dyDescent="0.35">
      <c r="A1483" s="69">
        <v>34925</v>
      </c>
      <c r="D1483">
        <v>1147.4000000000001</v>
      </c>
    </row>
    <row r="1484" spans="1:6" x14ac:dyDescent="0.35">
      <c r="A1484" s="69">
        <v>34932</v>
      </c>
      <c r="D1484">
        <v>1146.3</v>
      </c>
    </row>
    <row r="1485" spans="1:6" x14ac:dyDescent="0.35">
      <c r="A1485" s="69">
        <v>34939</v>
      </c>
      <c r="D1485">
        <v>1143.4000000000001</v>
      </c>
    </row>
    <row r="1486" spans="1:6" x14ac:dyDescent="0.35">
      <c r="A1486" s="69">
        <v>34943</v>
      </c>
      <c r="B1486">
        <v>745.9</v>
      </c>
      <c r="C1486">
        <v>2352.8000000000002</v>
      </c>
      <c r="E1486">
        <v>3602.1</v>
      </c>
    </row>
    <row r="1487" spans="1:6" x14ac:dyDescent="0.35">
      <c r="A1487" s="69">
        <v>34946</v>
      </c>
      <c r="D1487">
        <v>1142.7</v>
      </c>
    </row>
    <row r="1488" spans="1:6" x14ac:dyDescent="0.35">
      <c r="A1488" s="69">
        <v>34953</v>
      </c>
      <c r="D1488">
        <v>1148.5999999999999</v>
      </c>
    </row>
    <row r="1489" spans="1:6" x14ac:dyDescent="0.35">
      <c r="A1489" s="69">
        <v>34960</v>
      </c>
      <c r="D1489">
        <v>1142.0999999999999</v>
      </c>
    </row>
    <row r="1490" spans="1:6" x14ac:dyDescent="0.35">
      <c r="A1490" s="69">
        <v>34967</v>
      </c>
      <c r="D1490">
        <v>1140</v>
      </c>
    </row>
    <row r="1491" spans="1:6" x14ac:dyDescent="0.35">
      <c r="A1491" s="69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35">
      <c r="A1492" s="69">
        <v>34974</v>
      </c>
      <c r="D1492">
        <v>1133.8</v>
      </c>
    </row>
    <row r="1493" spans="1:6" x14ac:dyDescent="0.35">
      <c r="A1493" s="69">
        <v>34981</v>
      </c>
      <c r="D1493">
        <v>1137.3</v>
      </c>
    </row>
    <row r="1494" spans="1:6" x14ac:dyDescent="0.35">
      <c r="A1494" s="69">
        <v>34988</v>
      </c>
      <c r="D1494">
        <v>1141.2</v>
      </c>
    </row>
    <row r="1495" spans="1:6" x14ac:dyDescent="0.35">
      <c r="A1495" s="69">
        <v>34995</v>
      </c>
      <c r="D1495">
        <v>1136.0999999999999</v>
      </c>
    </row>
    <row r="1496" spans="1:6" x14ac:dyDescent="0.35">
      <c r="A1496" s="69">
        <v>35002</v>
      </c>
      <c r="D1496">
        <v>1135.2</v>
      </c>
    </row>
    <row r="1497" spans="1:6" x14ac:dyDescent="0.35">
      <c r="A1497" s="69">
        <v>35004</v>
      </c>
      <c r="B1497">
        <v>737.9</v>
      </c>
      <c r="C1497">
        <v>2355.1999999999998</v>
      </c>
      <c r="E1497">
        <v>3619.9</v>
      </c>
    </row>
    <row r="1498" spans="1:6" x14ac:dyDescent="0.35">
      <c r="A1498" s="69">
        <v>35009</v>
      </c>
      <c r="D1498">
        <v>1137.9000000000001</v>
      </c>
    </row>
    <row r="1499" spans="1:6" x14ac:dyDescent="0.35">
      <c r="A1499" s="69">
        <v>35016</v>
      </c>
      <c r="D1499">
        <v>1134.3</v>
      </c>
    </row>
    <row r="1500" spans="1:6" x14ac:dyDescent="0.35">
      <c r="A1500" s="69">
        <v>35023</v>
      </c>
      <c r="D1500">
        <v>1134.5999999999999</v>
      </c>
    </row>
    <row r="1501" spans="1:6" x14ac:dyDescent="0.35">
      <c r="A1501" s="69">
        <v>35030</v>
      </c>
      <c r="D1501">
        <v>1133.8</v>
      </c>
    </row>
    <row r="1502" spans="1:6" x14ac:dyDescent="0.35">
      <c r="A1502" s="69">
        <v>35034</v>
      </c>
      <c r="B1502">
        <v>732.6</v>
      </c>
      <c r="C1502">
        <v>2358.3000000000002</v>
      </c>
      <c r="E1502">
        <v>3629.5</v>
      </c>
    </row>
    <row r="1503" spans="1:6" x14ac:dyDescent="0.35">
      <c r="A1503" s="69">
        <v>35037</v>
      </c>
      <c r="D1503">
        <v>1125.5</v>
      </c>
    </row>
    <row r="1504" spans="1:6" x14ac:dyDescent="0.35">
      <c r="A1504" s="69">
        <v>35044</v>
      </c>
      <c r="D1504">
        <v>1131</v>
      </c>
    </row>
    <row r="1505" spans="1:6" x14ac:dyDescent="0.35">
      <c r="A1505" s="69">
        <v>35051</v>
      </c>
      <c r="D1505">
        <v>1122.7</v>
      </c>
    </row>
    <row r="1506" spans="1:6" x14ac:dyDescent="0.35">
      <c r="A1506" s="69">
        <v>35058</v>
      </c>
      <c r="D1506">
        <v>1127</v>
      </c>
    </row>
    <row r="1507" spans="1:6" x14ac:dyDescent="0.35">
      <c r="A1507" s="69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35">
      <c r="A1508" s="69">
        <v>35072</v>
      </c>
      <c r="D1508">
        <v>1124.9000000000001</v>
      </c>
    </row>
    <row r="1509" spans="1:6" x14ac:dyDescent="0.35">
      <c r="A1509" s="69">
        <v>35079</v>
      </c>
      <c r="D1509">
        <v>1129.4000000000001</v>
      </c>
    </row>
    <row r="1510" spans="1:6" x14ac:dyDescent="0.35">
      <c r="A1510" s="69">
        <v>35086</v>
      </c>
      <c r="D1510">
        <v>1120.8</v>
      </c>
    </row>
    <row r="1511" spans="1:6" x14ac:dyDescent="0.35">
      <c r="A1511" s="69">
        <v>35093</v>
      </c>
      <c r="D1511">
        <v>1117.9000000000001</v>
      </c>
    </row>
    <row r="1512" spans="1:6" x14ac:dyDescent="0.35">
      <c r="A1512" s="69">
        <v>35096</v>
      </c>
      <c r="B1512">
        <v>721.6</v>
      </c>
      <c r="C1512">
        <v>2362.5</v>
      </c>
      <c r="E1512">
        <v>3661.8</v>
      </c>
    </row>
    <row r="1513" spans="1:6" x14ac:dyDescent="0.35">
      <c r="A1513" s="69">
        <v>35100</v>
      </c>
      <c r="D1513">
        <v>1121.5</v>
      </c>
    </row>
    <row r="1514" spans="1:6" x14ac:dyDescent="0.35">
      <c r="A1514" s="69">
        <v>35107</v>
      </c>
      <c r="D1514">
        <v>1118.5999999999999</v>
      </c>
    </row>
    <row r="1515" spans="1:6" x14ac:dyDescent="0.35">
      <c r="A1515" s="69">
        <v>35114</v>
      </c>
      <c r="D1515">
        <v>1115.7</v>
      </c>
    </row>
    <row r="1516" spans="1:6" x14ac:dyDescent="0.35">
      <c r="A1516" s="69">
        <v>35121</v>
      </c>
      <c r="D1516">
        <v>1116.9000000000001</v>
      </c>
    </row>
    <row r="1517" spans="1:6" x14ac:dyDescent="0.35">
      <c r="A1517" s="69">
        <v>35125</v>
      </c>
      <c r="B1517">
        <v>721.9</v>
      </c>
      <c r="C1517">
        <v>2371</v>
      </c>
      <c r="E1517">
        <v>3686.9</v>
      </c>
    </row>
    <row r="1518" spans="1:6" x14ac:dyDescent="0.35">
      <c r="A1518" s="69">
        <v>35128</v>
      </c>
      <c r="D1518">
        <v>1123</v>
      </c>
    </row>
    <row r="1519" spans="1:6" x14ac:dyDescent="0.35">
      <c r="A1519" s="69">
        <v>35135</v>
      </c>
      <c r="D1519">
        <v>1118.7</v>
      </c>
    </row>
    <row r="1520" spans="1:6" x14ac:dyDescent="0.35">
      <c r="A1520" s="69">
        <v>35142</v>
      </c>
      <c r="D1520">
        <v>1120.8</v>
      </c>
    </row>
    <row r="1521" spans="1:6" x14ac:dyDescent="0.35">
      <c r="A1521" s="69">
        <v>35149</v>
      </c>
      <c r="D1521">
        <v>1123.2</v>
      </c>
    </row>
    <row r="1522" spans="1:6" x14ac:dyDescent="0.35">
      <c r="A1522" s="69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35">
      <c r="A1523" s="69">
        <v>35163</v>
      </c>
      <c r="D1523">
        <v>1124.0999999999999</v>
      </c>
    </row>
    <row r="1524" spans="1:6" x14ac:dyDescent="0.35">
      <c r="A1524" s="69">
        <v>35170</v>
      </c>
      <c r="D1524">
        <v>1130.4000000000001</v>
      </c>
    </row>
    <row r="1525" spans="1:6" x14ac:dyDescent="0.35">
      <c r="A1525" s="69">
        <v>35177</v>
      </c>
      <c r="D1525">
        <v>1125</v>
      </c>
    </row>
    <row r="1526" spans="1:6" x14ac:dyDescent="0.35">
      <c r="A1526" s="69">
        <v>35184</v>
      </c>
      <c r="D1526">
        <v>1118.5999999999999</v>
      </c>
    </row>
    <row r="1527" spans="1:6" x14ac:dyDescent="0.35">
      <c r="A1527" s="69">
        <v>35186</v>
      </c>
      <c r="B1527">
        <v>713.9</v>
      </c>
      <c r="C1527">
        <v>2371.9</v>
      </c>
      <c r="E1527">
        <v>3709.6</v>
      </c>
    </row>
    <row r="1528" spans="1:6" x14ac:dyDescent="0.35">
      <c r="A1528" s="69">
        <v>35191</v>
      </c>
      <c r="D1528">
        <v>1123</v>
      </c>
    </row>
    <row r="1529" spans="1:6" x14ac:dyDescent="0.35">
      <c r="A1529" s="69">
        <v>35198</v>
      </c>
      <c r="D1529">
        <v>1117.5999999999999</v>
      </c>
    </row>
    <row r="1530" spans="1:6" x14ac:dyDescent="0.35">
      <c r="A1530" s="69">
        <v>35205</v>
      </c>
      <c r="D1530">
        <v>1117.3</v>
      </c>
    </row>
    <row r="1531" spans="1:6" x14ac:dyDescent="0.35">
      <c r="A1531" s="69">
        <v>35212</v>
      </c>
      <c r="D1531">
        <v>1110.8</v>
      </c>
    </row>
    <row r="1532" spans="1:6" x14ac:dyDescent="0.35">
      <c r="A1532" s="69">
        <v>35217</v>
      </c>
      <c r="B1532">
        <v>711.7</v>
      </c>
      <c r="C1532">
        <v>2375.6</v>
      </c>
      <c r="E1532">
        <v>3722.5</v>
      </c>
    </row>
    <row r="1533" spans="1:6" x14ac:dyDescent="0.35">
      <c r="A1533" s="69">
        <v>35219</v>
      </c>
      <c r="D1533">
        <v>1114.2</v>
      </c>
    </row>
    <row r="1534" spans="1:6" x14ac:dyDescent="0.35">
      <c r="A1534" s="69">
        <v>35226</v>
      </c>
      <c r="D1534">
        <v>1114.9000000000001</v>
      </c>
    </row>
    <row r="1535" spans="1:6" x14ac:dyDescent="0.35">
      <c r="A1535" s="69">
        <v>35233</v>
      </c>
      <c r="D1535">
        <v>1114.5</v>
      </c>
    </row>
    <row r="1536" spans="1:6" x14ac:dyDescent="0.35">
      <c r="A1536" s="69">
        <v>35240</v>
      </c>
      <c r="D1536">
        <v>1113</v>
      </c>
    </row>
    <row r="1537" spans="1:6" x14ac:dyDescent="0.35">
      <c r="A1537" s="69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35">
      <c r="A1538" s="69">
        <v>35254</v>
      </c>
      <c r="D1538">
        <v>1109</v>
      </c>
    </row>
    <row r="1539" spans="1:6" x14ac:dyDescent="0.35">
      <c r="A1539" s="69">
        <v>35261</v>
      </c>
      <c r="D1539">
        <v>1115.0999999999999</v>
      </c>
    </row>
    <row r="1540" spans="1:6" x14ac:dyDescent="0.35">
      <c r="A1540" s="69">
        <v>35268</v>
      </c>
      <c r="D1540">
        <v>1113.0999999999999</v>
      </c>
    </row>
    <row r="1541" spans="1:6" x14ac:dyDescent="0.35">
      <c r="A1541" s="69">
        <v>35275</v>
      </c>
      <c r="D1541">
        <v>1112.0999999999999</v>
      </c>
    </row>
    <row r="1542" spans="1:6" x14ac:dyDescent="0.35">
      <c r="A1542" s="69">
        <v>35278</v>
      </c>
      <c r="B1542">
        <v>700.8</v>
      </c>
      <c r="C1542">
        <v>2381.6999999999998</v>
      </c>
      <c r="E1542">
        <v>3744</v>
      </c>
    </row>
    <row r="1543" spans="1:6" x14ac:dyDescent="0.35">
      <c r="A1543" s="69">
        <v>35282</v>
      </c>
      <c r="D1543">
        <v>1108.5</v>
      </c>
    </row>
    <row r="1544" spans="1:6" x14ac:dyDescent="0.35">
      <c r="A1544" s="69">
        <v>35289</v>
      </c>
      <c r="D1544">
        <v>1106.0999999999999</v>
      </c>
    </row>
    <row r="1545" spans="1:6" x14ac:dyDescent="0.35">
      <c r="A1545" s="69">
        <v>35296</v>
      </c>
      <c r="D1545">
        <v>1098.0999999999999</v>
      </c>
    </row>
    <row r="1546" spans="1:6" x14ac:dyDescent="0.35">
      <c r="A1546" s="69">
        <v>35303</v>
      </c>
      <c r="D1546">
        <v>1098.5999999999999</v>
      </c>
    </row>
    <row r="1547" spans="1:6" x14ac:dyDescent="0.35">
      <c r="A1547" s="69">
        <v>35309</v>
      </c>
      <c r="B1547">
        <v>695.1</v>
      </c>
      <c r="C1547">
        <v>2380.1</v>
      </c>
      <c r="E1547">
        <v>3753.4</v>
      </c>
    </row>
    <row r="1548" spans="1:6" x14ac:dyDescent="0.35">
      <c r="A1548" s="69">
        <v>35310</v>
      </c>
      <c r="D1548">
        <v>1097.9000000000001</v>
      </c>
    </row>
    <row r="1549" spans="1:6" x14ac:dyDescent="0.35">
      <c r="A1549" s="69">
        <v>35317</v>
      </c>
      <c r="D1549">
        <v>1103.8</v>
      </c>
    </row>
    <row r="1550" spans="1:6" x14ac:dyDescent="0.35">
      <c r="A1550" s="69">
        <v>35324</v>
      </c>
      <c r="D1550">
        <v>1096.7</v>
      </c>
    </row>
    <row r="1551" spans="1:6" x14ac:dyDescent="0.35">
      <c r="A1551" s="69">
        <v>35331</v>
      </c>
      <c r="D1551">
        <v>1091.7</v>
      </c>
    </row>
    <row r="1552" spans="1:6" x14ac:dyDescent="0.35">
      <c r="A1552" s="69">
        <v>35338</v>
      </c>
      <c r="D1552">
        <v>1091.8</v>
      </c>
    </row>
    <row r="1553" spans="1:6" x14ac:dyDescent="0.35">
      <c r="A1553" s="69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35">
      <c r="A1554" s="69">
        <v>35345</v>
      </c>
      <c r="D1554">
        <v>1088.5</v>
      </c>
    </row>
    <row r="1555" spans="1:6" x14ac:dyDescent="0.35">
      <c r="A1555" s="69">
        <v>35352</v>
      </c>
      <c r="D1555">
        <v>1091.5999999999999</v>
      </c>
    </row>
    <row r="1556" spans="1:6" x14ac:dyDescent="0.35">
      <c r="A1556" s="69">
        <v>35359</v>
      </c>
      <c r="D1556">
        <v>1086.7</v>
      </c>
    </row>
    <row r="1557" spans="1:6" x14ac:dyDescent="0.35">
      <c r="A1557" s="69">
        <v>35366</v>
      </c>
      <c r="D1557">
        <v>1077.8</v>
      </c>
    </row>
    <row r="1558" spans="1:6" x14ac:dyDescent="0.35">
      <c r="A1558" s="69">
        <v>35370</v>
      </c>
      <c r="B1558">
        <v>682.7</v>
      </c>
      <c r="C1558">
        <v>2391.4</v>
      </c>
      <c r="E1558">
        <v>3795.1</v>
      </c>
    </row>
    <row r="1559" spans="1:6" x14ac:dyDescent="0.35">
      <c r="A1559" s="69">
        <v>35373</v>
      </c>
      <c r="D1559">
        <v>1081.2</v>
      </c>
    </row>
    <row r="1560" spans="1:6" x14ac:dyDescent="0.35">
      <c r="A1560" s="69">
        <v>35380</v>
      </c>
      <c r="D1560">
        <v>1088.0999999999999</v>
      </c>
    </row>
    <row r="1561" spans="1:6" x14ac:dyDescent="0.35">
      <c r="A1561" s="69">
        <v>35387</v>
      </c>
      <c r="D1561">
        <v>1087.7</v>
      </c>
    </row>
    <row r="1562" spans="1:6" x14ac:dyDescent="0.35">
      <c r="A1562" s="69">
        <v>35394</v>
      </c>
      <c r="D1562">
        <v>1078.0999999999999</v>
      </c>
    </row>
    <row r="1563" spans="1:6" x14ac:dyDescent="0.35">
      <c r="A1563" s="69">
        <v>35400</v>
      </c>
      <c r="B1563">
        <v>679.6</v>
      </c>
      <c r="C1563">
        <v>2400.1</v>
      </c>
      <c r="E1563">
        <v>3818.6</v>
      </c>
    </row>
    <row r="1564" spans="1:6" x14ac:dyDescent="0.35">
      <c r="A1564" s="69">
        <v>35401</v>
      </c>
      <c r="D1564">
        <v>1081</v>
      </c>
    </row>
    <row r="1565" spans="1:6" x14ac:dyDescent="0.35">
      <c r="A1565" s="69">
        <v>35408</v>
      </c>
      <c r="D1565">
        <v>1091.0999999999999</v>
      </c>
    </row>
    <row r="1566" spans="1:6" x14ac:dyDescent="0.35">
      <c r="A1566" s="69">
        <v>35415</v>
      </c>
      <c r="D1566">
        <v>1083.9000000000001</v>
      </c>
    </row>
    <row r="1567" spans="1:6" x14ac:dyDescent="0.35">
      <c r="A1567" s="69">
        <v>35422</v>
      </c>
      <c r="D1567">
        <v>1080.2</v>
      </c>
    </row>
    <row r="1568" spans="1:6" x14ac:dyDescent="0.35">
      <c r="A1568" s="69">
        <v>35429</v>
      </c>
      <c r="D1568">
        <v>1070.7</v>
      </c>
    </row>
    <row r="1569" spans="1:6" x14ac:dyDescent="0.35">
      <c r="A1569" s="69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35">
      <c r="A1570" s="69">
        <v>35436</v>
      </c>
      <c r="D1570">
        <v>1079.5999999999999</v>
      </c>
    </row>
    <row r="1571" spans="1:6" x14ac:dyDescent="0.35">
      <c r="A1571" s="69">
        <v>35443</v>
      </c>
      <c r="D1571">
        <v>1089.9000000000001</v>
      </c>
    </row>
    <row r="1572" spans="1:6" x14ac:dyDescent="0.35">
      <c r="A1572" s="69">
        <v>35450</v>
      </c>
      <c r="D1572">
        <v>1081.7</v>
      </c>
    </row>
    <row r="1573" spans="1:6" x14ac:dyDescent="0.35">
      <c r="A1573" s="69">
        <v>35457</v>
      </c>
      <c r="D1573">
        <v>1075.8</v>
      </c>
    </row>
    <row r="1574" spans="1:6" x14ac:dyDescent="0.35">
      <c r="A1574" s="69">
        <v>35462</v>
      </c>
      <c r="B1574">
        <v>675.5</v>
      </c>
      <c r="C1574">
        <v>2408.5</v>
      </c>
      <c r="E1574">
        <v>3846.3</v>
      </c>
    </row>
    <row r="1575" spans="1:6" x14ac:dyDescent="0.35">
      <c r="A1575" s="69">
        <v>35464</v>
      </c>
      <c r="D1575">
        <v>1077.2</v>
      </c>
    </row>
    <row r="1576" spans="1:6" x14ac:dyDescent="0.35">
      <c r="A1576" s="69">
        <v>35471</v>
      </c>
      <c r="D1576">
        <v>1086.5</v>
      </c>
    </row>
    <row r="1577" spans="1:6" x14ac:dyDescent="0.35">
      <c r="A1577" s="69">
        <v>35478</v>
      </c>
      <c r="D1577">
        <v>1078.2</v>
      </c>
    </row>
    <row r="1578" spans="1:6" x14ac:dyDescent="0.35">
      <c r="A1578" s="69">
        <v>35485</v>
      </c>
      <c r="D1578">
        <v>1075.3</v>
      </c>
    </row>
    <row r="1579" spans="1:6" x14ac:dyDescent="0.35">
      <c r="A1579" s="69">
        <v>35490</v>
      </c>
      <c r="B1579">
        <v>671.2</v>
      </c>
      <c r="C1579">
        <v>2416.3000000000002</v>
      </c>
      <c r="E1579">
        <v>3861.2</v>
      </c>
    </row>
    <row r="1580" spans="1:6" x14ac:dyDescent="0.35">
      <c r="A1580" s="69">
        <v>35492</v>
      </c>
      <c r="D1580">
        <v>1073.5999999999999</v>
      </c>
    </row>
    <row r="1581" spans="1:6" x14ac:dyDescent="0.35">
      <c r="A1581" s="69">
        <v>35499</v>
      </c>
      <c r="D1581">
        <v>1081.3</v>
      </c>
    </row>
    <row r="1582" spans="1:6" x14ac:dyDescent="0.35">
      <c r="A1582" s="69">
        <v>35506</v>
      </c>
      <c r="D1582">
        <v>1075.2</v>
      </c>
    </row>
    <row r="1583" spans="1:6" x14ac:dyDescent="0.35">
      <c r="A1583" s="69">
        <v>35513</v>
      </c>
      <c r="D1583">
        <v>1069.4000000000001</v>
      </c>
    </row>
    <row r="1584" spans="1:6" x14ac:dyDescent="0.35">
      <c r="A1584" s="69">
        <v>35520</v>
      </c>
      <c r="D1584">
        <v>1063.5999999999999</v>
      </c>
    </row>
    <row r="1585" spans="1:6" x14ac:dyDescent="0.35">
      <c r="A1585" s="69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35">
      <c r="A1586" s="69">
        <v>35527</v>
      </c>
      <c r="D1586">
        <v>1069.7</v>
      </c>
    </row>
    <row r="1587" spans="1:6" x14ac:dyDescent="0.35">
      <c r="A1587" s="69">
        <v>35534</v>
      </c>
      <c r="D1587">
        <v>1066.5999999999999</v>
      </c>
    </row>
    <row r="1588" spans="1:6" x14ac:dyDescent="0.35">
      <c r="A1588" s="69">
        <v>35541</v>
      </c>
      <c r="D1588">
        <v>1064.0999999999999</v>
      </c>
    </row>
    <row r="1589" spans="1:6" x14ac:dyDescent="0.35">
      <c r="A1589" s="69">
        <v>35548</v>
      </c>
      <c r="D1589">
        <v>1055.5</v>
      </c>
    </row>
    <row r="1590" spans="1:6" x14ac:dyDescent="0.35">
      <c r="A1590" s="69">
        <v>35551</v>
      </c>
      <c r="B1590">
        <v>665.3</v>
      </c>
      <c r="C1590">
        <v>2432.3000000000002</v>
      </c>
      <c r="E1590">
        <v>3889.2</v>
      </c>
    </row>
    <row r="1591" spans="1:6" x14ac:dyDescent="0.35">
      <c r="A1591" s="69">
        <v>35555</v>
      </c>
      <c r="D1591">
        <v>1062.7</v>
      </c>
    </row>
    <row r="1592" spans="1:6" x14ac:dyDescent="0.35">
      <c r="A1592" s="69">
        <v>35562</v>
      </c>
      <c r="D1592">
        <v>1067.3</v>
      </c>
    </row>
    <row r="1593" spans="1:6" x14ac:dyDescent="0.35">
      <c r="A1593" s="69">
        <v>35569</v>
      </c>
      <c r="D1593">
        <v>1063.3</v>
      </c>
    </row>
    <row r="1594" spans="1:6" x14ac:dyDescent="0.35">
      <c r="A1594" s="69">
        <v>35576</v>
      </c>
      <c r="D1594">
        <v>1060.5999999999999</v>
      </c>
    </row>
    <row r="1595" spans="1:6" x14ac:dyDescent="0.35">
      <c r="A1595" s="69">
        <v>35582</v>
      </c>
      <c r="B1595">
        <v>665.5</v>
      </c>
      <c r="C1595">
        <v>2438.1999999999998</v>
      </c>
      <c r="E1595">
        <v>3906</v>
      </c>
    </row>
    <row r="1596" spans="1:6" x14ac:dyDescent="0.35">
      <c r="A1596" s="69">
        <v>35583</v>
      </c>
      <c r="D1596">
        <v>1065.0999999999999</v>
      </c>
    </row>
    <row r="1597" spans="1:6" x14ac:dyDescent="0.35">
      <c r="A1597" s="69">
        <v>35590</v>
      </c>
      <c r="D1597">
        <v>1072.3</v>
      </c>
    </row>
    <row r="1598" spans="1:6" x14ac:dyDescent="0.35">
      <c r="A1598" s="69">
        <v>35597</v>
      </c>
      <c r="D1598">
        <v>1068.5999999999999</v>
      </c>
    </row>
    <row r="1599" spans="1:6" x14ac:dyDescent="0.35">
      <c r="A1599" s="69">
        <v>35604</v>
      </c>
      <c r="D1599">
        <v>1061.7</v>
      </c>
    </row>
    <row r="1600" spans="1:6" x14ac:dyDescent="0.35">
      <c r="A1600" s="69">
        <v>35611</v>
      </c>
      <c r="D1600">
        <v>1062.0999999999999</v>
      </c>
    </row>
    <row r="1601" spans="1:6" x14ac:dyDescent="0.35">
      <c r="A1601" s="69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35">
      <c r="A1602" s="69">
        <v>35618</v>
      </c>
      <c r="D1602">
        <v>1065.5999999999999</v>
      </c>
    </row>
    <row r="1603" spans="1:6" x14ac:dyDescent="0.35">
      <c r="A1603" s="69">
        <v>35625</v>
      </c>
      <c r="D1603">
        <v>1069.3</v>
      </c>
    </row>
    <row r="1604" spans="1:6" x14ac:dyDescent="0.35">
      <c r="A1604" s="69">
        <v>35632</v>
      </c>
      <c r="D1604">
        <v>1064</v>
      </c>
    </row>
    <row r="1605" spans="1:6" x14ac:dyDescent="0.35">
      <c r="A1605" s="69">
        <v>35639</v>
      </c>
      <c r="D1605">
        <v>1060.5999999999999</v>
      </c>
    </row>
    <row r="1606" spans="1:6" x14ac:dyDescent="0.35">
      <c r="A1606" s="69">
        <v>35643</v>
      </c>
      <c r="B1606">
        <v>668.7</v>
      </c>
      <c r="C1606">
        <v>2461.1</v>
      </c>
      <c r="E1606">
        <v>3957.4</v>
      </c>
    </row>
    <row r="1607" spans="1:6" x14ac:dyDescent="0.35">
      <c r="A1607" s="69">
        <v>35646</v>
      </c>
      <c r="D1607">
        <v>1071</v>
      </c>
    </row>
    <row r="1608" spans="1:6" x14ac:dyDescent="0.35">
      <c r="A1608" s="69">
        <v>35653</v>
      </c>
      <c r="D1608">
        <v>1080.2</v>
      </c>
    </row>
    <row r="1609" spans="1:6" x14ac:dyDescent="0.35">
      <c r="A1609" s="69">
        <v>35660</v>
      </c>
      <c r="D1609">
        <v>1076.4000000000001</v>
      </c>
    </row>
    <row r="1610" spans="1:6" x14ac:dyDescent="0.35">
      <c r="A1610" s="69">
        <v>35667</v>
      </c>
      <c r="D1610">
        <v>1074.5</v>
      </c>
    </row>
    <row r="1611" spans="1:6" x14ac:dyDescent="0.35">
      <c r="A1611" s="69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35">
      <c r="A1612" s="69">
        <v>35681</v>
      </c>
      <c r="D1612">
        <v>1077.5999999999999</v>
      </c>
    </row>
    <row r="1613" spans="1:6" x14ac:dyDescent="0.35">
      <c r="A1613" s="69">
        <v>35688</v>
      </c>
      <c r="D1613">
        <v>1066.5</v>
      </c>
    </row>
    <row r="1614" spans="1:6" x14ac:dyDescent="0.35">
      <c r="A1614" s="69">
        <v>35695</v>
      </c>
      <c r="D1614">
        <v>1062.2</v>
      </c>
    </row>
    <row r="1615" spans="1:6" x14ac:dyDescent="0.35">
      <c r="A1615" s="69">
        <v>35702</v>
      </c>
      <c r="D1615">
        <v>1060.0999999999999</v>
      </c>
    </row>
    <row r="1616" spans="1:6" x14ac:dyDescent="0.35">
      <c r="A1616" s="69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35">
      <c r="A1617" s="69">
        <v>35709</v>
      </c>
      <c r="D1617">
        <v>1068.8</v>
      </c>
    </row>
    <row r="1618" spans="1:6" x14ac:dyDescent="0.35">
      <c r="A1618" s="69">
        <v>35716</v>
      </c>
      <c r="D1618">
        <v>1066.3</v>
      </c>
    </row>
    <row r="1619" spans="1:6" x14ac:dyDescent="0.35">
      <c r="A1619" s="69">
        <v>35723</v>
      </c>
      <c r="D1619">
        <v>1064.5</v>
      </c>
    </row>
    <row r="1620" spans="1:6" x14ac:dyDescent="0.35">
      <c r="A1620" s="69">
        <v>35730</v>
      </c>
      <c r="D1620">
        <v>1058.7</v>
      </c>
    </row>
    <row r="1621" spans="1:6" x14ac:dyDescent="0.35">
      <c r="A1621" s="69">
        <v>35735</v>
      </c>
      <c r="B1621">
        <v>662.3</v>
      </c>
      <c r="C1621">
        <v>2482.9</v>
      </c>
      <c r="E1621">
        <v>4014.8</v>
      </c>
    </row>
    <row r="1622" spans="1:6" x14ac:dyDescent="0.35">
      <c r="A1622" s="69">
        <v>35737</v>
      </c>
      <c r="D1622">
        <v>1073.0999999999999</v>
      </c>
    </row>
    <row r="1623" spans="1:6" x14ac:dyDescent="0.35">
      <c r="A1623" s="69">
        <v>35744</v>
      </c>
      <c r="D1623">
        <v>1075.4000000000001</v>
      </c>
    </row>
    <row r="1624" spans="1:6" x14ac:dyDescent="0.35">
      <c r="A1624" s="69">
        <v>35751</v>
      </c>
      <c r="D1624">
        <v>1070.4000000000001</v>
      </c>
    </row>
    <row r="1625" spans="1:6" x14ac:dyDescent="0.35">
      <c r="A1625" s="69">
        <v>35758</v>
      </c>
      <c r="D1625">
        <v>1066.4000000000001</v>
      </c>
    </row>
    <row r="1626" spans="1:6" x14ac:dyDescent="0.35">
      <c r="A1626" s="69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35">
      <c r="A1627" s="69">
        <v>35772</v>
      </c>
      <c r="D1627">
        <v>1072.2</v>
      </c>
    </row>
    <row r="1628" spans="1:6" x14ac:dyDescent="0.35">
      <c r="A1628" s="69">
        <v>35779</v>
      </c>
      <c r="D1628">
        <v>1072.9000000000001</v>
      </c>
    </row>
    <row r="1629" spans="1:6" x14ac:dyDescent="0.35">
      <c r="A1629" s="69">
        <v>35786</v>
      </c>
      <c r="D1629">
        <v>1070.5999999999999</v>
      </c>
    </row>
    <row r="1630" spans="1:6" x14ac:dyDescent="0.35">
      <c r="A1630" s="69">
        <v>35793</v>
      </c>
      <c r="D1630">
        <v>1071.4000000000001</v>
      </c>
    </row>
    <row r="1631" spans="1:6" x14ac:dyDescent="0.35">
      <c r="A1631" s="69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35">
      <c r="A1632" s="69">
        <v>35800</v>
      </c>
      <c r="D1632">
        <v>1080.9000000000001</v>
      </c>
    </row>
    <row r="1633" spans="1:6" x14ac:dyDescent="0.35">
      <c r="A1633" s="69">
        <v>35807</v>
      </c>
      <c r="D1633">
        <v>1078</v>
      </c>
    </row>
    <row r="1634" spans="1:6" x14ac:dyDescent="0.35">
      <c r="A1634" s="69">
        <v>35814</v>
      </c>
      <c r="D1634">
        <v>1070.3</v>
      </c>
    </row>
    <row r="1635" spans="1:6" x14ac:dyDescent="0.35">
      <c r="A1635" s="69">
        <v>35821</v>
      </c>
      <c r="D1635">
        <v>1070.9000000000001</v>
      </c>
    </row>
    <row r="1636" spans="1:6" x14ac:dyDescent="0.35">
      <c r="A1636" s="69">
        <v>35827</v>
      </c>
      <c r="B1636">
        <v>665.3</v>
      </c>
      <c r="C1636">
        <v>2524</v>
      </c>
      <c r="E1636">
        <v>4088.9</v>
      </c>
    </row>
    <row r="1637" spans="1:6" x14ac:dyDescent="0.35">
      <c r="A1637" s="69">
        <v>35828</v>
      </c>
      <c r="D1637">
        <v>1072.2</v>
      </c>
    </row>
    <row r="1638" spans="1:6" x14ac:dyDescent="0.35">
      <c r="A1638" s="69">
        <v>35835</v>
      </c>
      <c r="D1638">
        <v>1080.0999999999999</v>
      </c>
    </row>
    <row r="1639" spans="1:6" x14ac:dyDescent="0.35">
      <c r="A1639" s="69">
        <v>35842</v>
      </c>
      <c r="D1639">
        <v>1077.4000000000001</v>
      </c>
    </row>
    <row r="1640" spans="1:6" x14ac:dyDescent="0.35">
      <c r="A1640" s="69">
        <v>35849</v>
      </c>
      <c r="D1640">
        <v>1076.8</v>
      </c>
    </row>
    <row r="1641" spans="1:6" x14ac:dyDescent="0.35">
      <c r="A1641" s="69">
        <v>35855</v>
      </c>
      <c r="B1641">
        <v>664.8</v>
      </c>
      <c r="C1641">
        <v>2539.6999999999998</v>
      </c>
      <c r="E1641">
        <v>4114.3</v>
      </c>
    </row>
    <row r="1642" spans="1:6" x14ac:dyDescent="0.35">
      <c r="A1642" s="69">
        <v>35856</v>
      </c>
      <c r="D1642">
        <v>1079.3</v>
      </c>
    </row>
    <row r="1643" spans="1:6" x14ac:dyDescent="0.35">
      <c r="A1643" s="69">
        <v>35863</v>
      </c>
      <c r="D1643">
        <v>1085.8</v>
      </c>
    </row>
    <row r="1644" spans="1:6" x14ac:dyDescent="0.35">
      <c r="A1644" s="69">
        <v>35870</v>
      </c>
      <c r="D1644">
        <v>1081.7</v>
      </c>
    </row>
    <row r="1645" spans="1:6" x14ac:dyDescent="0.35">
      <c r="A1645" s="69">
        <v>35877</v>
      </c>
      <c r="D1645">
        <v>1074.4000000000001</v>
      </c>
    </row>
    <row r="1646" spans="1:6" x14ac:dyDescent="0.35">
      <c r="A1646" s="69">
        <v>35884</v>
      </c>
      <c r="D1646">
        <v>1064.8</v>
      </c>
    </row>
    <row r="1647" spans="1:6" x14ac:dyDescent="0.35">
      <c r="A1647" s="69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35">
      <c r="A1648" s="69">
        <v>35891</v>
      </c>
      <c r="D1648">
        <v>1079.0999999999999</v>
      </c>
    </row>
    <row r="1649" spans="1:6" x14ac:dyDescent="0.35">
      <c r="A1649" s="69">
        <v>35898</v>
      </c>
      <c r="D1649">
        <v>1078.2</v>
      </c>
    </row>
    <row r="1650" spans="1:6" x14ac:dyDescent="0.35">
      <c r="A1650" s="69">
        <v>35905</v>
      </c>
      <c r="D1650">
        <v>1079.4000000000001</v>
      </c>
    </row>
    <row r="1651" spans="1:6" x14ac:dyDescent="0.35">
      <c r="A1651" s="69">
        <v>35912</v>
      </c>
      <c r="D1651">
        <v>1068.5</v>
      </c>
    </row>
    <row r="1652" spans="1:6" x14ac:dyDescent="0.35">
      <c r="A1652" s="69">
        <v>35916</v>
      </c>
      <c r="B1652">
        <v>663.7</v>
      </c>
      <c r="C1652">
        <v>2561.1</v>
      </c>
      <c r="E1652">
        <v>4164.3999999999996</v>
      </c>
    </row>
    <row r="1653" spans="1:6" x14ac:dyDescent="0.35">
      <c r="A1653" s="69">
        <v>35919</v>
      </c>
      <c r="D1653">
        <v>1078.9000000000001</v>
      </c>
    </row>
    <row r="1654" spans="1:6" x14ac:dyDescent="0.35">
      <c r="A1654" s="69">
        <v>35926</v>
      </c>
      <c r="D1654">
        <v>1084.4000000000001</v>
      </c>
    </row>
    <row r="1655" spans="1:6" x14ac:dyDescent="0.35">
      <c r="A1655" s="69">
        <v>35933</v>
      </c>
      <c r="D1655">
        <v>1081.2</v>
      </c>
    </row>
    <row r="1656" spans="1:6" x14ac:dyDescent="0.35">
      <c r="A1656" s="69">
        <v>35940</v>
      </c>
      <c r="D1656">
        <v>1072.9000000000001</v>
      </c>
    </row>
    <row r="1657" spans="1:6" x14ac:dyDescent="0.35">
      <c r="A1657" s="69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35">
      <c r="A1658" s="69">
        <v>35954</v>
      </c>
      <c r="D1658">
        <v>1081</v>
      </c>
    </row>
    <row r="1659" spans="1:6" x14ac:dyDescent="0.35">
      <c r="A1659" s="69">
        <v>35961</v>
      </c>
      <c r="D1659">
        <v>1083.8</v>
      </c>
    </row>
    <row r="1660" spans="1:6" x14ac:dyDescent="0.35">
      <c r="A1660" s="69">
        <v>35968</v>
      </c>
      <c r="D1660">
        <v>1071.8</v>
      </c>
    </row>
    <row r="1661" spans="1:6" x14ac:dyDescent="0.35">
      <c r="A1661" s="69">
        <v>35975</v>
      </c>
      <c r="D1661">
        <v>1066.9000000000001</v>
      </c>
    </row>
    <row r="1662" spans="1:6" x14ac:dyDescent="0.35">
      <c r="A1662" s="69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35">
      <c r="A1663" s="69">
        <v>35982</v>
      </c>
      <c r="D1663">
        <v>1083.2</v>
      </c>
    </row>
    <row r="1664" spans="1:6" x14ac:dyDescent="0.35">
      <c r="A1664" s="69">
        <v>35989</v>
      </c>
      <c r="D1664">
        <v>1075</v>
      </c>
    </row>
    <row r="1665" spans="1:6" x14ac:dyDescent="0.35">
      <c r="A1665" s="69">
        <v>35996</v>
      </c>
      <c r="D1665">
        <v>1072.7</v>
      </c>
    </row>
    <row r="1666" spans="1:6" x14ac:dyDescent="0.35">
      <c r="A1666" s="69">
        <v>36003</v>
      </c>
      <c r="D1666">
        <v>1067.7</v>
      </c>
    </row>
    <row r="1667" spans="1:6" x14ac:dyDescent="0.35">
      <c r="A1667" s="69">
        <v>36008</v>
      </c>
      <c r="B1667">
        <v>658.4</v>
      </c>
      <c r="C1667">
        <v>2587.9</v>
      </c>
      <c r="E1667">
        <v>4228.7</v>
      </c>
    </row>
    <row r="1668" spans="1:6" x14ac:dyDescent="0.35">
      <c r="A1668" s="69">
        <v>36010</v>
      </c>
      <c r="D1668">
        <v>1079.8</v>
      </c>
    </row>
    <row r="1669" spans="1:6" x14ac:dyDescent="0.35">
      <c r="A1669" s="69">
        <v>36017</v>
      </c>
      <c r="D1669">
        <v>1084.0999999999999</v>
      </c>
    </row>
    <row r="1670" spans="1:6" x14ac:dyDescent="0.35">
      <c r="A1670" s="69">
        <v>36024</v>
      </c>
      <c r="D1670">
        <v>1075.4000000000001</v>
      </c>
    </row>
    <row r="1671" spans="1:6" x14ac:dyDescent="0.35">
      <c r="A1671" s="69">
        <v>36031</v>
      </c>
      <c r="D1671">
        <v>1072.4000000000001</v>
      </c>
    </row>
    <row r="1672" spans="1:6" x14ac:dyDescent="0.35">
      <c r="A1672" s="69">
        <v>36038</v>
      </c>
      <c r="D1672">
        <v>1069.8</v>
      </c>
    </row>
    <row r="1673" spans="1:6" x14ac:dyDescent="0.35">
      <c r="A1673" s="69">
        <v>36039</v>
      </c>
      <c r="B1673">
        <v>660.5</v>
      </c>
      <c r="C1673">
        <v>2610.1999999999998</v>
      </c>
      <c r="E1673">
        <v>4267.6000000000004</v>
      </c>
    </row>
    <row r="1674" spans="1:6" x14ac:dyDescent="0.35">
      <c r="A1674" s="69">
        <v>36045</v>
      </c>
      <c r="D1674">
        <v>1076.2</v>
      </c>
    </row>
    <row r="1675" spans="1:6" x14ac:dyDescent="0.35">
      <c r="A1675" s="69">
        <v>36052</v>
      </c>
      <c r="D1675">
        <v>1083.9000000000001</v>
      </c>
    </row>
    <row r="1676" spans="1:6" x14ac:dyDescent="0.35">
      <c r="A1676" s="69">
        <v>36059</v>
      </c>
      <c r="D1676">
        <v>1083.4000000000001</v>
      </c>
    </row>
    <row r="1677" spans="1:6" x14ac:dyDescent="0.35">
      <c r="A1677" s="69">
        <v>36066</v>
      </c>
      <c r="D1677">
        <v>1074.5</v>
      </c>
    </row>
    <row r="1678" spans="1:6" x14ac:dyDescent="0.35">
      <c r="A1678" s="69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35">
      <c r="A1679" s="69">
        <v>36073</v>
      </c>
      <c r="D1679">
        <v>1084.2</v>
      </c>
    </row>
    <row r="1680" spans="1:6" x14ac:dyDescent="0.35">
      <c r="A1680" s="69">
        <v>36080</v>
      </c>
      <c r="D1680">
        <v>1084</v>
      </c>
    </row>
    <row r="1681" spans="1:6" x14ac:dyDescent="0.35">
      <c r="A1681" s="69">
        <v>36087</v>
      </c>
      <c r="D1681">
        <v>1086.0999999999999</v>
      </c>
    </row>
    <row r="1682" spans="1:6" x14ac:dyDescent="0.35">
      <c r="A1682" s="69">
        <v>36094</v>
      </c>
      <c r="D1682">
        <v>1086.9000000000001</v>
      </c>
    </row>
    <row r="1683" spans="1:6" x14ac:dyDescent="0.35">
      <c r="A1683" s="69">
        <v>36100</v>
      </c>
      <c r="B1683">
        <v>667.2</v>
      </c>
      <c r="C1683">
        <v>2648.6</v>
      </c>
      <c r="E1683">
        <v>4346.3999999999996</v>
      </c>
    </row>
    <row r="1684" spans="1:6" x14ac:dyDescent="0.35">
      <c r="A1684" s="69">
        <v>36101</v>
      </c>
      <c r="D1684">
        <v>1088.9000000000001</v>
      </c>
    </row>
    <row r="1685" spans="1:6" x14ac:dyDescent="0.35">
      <c r="A1685" s="69">
        <v>36108</v>
      </c>
      <c r="D1685">
        <v>1096.0999999999999</v>
      </c>
    </row>
    <row r="1686" spans="1:6" x14ac:dyDescent="0.35">
      <c r="A1686" s="69">
        <v>36115</v>
      </c>
      <c r="D1686">
        <v>1097.2</v>
      </c>
    </row>
    <row r="1687" spans="1:6" x14ac:dyDescent="0.35">
      <c r="A1687" s="69">
        <v>36122</v>
      </c>
      <c r="D1687">
        <v>1092.4000000000001</v>
      </c>
    </row>
    <row r="1688" spans="1:6" x14ac:dyDescent="0.35">
      <c r="A1688" s="69">
        <v>36129</v>
      </c>
      <c r="D1688">
        <v>1096.0999999999999</v>
      </c>
    </row>
    <row r="1689" spans="1:6" x14ac:dyDescent="0.35">
      <c r="A1689" s="69">
        <v>36130</v>
      </c>
      <c r="B1689">
        <v>666.1</v>
      </c>
      <c r="C1689">
        <v>2661.3</v>
      </c>
      <c r="E1689">
        <v>4375.2</v>
      </c>
    </row>
    <row r="1690" spans="1:6" x14ac:dyDescent="0.35">
      <c r="A1690" s="69">
        <v>36136</v>
      </c>
      <c r="D1690">
        <v>1094.2</v>
      </c>
    </row>
    <row r="1691" spans="1:6" x14ac:dyDescent="0.35">
      <c r="A1691" s="69">
        <v>36143</v>
      </c>
      <c r="D1691">
        <v>1095.0999999999999</v>
      </c>
    </row>
    <row r="1692" spans="1:6" x14ac:dyDescent="0.35">
      <c r="A1692" s="69">
        <v>36150</v>
      </c>
      <c r="D1692">
        <v>1094.5</v>
      </c>
    </row>
    <row r="1693" spans="1:6" x14ac:dyDescent="0.35">
      <c r="A1693" s="69">
        <v>36157</v>
      </c>
      <c r="D1693">
        <v>1091.5999999999999</v>
      </c>
    </row>
    <row r="1694" spans="1:6" x14ac:dyDescent="0.35">
      <c r="A1694" s="69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35">
      <c r="A1695" s="69">
        <v>36164</v>
      </c>
      <c r="D1695">
        <v>1107.0999999999999</v>
      </c>
    </row>
    <row r="1696" spans="1:6" x14ac:dyDescent="0.35">
      <c r="A1696" s="69">
        <v>36171</v>
      </c>
      <c r="D1696">
        <v>1102.7</v>
      </c>
    </row>
    <row r="1697" spans="1:6" x14ac:dyDescent="0.35">
      <c r="A1697" s="69">
        <v>36178</v>
      </c>
      <c r="D1697">
        <v>1095.3</v>
      </c>
    </row>
    <row r="1698" spans="1:6" x14ac:dyDescent="0.35">
      <c r="A1698" s="69">
        <v>36185</v>
      </c>
      <c r="D1698">
        <v>1093.9000000000001</v>
      </c>
    </row>
    <row r="1699" spans="1:6" x14ac:dyDescent="0.35">
      <c r="A1699" s="69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35">
      <c r="A1700" s="69">
        <v>36199</v>
      </c>
      <c r="D1700">
        <v>1095.4000000000001</v>
      </c>
    </row>
    <row r="1701" spans="1:6" x14ac:dyDescent="0.35">
      <c r="A1701" s="69">
        <v>36206</v>
      </c>
      <c r="D1701">
        <v>1097.4000000000001</v>
      </c>
    </row>
    <row r="1702" spans="1:6" x14ac:dyDescent="0.35">
      <c r="A1702" s="69">
        <v>36213</v>
      </c>
      <c r="D1702">
        <v>1099.8</v>
      </c>
    </row>
    <row r="1703" spans="1:6" x14ac:dyDescent="0.35">
      <c r="A1703" s="69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35">
      <c r="A1704" s="69">
        <v>36227</v>
      </c>
      <c r="D1704">
        <v>1098.5999999999999</v>
      </c>
    </row>
    <row r="1705" spans="1:6" x14ac:dyDescent="0.35">
      <c r="A1705" s="69">
        <v>36234</v>
      </c>
      <c r="D1705">
        <v>1097.5999999999999</v>
      </c>
    </row>
    <row r="1706" spans="1:6" x14ac:dyDescent="0.35">
      <c r="A1706" s="69">
        <v>36241</v>
      </c>
      <c r="D1706">
        <v>1097.3</v>
      </c>
    </row>
    <row r="1707" spans="1:6" x14ac:dyDescent="0.35">
      <c r="A1707" s="69">
        <v>36248</v>
      </c>
      <c r="D1707">
        <v>1093.8</v>
      </c>
    </row>
    <row r="1708" spans="1:6" x14ac:dyDescent="0.35">
      <c r="A1708" s="69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35">
      <c r="A1709" s="69">
        <v>36255</v>
      </c>
      <c r="D1709">
        <v>1101.5</v>
      </c>
    </row>
    <row r="1710" spans="1:6" x14ac:dyDescent="0.35">
      <c r="A1710" s="69">
        <v>36262</v>
      </c>
      <c r="D1710">
        <v>1104.2</v>
      </c>
    </row>
    <row r="1711" spans="1:6" x14ac:dyDescent="0.35">
      <c r="A1711" s="69">
        <v>36269</v>
      </c>
      <c r="D1711">
        <v>1099.5</v>
      </c>
    </row>
    <row r="1712" spans="1:6" x14ac:dyDescent="0.35">
      <c r="A1712" s="69">
        <v>36276</v>
      </c>
      <c r="D1712">
        <v>1095.0999999999999</v>
      </c>
    </row>
    <row r="1713" spans="1:6" x14ac:dyDescent="0.35">
      <c r="A1713" s="69">
        <v>36281</v>
      </c>
      <c r="B1713">
        <v>664.9</v>
      </c>
      <c r="C1713">
        <v>2702</v>
      </c>
      <c r="E1713">
        <v>4485.3</v>
      </c>
    </row>
    <row r="1714" spans="1:6" x14ac:dyDescent="0.35">
      <c r="A1714" s="69">
        <v>36283</v>
      </c>
      <c r="D1714">
        <v>1109.2</v>
      </c>
    </row>
    <row r="1715" spans="1:6" x14ac:dyDescent="0.35">
      <c r="A1715" s="69">
        <v>36290</v>
      </c>
      <c r="D1715">
        <v>1109.9000000000001</v>
      </c>
    </row>
    <row r="1716" spans="1:6" x14ac:dyDescent="0.35">
      <c r="A1716" s="69">
        <v>36297</v>
      </c>
      <c r="D1716">
        <v>1102.9000000000001</v>
      </c>
    </row>
    <row r="1717" spans="1:6" x14ac:dyDescent="0.35">
      <c r="A1717" s="69">
        <v>36304</v>
      </c>
      <c r="D1717">
        <v>1099.3</v>
      </c>
    </row>
    <row r="1718" spans="1:6" x14ac:dyDescent="0.35">
      <c r="A1718" s="69">
        <v>36311</v>
      </c>
      <c r="D1718">
        <v>1099.2</v>
      </c>
    </row>
    <row r="1719" spans="1:6" x14ac:dyDescent="0.35">
      <c r="A1719" s="69">
        <v>36312</v>
      </c>
      <c r="B1719">
        <v>662.5</v>
      </c>
      <c r="C1719">
        <v>2715.2</v>
      </c>
      <c r="E1719">
        <v>4507.2</v>
      </c>
    </row>
    <row r="1720" spans="1:6" x14ac:dyDescent="0.35">
      <c r="A1720" s="69">
        <v>36318</v>
      </c>
      <c r="D1720">
        <v>1100.5999999999999</v>
      </c>
    </row>
    <row r="1721" spans="1:6" x14ac:dyDescent="0.35">
      <c r="A1721" s="69">
        <v>36325</v>
      </c>
      <c r="D1721">
        <v>1103.0999999999999</v>
      </c>
    </row>
    <row r="1722" spans="1:6" x14ac:dyDescent="0.35">
      <c r="A1722" s="69">
        <v>36332</v>
      </c>
      <c r="D1722">
        <v>1101.5999999999999</v>
      </c>
    </row>
    <row r="1723" spans="1:6" x14ac:dyDescent="0.35">
      <c r="A1723" s="69">
        <v>36339</v>
      </c>
      <c r="D1723">
        <v>1095.0999999999999</v>
      </c>
    </row>
    <row r="1724" spans="1:6" x14ac:dyDescent="0.35">
      <c r="A1724" s="69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35">
      <c r="A1725" s="69">
        <v>36346</v>
      </c>
      <c r="D1725">
        <v>1091.5</v>
      </c>
    </row>
    <row r="1726" spans="1:6" x14ac:dyDescent="0.35">
      <c r="A1726" s="69">
        <v>36353</v>
      </c>
      <c r="D1726">
        <v>1107.5</v>
      </c>
    </row>
    <row r="1727" spans="1:6" x14ac:dyDescent="0.35">
      <c r="A1727" s="69">
        <v>36360</v>
      </c>
      <c r="D1727">
        <v>1097.2</v>
      </c>
    </row>
    <row r="1728" spans="1:6" x14ac:dyDescent="0.35">
      <c r="A1728" s="69">
        <v>36367</v>
      </c>
      <c r="D1728">
        <v>1096.5</v>
      </c>
    </row>
    <row r="1729" spans="1:6" x14ac:dyDescent="0.35">
      <c r="A1729" s="69">
        <v>36373</v>
      </c>
      <c r="B1729">
        <v>657.8</v>
      </c>
      <c r="C1729">
        <v>2723.9</v>
      </c>
      <c r="E1729">
        <v>4551.7</v>
      </c>
    </row>
    <row r="1730" spans="1:6" x14ac:dyDescent="0.35">
      <c r="A1730" s="69">
        <v>36374</v>
      </c>
      <c r="D1730">
        <v>1099.9000000000001</v>
      </c>
    </row>
    <row r="1731" spans="1:6" x14ac:dyDescent="0.35">
      <c r="A1731" s="69">
        <v>36381</v>
      </c>
      <c r="D1731">
        <v>1110.9000000000001</v>
      </c>
    </row>
    <row r="1732" spans="1:6" x14ac:dyDescent="0.35">
      <c r="A1732" s="69">
        <v>36388</v>
      </c>
      <c r="D1732">
        <v>1106.2</v>
      </c>
    </row>
    <row r="1733" spans="1:6" x14ac:dyDescent="0.35">
      <c r="A1733" s="69">
        <v>36395</v>
      </c>
      <c r="D1733">
        <v>1096.9000000000001</v>
      </c>
    </row>
    <row r="1734" spans="1:6" x14ac:dyDescent="0.35">
      <c r="A1734" s="69">
        <v>36402</v>
      </c>
      <c r="D1734">
        <v>1082.8</v>
      </c>
    </row>
    <row r="1735" spans="1:6" x14ac:dyDescent="0.35">
      <c r="A1735" s="69">
        <v>36404</v>
      </c>
      <c r="B1735">
        <v>653.5</v>
      </c>
      <c r="C1735">
        <v>2722.1</v>
      </c>
      <c r="E1735">
        <v>4567.7</v>
      </c>
    </row>
    <row r="1736" spans="1:6" x14ac:dyDescent="0.35">
      <c r="A1736" s="69">
        <v>36409</v>
      </c>
      <c r="D1736">
        <v>1092.3</v>
      </c>
    </row>
    <row r="1737" spans="1:6" x14ac:dyDescent="0.35">
      <c r="A1737" s="69">
        <v>36416</v>
      </c>
      <c r="D1737">
        <v>1100.4000000000001</v>
      </c>
    </row>
    <row r="1738" spans="1:6" x14ac:dyDescent="0.35">
      <c r="A1738" s="69">
        <v>36423</v>
      </c>
      <c r="D1738">
        <v>1100.9000000000001</v>
      </c>
    </row>
    <row r="1739" spans="1:6" x14ac:dyDescent="0.35">
      <c r="A1739" s="69">
        <v>36430</v>
      </c>
      <c r="D1739">
        <v>1089.5999999999999</v>
      </c>
    </row>
    <row r="1740" spans="1:6" x14ac:dyDescent="0.35">
      <c r="A1740" s="69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35">
      <c r="A1741" s="69">
        <v>36437</v>
      </c>
      <c r="D1741">
        <v>1101</v>
      </c>
    </row>
    <row r="1742" spans="1:6" x14ac:dyDescent="0.35">
      <c r="A1742" s="69">
        <v>36444</v>
      </c>
      <c r="D1742">
        <v>1106.8</v>
      </c>
    </row>
    <row r="1743" spans="1:6" x14ac:dyDescent="0.35">
      <c r="A1743" s="69">
        <v>36451</v>
      </c>
      <c r="D1743">
        <v>1103</v>
      </c>
    </row>
    <row r="1744" spans="1:6" x14ac:dyDescent="0.35">
      <c r="A1744" s="69">
        <v>36458</v>
      </c>
      <c r="D1744">
        <v>1101.5999999999999</v>
      </c>
    </row>
    <row r="1745" spans="1:6" x14ac:dyDescent="0.35">
      <c r="A1745" s="69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35">
      <c r="A1746" s="69">
        <v>36472</v>
      </c>
      <c r="D1746">
        <v>1110.4000000000001</v>
      </c>
    </row>
    <row r="1747" spans="1:6" x14ac:dyDescent="0.35">
      <c r="A1747" s="69">
        <v>36479</v>
      </c>
      <c r="D1747">
        <v>1116.5</v>
      </c>
    </row>
    <row r="1748" spans="1:6" x14ac:dyDescent="0.35">
      <c r="A1748" s="69">
        <v>36486</v>
      </c>
      <c r="D1748">
        <v>1113</v>
      </c>
    </row>
    <row r="1749" spans="1:6" x14ac:dyDescent="0.35">
      <c r="A1749" s="69">
        <v>36493</v>
      </c>
      <c r="D1749">
        <v>1104.8</v>
      </c>
    </row>
    <row r="1750" spans="1:6" x14ac:dyDescent="0.35">
      <c r="A1750" s="69">
        <v>36495</v>
      </c>
      <c r="B1750">
        <v>664.8</v>
      </c>
      <c r="C1750">
        <v>2747.6</v>
      </c>
      <c r="E1750">
        <v>4638</v>
      </c>
    </row>
    <row r="1751" spans="1:6" x14ac:dyDescent="0.35">
      <c r="A1751" s="69">
        <v>36500</v>
      </c>
      <c r="D1751">
        <v>1110.3</v>
      </c>
    </row>
    <row r="1752" spans="1:6" x14ac:dyDescent="0.35">
      <c r="A1752" s="69">
        <v>36507</v>
      </c>
      <c r="D1752">
        <v>1122</v>
      </c>
    </row>
    <row r="1753" spans="1:6" x14ac:dyDescent="0.35">
      <c r="A1753" s="69">
        <v>36514</v>
      </c>
      <c r="D1753">
        <v>1120.5</v>
      </c>
    </row>
    <row r="1754" spans="1:6" x14ac:dyDescent="0.35">
      <c r="A1754" s="69">
        <v>36521</v>
      </c>
      <c r="D1754">
        <v>1126.5</v>
      </c>
    </row>
    <row r="1755" spans="1:6" x14ac:dyDescent="0.35">
      <c r="A1755" s="69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35">
      <c r="A1756" s="69">
        <v>36528</v>
      </c>
      <c r="D1756">
        <v>1138.5999999999999</v>
      </c>
    </row>
    <row r="1757" spans="1:6" x14ac:dyDescent="0.35">
      <c r="A1757" s="69">
        <v>36535</v>
      </c>
      <c r="D1757">
        <v>1133.4000000000001</v>
      </c>
    </row>
    <row r="1758" spans="1:6" x14ac:dyDescent="0.35">
      <c r="A1758" s="69">
        <v>36542</v>
      </c>
      <c r="D1758">
        <v>1125.0999999999999</v>
      </c>
    </row>
    <row r="1759" spans="1:6" x14ac:dyDescent="0.35">
      <c r="A1759" s="69">
        <v>36549</v>
      </c>
      <c r="D1759">
        <v>1122.3</v>
      </c>
    </row>
    <row r="1760" spans="1:6" x14ac:dyDescent="0.35">
      <c r="A1760" s="69">
        <v>36556</v>
      </c>
      <c r="D1760">
        <v>1108.9000000000001</v>
      </c>
    </row>
    <row r="1761" spans="1:6" x14ac:dyDescent="0.35">
      <c r="A1761" s="69">
        <v>36557</v>
      </c>
      <c r="B1761">
        <v>652.1</v>
      </c>
      <c r="C1761">
        <v>2752.6</v>
      </c>
      <c r="E1761">
        <v>4679.3999999999996</v>
      </c>
    </row>
    <row r="1762" spans="1:6" x14ac:dyDescent="0.35">
      <c r="A1762" s="69">
        <v>36563</v>
      </c>
      <c r="D1762">
        <v>1114.3</v>
      </c>
    </row>
    <row r="1763" spans="1:6" x14ac:dyDescent="0.35">
      <c r="A1763" s="69">
        <v>36570</v>
      </c>
      <c r="D1763">
        <v>1112.2</v>
      </c>
    </row>
    <row r="1764" spans="1:6" x14ac:dyDescent="0.35">
      <c r="A1764" s="69">
        <v>36577</v>
      </c>
      <c r="D1764">
        <v>1106.4000000000001</v>
      </c>
    </row>
    <row r="1765" spans="1:6" x14ac:dyDescent="0.35">
      <c r="A1765" s="69">
        <v>36584</v>
      </c>
      <c r="D1765">
        <v>1101.8</v>
      </c>
    </row>
    <row r="1766" spans="1:6" x14ac:dyDescent="0.35">
      <c r="A1766" s="69">
        <v>36586</v>
      </c>
      <c r="B1766">
        <v>647.70000000000005</v>
      </c>
      <c r="C1766">
        <v>2754.5</v>
      </c>
      <c r="E1766">
        <v>4710.2</v>
      </c>
    </row>
    <row r="1767" spans="1:6" x14ac:dyDescent="0.35">
      <c r="A1767" s="69">
        <v>36591</v>
      </c>
      <c r="D1767">
        <v>1107.0999999999999</v>
      </c>
    </row>
    <row r="1768" spans="1:6" x14ac:dyDescent="0.35">
      <c r="A1768" s="69">
        <v>36598</v>
      </c>
      <c r="D1768">
        <v>1105.5</v>
      </c>
    </row>
    <row r="1769" spans="1:6" x14ac:dyDescent="0.35">
      <c r="A1769" s="69">
        <v>36605</v>
      </c>
      <c r="D1769">
        <v>1106.5</v>
      </c>
    </row>
    <row r="1770" spans="1:6" x14ac:dyDescent="0.35">
      <c r="A1770" s="69">
        <v>36612</v>
      </c>
      <c r="D1770">
        <v>1104.9000000000001</v>
      </c>
    </row>
    <row r="1771" spans="1:6" x14ac:dyDescent="0.35">
      <c r="A1771" s="69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35">
      <c r="A1772" s="69">
        <v>36619</v>
      </c>
      <c r="D1772">
        <v>1117.8</v>
      </c>
    </row>
    <row r="1773" spans="1:6" x14ac:dyDescent="0.35">
      <c r="A1773" s="69">
        <v>36626</v>
      </c>
      <c r="D1773">
        <v>1121.8</v>
      </c>
    </row>
    <row r="1774" spans="1:6" x14ac:dyDescent="0.35">
      <c r="A1774" s="69">
        <v>36633</v>
      </c>
      <c r="D1774">
        <v>1118.2</v>
      </c>
    </row>
    <row r="1775" spans="1:6" x14ac:dyDescent="0.35">
      <c r="A1775" s="69">
        <v>36640</v>
      </c>
      <c r="D1775">
        <v>1114.9000000000001</v>
      </c>
    </row>
    <row r="1776" spans="1:6" x14ac:dyDescent="0.35">
      <c r="A1776" s="69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35">
      <c r="A1777" s="69">
        <v>36654</v>
      </c>
      <c r="D1777">
        <v>1106.5</v>
      </c>
    </row>
    <row r="1778" spans="1:6" x14ac:dyDescent="0.35">
      <c r="A1778" s="69">
        <v>36661</v>
      </c>
      <c r="D1778">
        <v>1111.2</v>
      </c>
    </row>
    <row r="1779" spans="1:6" x14ac:dyDescent="0.35">
      <c r="A1779" s="69">
        <v>36668</v>
      </c>
      <c r="D1779">
        <v>1105.0999999999999</v>
      </c>
    </row>
    <row r="1780" spans="1:6" x14ac:dyDescent="0.35">
      <c r="A1780" s="69">
        <v>36675</v>
      </c>
      <c r="D1780">
        <v>1097.8</v>
      </c>
    </row>
    <row r="1781" spans="1:6" x14ac:dyDescent="0.35">
      <c r="A1781" s="69">
        <v>36678</v>
      </c>
      <c r="B1781">
        <v>640.29999999999995</v>
      </c>
      <c r="C1781">
        <v>2771.1</v>
      </c>
      <c r="E1781">
        <v>4771.8</v>
      </c>
    </row>
    <row r="1782" spans="1:6" x14ac:dyDescent="0.35">
      <c r="A1782" s="69">
        <v>36682</v>
      </c>
      <c r="D1782">
        <v>1102</v>
      </c>
    </row>
    <row r="1783" spans="1:6" x14ac:dyDescent="0.35">
      <c r="A1783" s="69">
        <v>36689</v>
      </c>
      <c r="D1783">
        <v>1104.4000000000001</v>
      </c>
    </row>
    <row r="1784" spans="1:6" x14ac:dyDescent="0.35">
      <c r="A1784" s="69">
        <v>36696</v>
      </c>
      <c r="D1784">
        <v>1101.0999999999999</v>
      </c>
    </row>
    <row r="1785" spans="1:6" x14ac:dyDescent="0.35">
      <c r="A1785" s="69">
        <v>36703</v>
      </c>
      <c r="D1785">
        <v>1099</v>
      </c>
    </row>
    <row r="1786" spans="1:6" x14ac:dyDescent="0.35">
      <c r="A1786" s="69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35">
      <c r="A1787" s="69">
        <v>36710</v>
      </c>
      <c r="D1787">
        <v>1109.4000000000001</v>
      </c>
    </row>
    <row r="1788" spans="1:6" x14ac:dyDescent="0.35">
      <c r="A1788" s="69">
        <v>36717</v>
      </c>
      <c r="D1788">
        <v>1114.5999999999999</v>
      </c>
    </row>
    <row r="1789" spans="1:6" x14ac:dyDescent="0.35">
      <c r="A1789" s="69">
        <v>36724</v>
      </c>
      <c r="D1789">
        <v>1100.9000000000001</v>
      </c>
    </row>
    <row r="1790" spans="1:6" x14ac:dyDescent="0.35">
      <c r="A1790" s="69">
        <v>36731</v>
      </c>
      <c r="D1790">
        <v>1099.5</v>
      </c>
    </row>
    <row r="1791" spans="1:6" x14ac:dyDescent="0.35">
      <c r="A1791" s="69">
        <v>36738</v>
      </c>
      <c r="D1791">
        <v>1096.2</v>
      </c>
    </row>
    <row r="1792" spans="1:6" x14ac:dyDescent="0.35">
      <c r="A1792" s="69">
        <v>36739</v>
      </c>
      <c r="B1792">
        <v>637.1</v>
      </c>
      <c r="C1792">
        <v>2789.5</v>
      </c>
      <c r="E1792">
        <v>4817.5</v>
      </c>
    </row>
    <row r="1793" spans="1:6" x14ac:dyDescent="0.35">
      <c r="A1793" s="69">
        <v>36745</v>
      </c>
      <c r="D1793">
        <v>1097.9000000000001</v>
      </c>
    </row>
    <row r="1794" spans="1:6" x14ac:dyDescent="0.35">
      <c r="A1794" s="69">
        <v>36752</v>
      </c>
      <c r="D1794">
        <v>1100.3</v>
      </c>
    </row>
    <row r="1795" spans="1:6" x14ac:dyDescent="0.35">
      <c r="A1795" s="69">
        <v>36759</v>
      </c>
      <c r="D1795">
        <v>1102.2</v>
      </c>
    </row>
    <row r="1796" spans="1:6" x14ac:dyDescent="0.35">
      <c r="A1796" s="69">
        <v>36766</v>
      </c>
      <c r="D1796">
        <v>1101.4000000000001</v>
      </c>
    </row>
    <row r="1797" spans="1:6" x14ac:dyDescent="0.35">
      <c r="A1797" s="69">
        <v>36770</v>
      </c>
      <c r="B1797">
        <v>633.5</v>
      </c>
      <c r="C1797">
        <v>2795.6</v>
      </c>
      <c r="E1797">
        <v>4853.2</v>
      </c>
    </row>
    <row r="1798" spans="1:6" x14ac:dyDescent="0.35">
      <c r="A1798" s="69">
        <v>36773</v>
      </c>
      <c r="D1798">
        <v>1097.7</v>
      </c>
    </row>
    <row r="1799" spans="1:6" x14ac:dyDescent="0.35">
      <c r="A1799" s="69">
        <v>36780</v>
      </c>
      <c r="D1799">
        <v>1106.5</v>
      </c>
    </row>
    <row r="1800" spans="1:6" x14ac:dyDescent="0.35">
      <c r="A1800" s="69">
        <v>36787</v>
      </c>
      <c r="D1800">
        <v>1098.5</v>
      </c>
    </row>
    <row r="1801" spans="1:6" x14ac:dyDescent="0.35">
      <c r="A1801" s="69">
        <v>36794</v>
      </c>
      <c r="D1801">
        <v>1096.7</v>
      </c>
    </row>
    <row r="1802" spans="1:6" x14ac:dyDescent="0.35">
      <c r="A1802" s="69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35">
      <c r="A1803" s="69">
        <v>36801</v>
      </c>
      <c r="D1803">
        <v>1097.9000000000001</v>
      </c>
    </row>
    <row r="1804" spans="1:6" x14ac:dyDescent="0.35">
      <c r="A1804" s="69">
        <v>36808</v>
      </c>
      <c r="D1804">
        <v>1099.9000000000001</v>
      </c>
    </row>
    <row r="1805" spans="1:6" x14ac:dyDescent="0.35">
      <c r="A1805" s="69">
        <v>36815</v>
      </c>
      <c r="D1805">
        <v>1100.2</v>
      </c>
    </row>
    <row r="1806" spans="1:6" x14ac:dyDescent="0.35">
      <c r="A1806" s="69">
        <v>36822</v>
      </c>
      <c r="D1806">
        <v>1099.3</v>
      </c>
    </row>
    <row r="1807" spans="1:6" x14ac:dyDescent="0.35">
      <c r="A1807" s="69">
        <v>36829</v>
      </c>
      <c r="D1807">
        <v>1096.8</v>
      </c>
    </row>
    <row r="1808" spans="1:6" x14ac:dyDescent="0.35">
      <c r="A1808" s="69">
        <v>36831</v>
      </c>
      <c r="B1808">
        <v>627.1</v>
      </c>
      <c r="C1808">
        <v>2801.5</v>
      </c>
      <c r="E1808">
        <v>4880.3</v>
      </c>
    </row>
    <row r="1809" spans="1:6" x14ac:dyDescent="0.35">
      <c r="A1809" s="69">
        <v>36836</v>
      </c>
      <c r="D1809">
        <v>1091.7</v>
      </c>
    </row>
    <row r="1810" spans="1:6" x14ac:dyDescent="0.35">
      <c r="A1810" s="69">
        <v>36843</v>
      </c>
      <c r="D1810">
        <v>1089.9000000000001</v>
      </c>
    </row>
    <row r="1811" spans="1:6" x14ac:dyDescent="0.35">
      <c r="A1811" s="69">
        <v>36850</v>
      </c>
      <c r="D1811">
        <v>1093.9000000000001</v>
      </c>
    </row>
    <row r="1812" spans="1:6" x14ac:dyDescent="0.35">
      <c r="A1812" s="69">
        <v>36857</v>
      </c>
      <c r="D1812">
        <v>1096.5999999999999</v>
      </c>
    </row>
    <row r="1813" spans="1:6" x14ac:dyDescent="0.35">
      <c r="A1813" s="69">
        <v>36861</v>
      </c>
      <c r="B1813">
        <v>623.5</v>
      </c>
      <c r="C1813">
        <v>2820.7</v>
      </c>
      <c r="E1813">
        <v>4925</v>
      </c>
    </row>
    <row r="1814" spans="1:6" x14ac:dyDescent="0.35">
      <c r="A1814" s="69">
        <v>36864</v>
      </c>
      <c r="D1814">
        <v>1086.4000000000001</v>
      </c>
    </row>
    <row r="1815" spans="1:6" x14ac:dyDescent="0.35">
      <c r="A1815" s="69">
        <v>36871</v>
      </c>
      <c r="D1815">
        <v>1092.9000000000001</v>
      </c>
    </row>
    <row r="1816" spans="1:6" x14ac:dyDescent="0.35">
      <c r="A1816" s="69">
        <v>36878</v>
      </c>
      <c r="D1816">
        <v>1084.4000000000001</v>
      </c>
    </row>
    <row r="1817" spans="1:6" x14ac:dyDescent="0.35">
      <c r="A1817" s="69">
        <v>36885</v>
      </c>
      <c r="D1817">
        <v>1090.0999999999999</v>
      </c>
    </row>
    <row r="1818" spans="1:6" x14ac:dyDescent="0.35">
      <c r="A1818" s="69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35">
      <c r="A1819" s="69">
        <v>36899</v>
      </c>
      <c r="D1819">
        <v>1094.2</v>
      </c>
    </row>
    <row r="1820" spans="1:6" x14ac:dyDescent="0.35">
      <c r="A1820" s="69">
        <v>36906</v>
      </c>
      <c r="D1820">
        <v>1096.2</v>
      </c>
    </row>
    <row r="1821" spans="1:6" x14ac:dyDescent="0.35">
      <c r="A1821" s="69">
        <v>36913</v>
      </c>
      <c r="D1821">
        <v>1101.7</v>
      </c>
    </row>
    <row r="1822" spans="1:6" x14ac:dyDescent="0.35">
      <c r="A1822" s="69">
        <v>36920</v>
      </c>
      <c r="D1822">
        <v>1094.8</v>
      </c>
    </row>
    <row r="1823" spans="1:6" x14ac:dyDescent="0.35">
      <c r="A1823" s="69">
        <v>36923</v>
      </c>
      <c r="B1823">
        <v>625.70000000000005</v>
      </c>
      <c r="C1823">
        <v>2848.9</v>
      </c>
      <c r="E1823">
        <v>5014.1000000000004</v>
      </c>
    </row>
    <row r="1824" spans="1:6" x14ac:dyDescent="0.35">
      <c r="A1824" s="69">
        <v>36927</v>
      </c>
      <c r="D1824">
        <v>1099.7</v>
      </c>
    </row>
    <row r="1825" spans="1:6" x14ac:dyDescent="0.35">
      <c r="A1825" s="69">
        <v>36934</v>
      </c>
      <c r="D1825">
        <v>1099.3</v>
      </c>
    </row>
    <row r="1826" spans="1:6" x14ac:dyDescent="0.35">
      <c r="A1826" s="69">
        <v>36941</v>
      </c>
      <c r="D1826">
        <v>1098.8</v>
      </c>
    </row>
    <row r="1827" spans="1:6" x14ac:dyDescent="0.35">
      <c r="A1827" s="69">
        <v>36948</v>
      </c>
      <c r="D1827">
        <v>1104.4000000000001</v>
      </c>
    </row>
    <row r="1828" spans="1:6" x14ac:dyDescent="0.35">
      <c r="A1828" s="69">
        <v>36951</v>
      </c>
      <c r="B1828">
        <v>629.70000000000005</v>
      </c>
      <c r="C1828">
        <v>2880.2</v>
      </c>
      <c r="E1828">
        <v>5072</v>
      </c>
    </row>
    <row r="1829" spans="1:6" x14ac:dyDescent="0.35">
      <c r="A1829" s="69">
        <v>36955</v>
      </c>
      <c r="D1829">
        <v>1109.3</v>
      </c>
    </row>
    <row r="1830" spans="1:6" x14ac:dyDescent="0.35">
      <c r="A1830" s="69">
        <v>36962</v>
      </c>
      <c r="D1830">
        <v>1108.3</v>
      </c>
    </row>
    <row r="1831" spans="1:6" x14ac:dyDescent="0.35">
      <c r="A1831" s="69">
        <v>36969</v>
      </c>
      <c r="D1831">
        <v>1107.7</v>
      </c>
    </row>
    <row r="1832" spans="1:6" x14ac:dyDescent="0.35">
      <c r="A1832" s="69">
        <v>36976</v>
      </c>
      <c r="D1832">
        <v>1106.7</v>
      </c>
    </row>
    <row r="1833" spans="1:6" x14ac:dyDescent="0.35">
      <c r="A1833" s="69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35">
      <c r="A1834" s="69">
        <v>36983</v>
      </c>
      <c r="D1834">
        <v>1113.9000000000001</v>
      </c>
    </row>
    <row r="1835" spans="1:6" x14ac:dyDescent="0.35">
      <c r="A1835" s="69">
        <v>36990</v>
      </c>
      <c r="D1835">
        <v>1114.9000000000001</v>
      </c>
    </row>
    <row r="1836" spans="1:6" x14ac:dyDescent="0.35">
      <c r="A1836" s="69">
        <v>36997</v>
      </c>
      <c r="D1836">
        <v>1118.2</v>
      </c>
    </row>
    <row r="1837" spans="1:6" x14ac:dyDescent="0.35">
      <c r="A1837" s="69">
        <v>37004</v>
      </c>
      <c r="D1837">
        <v>1117.7</v>
      </c>
    </row>
    <row r="1838" spans="1:6" x14ac:dyDescent="0.35">
      <c r="A1838" s="69">
        <v>37011</v>
      </c>
      <c r="D1838">
        <v>1116.8</v>
      </c>
    </row>
    <row r="1839" spans="1:6" x14ac:dyDescent="0.35">
      <c r="A1839" s="69">
        <v>37012</v>
      </c>
      <c r="B1839">
        <v>630.9</v>
      </c>
      <c r="C1839">
        <v>2895.1</v>
      </c>
      <c r="E1839">
        <v>5133</v>
      </c>
    </row>
    <row r="1840" spans="1:6" x14ac:dyDescent="0.35">
      <c r="A1840" s="69">
        <v>37018</v>
      </c>
      <c r="D1840">
        <v>1113.9000000000001</v>
      </c>
    </row>
    <row r="1841" spans="1:6" x14ac:dyDescent="0.35">
      <c r="A1841" s="69">
        <v>37025</v>
      </c>
      <c r="D1841">
        <v>1117.5</v>
      </c>
    </row>
    <row r="1842" spans="1:6" x14ac:dyDescent="0.35">
      <c r="A1842" s="69">
        <v>37032</v>
      </c>
      <c r="D1842">
        <v>1122.3</v>
      </c>
    </row>
    <row r="1843" spans="1:6" x14ac:dyDescent="0.35">
      <c r="A1843" s="69">
        <v>37039</v>
      </c>
      <c r="D1843">
        <v>1117.4000000000001</v>
      </c>
    </row>
    <row r="1844" spans="1:6" x14ac:dyDescent="0.35">
      <c r="A1844" s="69">
        <v>37043</v>
      </c>
      <c r="B1844">
        <v>633.79999999999995</v>
      </c>
      <c r="C1844">
        <v>2911.4</v>
      </c>
      <c r="E1844">
        <v>5173.5</v>
      </c>
    </row>
    <row r="1845" spans="1:6" x14ac:dyDescent="0.35">
      <c r="A1845" s="69">
        <v>37046</v>
      </c>
      <c r="D1845">
        <v>1125.2</v>
      </c>
    </row>
    <row r="1846" spans="1:6" x14ac:dyDescent="0.35">
      <c r="A1846" s="69">
        <v>37053</v>
      </c>
      <c r="D1846">
        <v>1126.2</v>
      </c>
    </row>
    <row r="1847" spans="1:6" x14ac:dyDescent="0.35">
      <c r="A1847" s="69">
        <v>37060</v>
      </c>
      <c r="D1847">
        <v>1126.4000000000001</v>
      </c>
    </row>
    <row r="1848" spans="1:6" x14ac:dyDescent="0.35">
      <c r="A1848" s="69">
        <v>37067</v>
      </c>
      <c r="D1848">
        <v>1124.0999999999999</v>
      </c>
    </row>
    <row r="1849" spans="1:6" x14ac:dyDescent="0.35">
      <c r="A1849" s="69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35">
      <c r="A1850" s="69">
        <v>37074</v>
      </c>
      <c r="D1850">
        <v>1129.9000000000001</v>
      </c>
    </row>
    <row r="1851" spans="1:6" x14ac:dyDescent="0.35">
      <c r="A1851" s="69">
        <v>37081</v>
      </c>
      <c r="D1851">
        <v>1133.9000000000001</v>
      </c>
    </row>
    <row r="1852" spans="1:6" x14ac:dyDescent="0.35">
      <c r="A1852" s="69">
        <v>37088</v>
      </c>
      <c r="D1852">
        <v>1142.0999999999999</v>
      </c>
    </row>
    <row r="1853" spans="1:6" x14ac:dyDescent="0.35">
      <c r="A1853" s="69">
        <v>37095</v>
      </c>
      <c r="D1853">
        <v>1142</v>
      </c>
    </row>
    <row r="1854" spans="1:6" x14ac:dyDescent="0.35">
      <c r="A1854" s="69">
        <v>37102</v>
      </c>
      <c r="D1854">
        <v>1139.4000000000001</v>
      </c>
    </row>
    <row r="1855" spans="1:6" x14ac:dyDescent="0.35">
      <c r="A1855" s="69">
        <v>37104</v>
      </c>
      <c r="B1855">
        <v>648.4</v>
      </c>
      <c r="C1855">
        <v>2952.2</v>
      </c>
      <c r="E1855">
        <v>5237.2</v>
      </c>
    </row>
    <row r="1856" spans="1:6" x14ac:dyDescent="0.35">
      <c r="A1856" s="69">
        <v>37109</v>
      </c>
      <c r="D1856">
        <v>1143.3</v>
      </c>
    </row>
    <row r="1857" spans="1:6" x14ac:dyDescent="0.35">
      <c r="A1857" s="69">
        <v>37116</v>
      </c>
      <c r="D1857">
        <v>1148.5999999999999</v>
      </c>
    </row>
    <row r="1858" spans="1:6" x14ac:dyDescent="0.35">
      <c r="A1858" s="69">
        <v>37123</v>
      </c>
      <c r="D1858">
        <v>1149.9000000000001</v>
      </c>
    </row>
    <row r="1859" spans="1:6" x14ac:dyDescent="0.35">
      <c r="A1859" s="69">
        <v>37130</v>
      </c>
      <c r="D1859">
        <v>1149</v>
      </c>
    </row>
    <row r="1860" spans="1:6" x14ac:dyDescent="0.35">
      <c r="A1860" s="69">
        <v>37135</v>
      </c>
      <c r="B1860">
        <v>677</v>
      </c>
      <c r="C1860">
        <v>3003</v>
      </c>
      <c r="E1860">
        <v>5348.4</v>
      </c>
    </row>
    <row r="1861" spans="1:6" x14ac:dyDescent="0.35">
      <c r="A1861" s="69">
        <v>37137</v>
      </c>
      <c r="D1861">
        <v>1165.5</v>
      </c>
    </row>
    <row r="1862" spans="1:6" x14ac:dyDescent="0.35">
      <c r="A1862" s="69">
        <v>37144</v>
      </c>
      <c r="D1862">
        <v>1167</v>
      </c>
    </row>
    <row r="1863" spans="1:6" x14ac:dyDescent="0.35">
      <c r="A1863" s="69">
        <v>37151</v>
      </c>
      <c r="D1863">
        <v>1292</v>
      </c>
    </row>
    <row r="1864" spans="1:6" x14ac:dyDescent="0.35">
      <c r="A1864" s="69">
        <v>37158</v>
      </c>
      <c r="D1864">
        <v>1206.0999999999999</v>
      </c>
    </row>
    <row r="1865" spans="1:6" x14ac:dyDescent="0.35">
      <c r="A1865" s="69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35">
      <c r="A1866" s="69">
        <v>37172</v>
      </c>
      <c r="D1866">
        <v>1166.9000000000001</v>
      </c>
    </row>
    <row r="1867" spans="1:6" x14ac:dyDescent="0.35">
      <c r="A1867" s="69">
        <v>37179</v>
      </c>
      <c r="D1867">
        <v>1166.7</v>
      </c>
    </row>
    <row r="1868" spans="1:6" x14ac:dyDescent="0.35">
      <c r="A1868" s="69">
        <v>37186</v>
      </c>
      <c r="D1868">
        <v>1167.2</v>
      </c>
    </row>
    <row r="1869" spans="1:6" x14ac:dyDescent="0.35">
      <c r="A1869" s="69">
        <v>37193</v>
      </c>
      <c r="D1869">
        <v>1161.2</v>
      </c>
    </row>
    <row r="1870" spans="1:6" x14ac:dyDescent="0.35">
      <c r="A1870" s="69">
        <v>37196</v>
      </c>
      <c r="B1870">
        <v>659.7</v>
      </c>
      <c r="C1870">
        <v>3031.4</v>
      </c>
      <c r="E1870">
        <v>5380.8</v>
      </c>
    </row>
    <row r="1871" spans="1:6" x14ac:dyDescent="0.35">
      <c r="A1871" s="69">
        <v>37200</v>
      </c>
      <c r="D1871">
        <v>1164.8</v>
      </c>
    </row>
    <row r="1872" spans="1:6" x14ac:dyDescent="0.35">
      <c r="A1872" s="69">
        <v>37207</v>
      </c>
      <c r="D1872">
        <v>1170.2</v>
      </c>
    </row>
    <row r="1873" spans="1:6" x14ac:dyDescent="0.35">
      <c r="A1873" s="69">
        <v>37214</v>
      </c>
      <c r="D1873">
        <v>1171.9000000000001</v>
      </c>
    </row>
    <row r="1874" spans="1:6" x14ac:dyDescent="0.35">
      <c r="A1874" s="69">
        <v>37221</v>
      </c>
      <c r="D1874">
        <v>1172.0999999999999</v>
      </c>
    </row>
    <row r="1875" spans="1:6" x14ac:dyDescent="0.35">
      <c r="A1875" s="69">
        <v>37226</v>
      </c>
      <c r="B1875">
        <v>667</v>
      </c>
      <c r="C1875">
        <v>3063</v>
      </c>
      <c r="E1875">
        <v>5433.8</v>
      </c>
    </row>
    <row r="1876" spans="1:6" x14ac:dyDescent="0.35">
      <c r="A1876" s="69">
        <v>37228</v>
      </c>
      <c r="D1876">
        <v>1176.5</v>
      </c>
    </row>
    <row r="1877" spans="1:6" x14ac:dyDescent="0.35">
      <c r="A1877" s="69">
        <v>37235</v>
      </c>
      <c r="D1877">
        <v>1186.3</v>
      </c>
    </row>
    <row r="1878" spans="1:6" x14ac:dyDescent="0.35">
      <c r="A1878" s="69">
        <v>37242</v>
      </c>
      <c r="D1878">
        <v>1183.5999999999999</v>
      </c>
    </row>
    <row r="1879" spans="1:6" x14ac:dyDescent="0.35">
      <c r="A1879" s="69">
        <v>37249</v>
      </c>
      <c r="D1879">
        <v>1181.7</v>
      </c>
    </row>
    <row r="1880" spans="1:6" x14ac:dyDescent="0.35">
      <c r="A1880" s="69">
        <v>37256</v>
      </c>
      <c r="D1880">
        <v>1184.2</v>
      </c>
    </row>
    <row r="1881" spans="1:6" x14ac:dyDescent="0.35">
      <c r="A1881" s="69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35">
      <c r="A1882" s="69">
        <v>37263</v>
      </c>
      <c r="D1882">
        <v>1190.3</v>
      </c>
    </row>
    <row r="1883" spans="1:6" x14ac:dyDescent="0.35">
      <c r="A1883" s="69">
        <v>37270</v>
      </c>
      <c r="D1883">
        <v>1194.5999999999999</v>
      </c>
    </row>
    <row r="1884" spans="1:6" x14ac:dyDescent="0.35">
      <c r="A1884" s="69">
        <v>37277</v>
      </c>
      <c r="D1884">
        <v>1193.5999999999999</v>
      </c>
    </row>
    <row r="1885" spans="1:6" x14ac:dyDescent="0.35">
      <c r="A1885" s="69">
        <v>37284</v>
      </c>
      <c r="D1885">
        <v>1184.5999999999999</v>
      </c>
    </row>
    <row r="1886" spans="1:6" x14ac:dyDescent="0.35">
      <c r="A1886" s="69">
        <v>37288</v>
      </c>
      <c r="B1886">
        <v>668.9</v>
      </c>
      <c r="C1886">
        <v>3080.6</v>
      </c>
      <c r="E1886">
        <v>5483.4</v>
      </c>
    </row>
    <row r="1887" spans="1:6" x14ac:dyDescent="0.35">
      <c r="A1887" s="69">
        <v>37291</v>
      </c>
      <c r="D1887">
        <v>1189.5</v>
      </c>
    </row>
    <row r="1888" spans="1:6" x14ac:dyDescent="0.35">
      <c r="A1888" s="69">
        <v>37298</v>
      </c>
      <c r="D1888">
        <v>1190.4000000000001</v>
      </c>
    </row>
    <row r="1889" spans="1:6" x14ac:dyDescent="0.35">
      <c r="A1889" s="69">
        <v>37305</v>
      </c>
      <c r="D1889">
        <v>1192.4000000000001</v>
      </c>
    </row>
    <row r="1890" spans="1:6" x14ac:dyDescent="0.35">
      <c r="A1890" s="69">
        <v>37312</v>
      </c>
      <c r="D1890">
        <v>1189.4000000000001</v>
      </c>
    </row>
    <row r="1891" spans="1:6" x14ac:dyDescent="0.35">
      <c r="A1891" s="69">
        <v>37316</v>
      </c>
      <c r="B1891">
        <v>668.5</v>
      </c>
      <c r="C1891">
        <v>3078.5</v>
      </c>
      <c r="E1891">
        <v>5495.2</v>
      </c>
    </row>
    <row r="1892" spans="1:6" x14ac:dyDescent="0.35">
      <c r="A1892" s="69">
        <v>37319</v>
      </c>
      <c r="D1892">
        <v>1191.0999999999999</v>
      </c>
    </row>
    <row r="1893" spans="1:6" x14ac:dyDescent="0.35">
      <c r="A1893" s="69">
        <v>37326</v>
      </c>
      <c r="D1893">
        <v>1198.5999999999999</v>
      </c>
    </row>
    <row r="1894" spans="1:6" x14ac:dyDescent="0.35">
      <c r="A1894" s="69">
        <v>37333</v>
      </c>
      <c r="D1894">
        <v>1196.0999999999999</v>
      </c>
    </row>
    <row r="1895" spans="1:6" x14ac:dyDescent="0.35">
      <c r="A1895" s="69">
        <v>37340</v>
      </c>
      <c r="D1895">
        <v>1193</v>
      </c>
    </row>
    <row r="1896" spans="1:6" x14ac:dyDescent="0.35">
      <c r="A1896" s="69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35">
      <c r="A1897" s="69">
        <v>37354</v>
      </c>
      <c r="D1897">
        <v>1185.0999999999999</v>
      </c>
    </row>
    <row r="1898" spans="1:6" x14ac:dyDescent="0.35">
      <c r="A1898" s="69">
        <v>37361</v>
      </c>
      <c r="D1898">
        <v>1187.5</v>
      </c>
    </row>
    <row r="1899" spans="1:6" x14ac:dyDescent="0.35">
      <c r="A1899" s="69">
        <v>37368</v>
      </c>
      <c r="D1899">
        <v>1188</v>
      </c>
    </row>
    <row r="1900" spans="1:6" x14ac:dyDescent="0.35">
      <c r="A1900" s="69">
        <v>37375</v>
      </c>
      <c r="D1900">
        <v>1187.9000000000001</v>
      </c>
    </row>
    <row r="1901" spans="1:6" x14ac:dyDescent="0.35">
      <c r="A1901" s="69">
        <v>37377</v>
      </c>
      <c r="B1901">
        <v>662.6</v>
      </c>
      <c r="C1901">
        <v>3076</v>
      </c>
      <c r="E1901">
        <v>5521.5</v>
      </c>
    </row>
    <row r="1902" spans="1:6" x14ac:dyDescent="0.35">
      <c r="A1902" s="69">
        <v>37382</v>
      </c>
      <c r="D1902">
        <v>1181.0999999999999</v>
      </c>
    </row>
    <row r="1903" spans="1:6" x14ac:dyDescent="0.35">
      <c r="A1903" s="69">
        <v>37389</v>
      </c>
      <c r="D1903">
        <v>1186.0999999999999</v>
      </c>
    </row>
    <row r="1904" spans="1:6" x14ac:dyDescent="0.35">
      <c r="A1904" s="69">
        <v>37396</v>
      </c>
      <c r="D1904">
        <v>1188.0999999999999</v>
      </c>
    </row>
    <row r="1905" spans="1:6" x14ac:dyDescent="0.35">
      <c r="A1905" s="69">
        <v>37403</v>
      </c>
      <c r="D1905">
        <v>1192.2</v>
      </c>
    </row>
    <row r="1906" spans="1:6" x14ac:dyDescent="0.35">
      <c r="A1906" s="69">
        <v>37408</v>
      </c>
      <c r="B1906">
        <v>664.4</v>
      </c>
      <c r="C1906">
        <v>3088.3</v>
      </c>
      <c r="E1906">
        <v>5546.5</v>
      </c>
    </row>
    <row r="1907" spans="1:6" x14ac:dyDescent="0.35">
      <c r="A1907" s="69">
        <v>37410</v>
      </c>
      <c r="D1907">
        <v>1204.2</v>
      </c>
    </row>
    <row r="1908" spans="1:6" x14ac:dyDescent="0.35">
      <c r="A1908" s="69">
        <v>37417</v>
      </c>
      <c r="D1908">
        <v>1192.3</v>
      </c>
    </row>
    <row r="1909" spans="1:6" x14ac:dyDescent="0.35">
      <c r="A1909" s="69">
        <v>37424</v>
      </c>
      <c r="D1909">
        <v>1188.9000000000001</v>
      </c>
    </row>
    <row r="1910" spans="1:6" x14ac:dyDescent="0.35">
      <c r="A1910" s="69">
        <v>37431</v>
      </c>
      <c r="D1910">
        <v>1193.3</v>
      </c>
    </row>
    <row r="1911" spans="1:6" x14ac:dyDescent="0.35">
      <c r="A1911" s="69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35">
      <c r="A1912" s="69">
        <v>37445</v>
      </c>
      <c r="D1912">
        <v>1193.4000000000001</v>
      </c>
    </row>
    <row r="1913" spans="1:6" x14ac:dyDescent="0.35">
      <c r="A1913" s="69">
        <v>37452</v>
      </c>
      <c r="D1913">
        <v>1202</v>
      </c>
    </row>
    <row r="1914" spans="1:6" x14ac:dyDescent="0.35">
      <c r="A1914" s="69">
        <v>37459</v>
      </c>
      <c r="D1914">
        <v>1203.0999999999999</v>
      </c>
    </row>
    <row r="1915" spans="1:6" x14ac:dyDescent="0.35">
      <c r="A1915" s="69">
        <v>37466</v>
      </c>
      <c r="D1915">
        <v>1203.7</v>
      </c>
    </row>
    <row r="1916" spans="1:6" x14ac:dyDescent="0.35">
      <c r="A1916" s="69">
        <v>37469</v>
      </c>
      <c r="B1916">
        <v>657.7</v>
      </c>
      <c r="C1916">
        <v>3120</v>
      </c>
      <c r="E1916">
        <v>5631.6</v>
      </c>
    </row>
    <row r="1917" spans="1:6" x14ac:dyDescent="0.35">
      <c r="A1917" s="69">
        <v>37473</v>
      </c>
      <c r="D1917">
        <v>1181.5999999999999</v>
      </c>
    </row>
    <row r="1918" spans="1:6" x14ac:dyDescent="0.35">
      <c r="A1918" s="69">
        <v>37480</v>
      </c>
      <c r="D1918">
        <v>1182.0999999999999</v>
      </c>
    </row>
    <row r="1919" spans="1:6" x14ac:dyDescent="0.35">
      <c r="A1919" s="69">
        <v>37487</v>
      </c>
      <c r="D1919">
        <v>1182.5999999999999</v>
      </c>
    </row>
    <row r="1920" spans="1:6" x14ac:dyDescent="0.35">
      <c r="A1920" s="69">
        <v>37494</v>
      </c>
      <c r="D1920">
        <v>1188.8</v>
      </c>
    </row>
    <row r="1921" spans="1:6" x14ac:dyDescent="0.35">
      <c r="A1921" s="69">
        <v>37500</v>
      </c>
      <c r="B1921">
        <v>661.6</v>
      </c>
      <c r="C1921">
        <v>3128.3</v>
      </c>
      <c r="E1921">
        <v>5656</v>
      </c>
    </row>
    <row r="1922" spans="1:6" x14ac:dyDescent="0.35">
      <c r="A1922" s="69">
        <v>37501</v>
      </c>
      <c r="D1922">
        <v>1203.3</v>
      </c>
    </row>
    <row r="1923" spans="1:6" x14ac:dyDescent="0.35">
      <c r="A1923" s="69">
        <v>37508</v>
      </c>
      <c r="D1923">
        <v>1191.5</v>
      </c>
    </row>
    <row r="1924" spans="1:6" x14ac:dyDescent="0.35">
      <c r="A1924" s="69">
        <v>37515</v>
      </c>
      <c r="D1924">
        <v>1191.8</v>
      </c>
    </row>
    <row r="1925" spans="1:6" x14ac:dyDescent="0.35">
      <c r="A1925" s="69">
        <v>37522</v>
      </c>
      <c r="D1925">
        <v>1192.8</v>
      </c>
    </row>
    <row r="1926" spans="1:6" x14ac:dyDescent="0.35">
      <c r="A1926" s="69">
        <v>37529</v>
      </c>
      <c r="D1926">
        <v>1206.3</v>
      </c>
    </row>
    <row r="1927" spans="1:6" x14ac:dyDescent="0.35">
      <c r="A1927" s="69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35">
      <c r="A1928" s="69">
        <v>37536</v>
      </c>
      <c r="D1928">
        <v>1188.0999999999999</v>
      </c>
    </row>
    <row r="1929" spans="1:6" x14ac:dyDescent="0.35">
      <c r="A1929" s="69">
        <v>37543</v>
      </c>
      <c r="D1929">
        <v>1206.7</v>
      </c>
    </row>
    <row r="1930" spans="1:6" x14ac:dyDescent="0.35">
      <c r="A1930" s="69">
        <v>37550</v>
      </c>
      <c r="D1930">
        <v>1207.4000000000001</v>
      </c>
    </row>
    <row r="1931" spans="1:6" x14ac:dyDescent="0.35">
      <c r="A1931" s="69">
        <v>37557</v>
      </c>
      <c r="D1931">
        <v>1212.0999999999999</v>
      </c>
    </row>
    <row r="1932" spans="1:6" x14ac:dyDescent="0.35">
      <c r="A1932" s="69">
        <v>37561</v>
      </c>
      <c r="B1932">
        <v>666.4</v>
      </c>
      <c r="C1932">
        <v>3168.4</v>
      </c>
      <c r="E1932">
        <v>5750.6</v>
      </c>
    </row>
    <row r="1933" spans="1:6" x14ac:dyDescent="0.35">
      <c r="A1933" s="69">
        <v>37564</v>
      </c>
      <c r="D1933">
        <v>1208</v>
      </c>
    </row>
    <row r="1934" spans="1:6" x14ac:dyDescent="0.35">
      <c r="A1934" s="69">
        <v>37571</v>
      </c>
      <c r="D1934">
        <v>1208.5</v>
      </c>
    </row>
    <row r="1935" spans="1:6" x14ac:dyDescent="0.35">
      <c r="A1935" s="69">
        <v>37578</v>
      </c>
      <c r="D1935">
        <v>1205.4000000000001</v>
      </c>
    </row>
    <row r="1936" spans="1:6" x14ac:dyDescent="0.35">
      <c r="A1936" s="69">
        <v>37585</v>
      </c>
      <c r="D1936">
        <v>1203.8</v>
      </c>
    </row>
    <row r="1937" spans="1:6" x14ac:dyDescent="0.35">
      <c r="A1937" s="69">
        <v>37591</v>
      </c>
      <c r="B1937">
        <v>671.2</v>
      </c>
      <c r="C1937">
        <v>3174.9</v>
      </c>
      <c r="E1937">
        <v>5772</v>
      </c>
    </row>
    <row r="1938" spans="1:6" x14ac:dyDescent="0.35">
      <c r="A1938" s="69">
        <v>37592</v>
      </c>
      <c r="D1938">
        <v>1226.5</v>
      </c>
    </row>
    <row r="1939" spans="1:6" x14ac:dyDescent="0.35">
      <c r="A1939" s="69">
        <v>37599</v>
      </c>
      <c r="D1939">
        <v>1218.8</v>
      </c>
    </row>
    <row r="1940" spans="1:6" x14ac:dyDescent="0.35">
      <c r="A1940" s="69">
        <v>37606</v>
      </c>
      <c r="D1940">
        <v>1217.3</v>
      </c>
    </row>
    <row r="1941" spans="1:6" x14ac:dyDescent="0.35">
      <c r="A1941" s="69">
        <v>37613</v>
      </c>
      <c r="D1941">
        <v>1223.4000000000001</v>
      </c>
    </row>
    <row r="1942" spans="1:6" x14ac:dyDescent="0.35">
      <c r="A1942" s="69">
        <v>37620</v>
      </c>
      <c r="D1942">
        <v>1220.2</v>
      </c>
    </row>
    <row r="1943" spans="1:6" x14ac:dyDescent="0.35">
      <c r="A1943" s="69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35">
      <c r="A1944" s="69">
        <v>37627</v>
      </c>
      <c r="D1944">
        <v>1215.7</v>
      </c>
    </row>
    <row r="1945" spans="1:6" x14ac:dyDescent="0.35">
      <c r="A1945" s="69">
        <v>37634</v>
      </c>
      <c r="D1945">
        <v>1221.8</v>
      </c>
    </row>
    <row r="1946" spans="1:6" x14ac:dyDescent="0.35">
      <c r="A1946" s="69">
        <v>37641</v>
      </c>
      <c r="D1946">
        <v>1229.7</v>
      </c>
    </row>
    <row r="1947" spans="1:6" x14ac:dyDescent="0.35">
      <c r="A1947" s="69">
        <v>37648</v>
      </c>
      <c r="D1947">
        <v>1229.4000000000001</v>
      </c>
    </row>
    <row r="1948" spans="1:6" x14ac:dyDescent="0.35">
      <c r="A1948" s="69">
        <v>37653</v>
      </c>
      <c r="B1948">
        <v>674.4</v>
      </c>
      <c r="C1948">
        <v>3181.2</v>
      </c>
      <c r="E1948">
        <v>5840.7</v>
      </c>
    </row>
    <row r="1949" spans="1:6" x14ac:dyDescent="0.35">
      <c r="A1949" s="69">
        <v>37655</v>
      </c>
      <c r="D1949">
        <v>1246.5999999999999</v>
      </c>
    </row>
    <row r="1950" spans="1:6" x14ac:dyDescent="0.35">
      <c r="A1950" s="69">
        <v>37662</v>
      </c>
      <c r="D1950">
        <v>1234.2</v>
      </c>
    </row>
    <row r="1951" spans="1:6" x14ac:dyDescent="0.35">
      <c r="A1951" s="69">
        <v>37669</v>
      </c>
      <c r="D1951">
        <v>1241.0999999999999</v>
      </c>
    </row>
    <row r="1952" spans="1:6" x14ac:dyDescent="0.35">
      <c r="A1952" s="69">
        <v>37676</v>
      </c>
      <c r="D1952">
        <v>1231.3</v>
      </c>
    </row>
    <row r="1953" spans="1:6" x14ac:dyDescent="0.35">
      <c r="A1953" s="69">
        <v>37681</v>
      </c>
      <c r="B1953">
        <v>673.9</v>
      </c>
      <c r="C1953">
        <v>3187.3</v>
      </c>
      <c r="E1953">
        <v>5861.4</v>
      </c>
    </row>
    <row r="1954" spans="1:6" x14ac:dyDescent="0.35">
      <c r="A1954" s="69">
        <v>37683</v>
      </c>
      <c r="D1954">
        <v>1245.5999999999999</v>
      </c>
    </row>
    <row r="1955" spans="1:6" x14ac:dyDescent="0.35">
      <c r="A1955" s="69">
        <v>37690</v>
      </c>
      <c r="D1955">
        <v>1242.5</v>
      </c>
    </row>
    <row r="1956" spans="1:6" x14ac:dyDescent="0.35">
      <c r="A1956" s="69">
        <v>37697</v>
      </c>
      <c r="D1956">
        <v>1235.9000000000001</v>
      </c>
    </row>
    <row r="1957" spans="1:6" x14ac:dyDescent="0.35">
      <c r="A1957" s="69">
        <v>37704</v>
      </c>
      <c r="D1957">
        <v>1235.9000000000001</v>
      </c>
    </row>
    <row r="1958" spans="1:6" x14ac:dyDescent="0.35">
      <c r="A1958" s="69">
        <v>37711</v>
      </c>
      <c r="D1958">
        <v>1240.4000000000001</v>
      </c>
    </row>
    <row r="1959" spans="1:6" x14ac:dyDescent="0.35">
      <c r="A1959" s="69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35">
      <c r="A1960" s="69">
        <v>37718</v>
      </c>
      <c r="D1960">
        <v>1235.8</v>
      </c>
    </row>
    <row r="1961" spans="1:6" x14ac:dyDescent="0.35">
      <c r="A1961" s="69">
        <v>37725</v>
      </c>
      <c r="D1961">
        <v>1249.9000000000001</v>
      </c>
    </row>
    <row r="1962" spans="1:6" x14ac:dyDescent="0.35">
      <c r="A1962" s="69">
        <v>37732</v>
      </c>
      <c r="D1962">
        <v>1255.9000000000001</v>
      </c>
    </row>
    <row r="1963" spans="1:6" x14ac:dyDescent="0.35">
      <c r="A1963" s="69">
        <v>37739</v>
      </c>
      <c r="D1963">
        <v>1255.4000000000001</v>
      </c>
    </row>
    <row r="1964" spans="1:6" x14ac:dyDescent="0.35">
      <c r="A1964" s="69">
        <v>37742</v>
      </c>
      <c r="B1964">
        <v>693.7</v>
      </c>
      <c r="C1964">
        <v>3258.2</v>
      </c>
      <c r="E1964">
        <v>5959.3</v>
      </c>
    </row>
    <row r="1965" spans="1:6" x14ac:dyDescent="0.35">
      <c r="A1965" s="69">
        <v>37746</v>
      </c>
      <c r="D1965">
        <v>1261.2</v>
      </c>
    </row>
    <row r="1966" spans="1:6" x14ac:dyDescent="0.35">
      <c r="A1966" s="69">
        <v>37753</v>
      </c>
      <c r="D1966">
        <v>1268.8</v>
      </c>
    </row>
    <row r="1967" spans="1:6" x14ac:dyDescent="0.35">
      <c r="A1967" s="69">
        <v>37760</v>
      </c>
      <c r="D1967">
        <v>1268.2</v>
      </c>
    </row>
    <row r="1968" spans="1:6" x14ac:dyDescent="0.35">
      <c r="A1968" s="69">
        <v>37767</v>
      </c>
      <c r="D1968">
        <v>1269.5</v>
      </c>
    </row>
    <row r="1969" spans="1:6" x14ac:dyDescent="0.35">
      <c r="A1969" s="69">
        <v>37773</v>
      </c>
      <c r="B1969">
        <v>699.6</v>
      </c>
      <c r="C1969">
        <v>3274.7</v>
      </c>
      <c r="E1969">
        <v>5996</v>
      </c>
    </row>
    <row r="1970" spans="1:6" x14ac:dyDescent="0.35">
      <c r="A1970" s="69">
        <v>37774</v>
      </c>
      <c r="D1970">
        <v>1276.4000000000001</v>
      </c>
    </row>
    <row r="1971" spans="1:6" x14ac:dyDescent="0.35">
      <c r="A1971" s="69">
        <v>37781</v>
      </c>
      <c r="D1971">
        <v>1279.0999999999999</v>
      </c>
    </row>
    <row r="1972" spans="1:6" x14ac:dyDescent="0.35">
      <c r="A1972" s="69">
        <v>37788</v>
      </c>
      <c r="D1972">
        <v>1287.5999999999999</v>
      </c>
    </row>
    <row r="1973" spans="1:6" x14ac:dyDescent="0.35">
      <c r="A1973" s="69">
        <v>37795</v>
      </c>
      <c r="D1973">
        <v>1276.9000000000001</v>
      </c>
    </row>
    <row r="1974" spans="1:6" x14ac:dyDescent="0.35">
      <c r="A1974" s="69">
        <v>37802</v>
      </c>
      <c r="D1974">
        <v>1281.7</v>
      </c>
    </row>
    <row r="1975" spans="1:6" x14ac:dyDescent="0.35">
      <c r="A1975" s="69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35">
      <c r="A1976" s="69">
        <v>37809</v>
      </c>
      <c r="D1976">
        <v>1276.4000000000001</v>
      </c>
    </row>
    <row r="1977" spans="1:6" x14ac:dyDescent="0.35">
      <c r="A1977" s="69">
        <v>37816</v>
      </c>
      <c r="D1977">
        <v>1289.0999999999999</v>
      </c>
    </row>
    <row r="1978" spans="1:6" x14ac:dyDescent="0.35">
      <c r="A1978" s="69">
        <v>37823</v>
      </c>
      <c r="D1978">
        <v>1292.0999999999999</v>
      </c>
    </row>
    <row r="1979" spans="1:6" x14ac:dyDescent="0.35">
      <c r="A1979" s="69">
        <v>37830</v>
      </c>
      <c r="D1979">
        <v>1286.4000000000001</v>
      </c>
    </row>
    <row r="1980" spans="1:6" x14ac:dyDescent="0.35">
      <c r="A1980" s="69">
        <v>37834</v>
      </c>
      <c r="B1980">
        <v>702.7</v>
      </c>
      <c r="C1980">
        <v>3306.7</v>
      </c>
      <c r="E1980">
        <v>6100.8</v>
      </c>
    </row>
    <row r="1981" spans="1:6" x14ac:dyDescent="0.35">
      <c r="A1981" s="69">
        <v>37837</v>
      </c>
      <c r="D1981">
        <v>1301.4000000000001</v>
      </c>
    </row>
    <row r="1982" spans="1:6" x14ac:dyDescent="0.35">
      <c r="A1982" s="69">
        <v>37844</v>
      </c>
      <c r="D1982">
        <v>1295.4000000000001</v>
      </c>
    </row>
    <row r="1983" spans="1:6" x14ac:dyDescent="0.35">
      <c r="A1983" s="69">
        <v>37851</v>
      </c>
      <c r="D1983">
        <v>1309.5</v>
      </c>
    </row>
    <row r="1984" spans="1:6" x14ac:dyDescent="0.35">
      <c r="A1984" s="69">
        <v>37858</v>
      </c>
      <c r="D1984">
        <v>1288.4000000000001</v>
      </c>
    </row>
    <row r="1985" spans="1:6" x14ac:dyDescent="0.35">
      <c r="A1985" s="69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35">
      <c r="A1986" s="69">
        <v>37872</v>
      </c>
      <c r="D1986">
        <v>1295.0999999999999</v>
      </c>
    </row>
    <row r="1987" spans="1:6" x14ac:dyDescent="0.35">
      <c r="A1987" s="69">
        <v>37879</v>
      </c>
      <c r="D1987">
        <v>1299.9000000000001</v>
      </c>
    </row>
    <row r="1988" spans="1:6" x14ac:dyDescent="0.35">
      <c r="A1988" s="69">
        <v>37886</v>
      </c>
      <c r="D1988">
        <v>1299.4000000000001</v>
      </c>
    </row>
    <row r="1989" spans="1:6" x14ac:dyDescent="0.35">
      <c r="A1989" s="69">
        <v>37893</v>
      </c>
      <c r="D1989">
        <v>1297.0999999999999</v>
      </c>
    </row>
    <row r="1990" spans="1:6" x14ac:dyDescent="0.35">
      <c r="A1990" s="69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35">
      <c r="A1991" s="69">
        <v>37900</v>
      </c>
      <c r="D1991">
        <v>1285.8</v>
      </c>
    </row>
    <row r="1992" spans="1:6" x14ac:dyDescent="0.35">
      <c r="A1992" s="69">
        <v>37907</v>
      </c>
      <c r="D1992">
        <v>1297</v>
      </c>
    </row>
    <row r="1993" spans="1:6" x14ac:dyDescent="0.35">
      <c r="A1993" s="69">
        <v>37914</v>
      </c>
      <c r="D1993">
        <v>1297.8</v>
      </c>
    </row>
    <row r="1994" spans="1:6" x14ac:dyDescent="0.35">
      <c r="A1994" s="69">
        <v>37921</v>
      </c>
      <c r="D1994">
        <v>1298.2</v>
      </c>
    </row>
    <row r="1995" spans="1:6" x14ac:dyDescent="0.35">
      <c r="A1995" s="69">
        <v>37926</v>
      </c>
      <c r="B1995">
        <v>702.2</v>
      </c>
      <c r="C1995">
        <v>3280.6</v>
      </c>
      <c r="E1995">
        <v>6069.1</v>
      </c>
    </row>
    <row r="1996" spans="1:6" x14ac:dyDescent="0.35">
      <c r="A1996" s="69">
        <v>37928</v>
      </c>
      <c r="D1996">
        <v>1316.5</v>
      </c>
    </row>
    <row r="1997" spans="1:6" x14ac:dyDescent="0.35">
      <c r="A1997" s="69">
        <v>37935</v>
      </c>
      <c r="D1997">
        <v>1306.2</v>
      </c>
    </row>
    <row r="1998" spans="1:6" x14ac:dyDescent="0.35">
      <c r="A1998" s="69">
        <v>37942</v>
      </c>
      <c r="D1998">
        <v>1297.7</v>
      </c>
    </row>
    <row r="1999" spans="1:6" x14ac:dyDescent="0.35">
      <c r="A1999" s="69">
        <v>37949</v>
      </c>
      <c r="D1999">
        <v>1293</v>
      </c>
    </row>
    <row r="2000" spans="1:6" x14ac:dyDescent="0.35">
      <c r="A2000" s="69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35">
      <c r="A2001" s="69">
        <v>37963</v>
      </c>
      <c r="D2001">
        <v>1304.9000000000001</v>
      </c>
    </row>
    <row r="2002" spans="1:6" x14ac:dyDescent="0.35">
      <c r="A2002" s="69">
        <v>37970</v>
      </c>
      <c r="D2002">
        <v>1311.8</v>
      </c>
    </row>
    <row r="2003" spans="1:6" x14ac:dyDescent="0.35">
      <c r="A2003" s="69">
        <v>37977</v>
      </c>
      <c r="D2003">
        <v>1308.4000000000001</v>
      </c>
    </row>
    <row r="2004" spans="1:6" x14ac:dyDescent="0.35">
      <c r="A2004" s="69">
        <v>37984</v>
      </c>
      <c r="D2004">
        <v>1302.8</v>
      </c>
    </row>
    <row r="2005" spans="1:6" x14ac:dyDescent="0.35">
      <c r="A2005" s="69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35">
      <c r="A2006" s="69">
        <v>37991</v>
      </c>
      <c r="D2006">
        <v>1303</v>
      </c>
    </row>
    <row r="2007" spans="1:6" x14ac:dyDescent="0.35">
      <c r="A2007" s="69">
        <v>37998</v>
      </c>
      <c r="D2007">
        <v>1300.4000000000001</v>
      </c>
    </row>
    <row r="2008" spans="1:6" x14ac:dyDescent="0.35">
      <c r="A2008" s="69">
        <v>38005</v>
      </c>
      <c r="D2008">
        <v>1307.5</v>
      </c>
    </row>
    <row r="2009" spans="1:6" x14ac:dyDescent="0.35">
      <c r="A2009" s="69">
        <v>38012</v>
      </c>
      <c r="D2009">
        <v>1307.9000000000001</v>
      </c>
    </row>
    <row r="2010" spans="1:6" x14ac:dyDescent="0.35">
      <c r="A2010" s="69">
        <v>38018</v>
      </c>
      <c r="B2010">
        <v>707.8</v>
      </c>
      <c r="C2010">
        <v>3274.9</v>
      </c>
      <c r="E2010">
        <v>6114.3</v>
      </c>
    </row>
    <row r="2011" spans="1:6" x14ac:dyDescent="0.35">
      <c r="A2011" s="69">
        <v>38019</v>
      </c>
      <c r="D2011">
        <v>1312.3</v>
      </c>
    </row>
    <row r="2012" spans="1:6" x14ac:dyDescent="0.35">
      <c r="A2012" s="69">
        <v>38026</v>
      </c>
      <c r="D2012">
        <v>1321</v>
      </c>
    </row>
    <row r="2013" spans="1:6" x14ac:dyDescent="0.35">
      <c r="A2013" s="69">
        <v>38033</v>
      </c>
      <c r="D2013">
        <v>1328.2</v>
      </c>
    </row>
    <row r="2014" spans="1:6" x14ac:dyDescent="0.35">
      <c r="A2014" s="69">
        <v>38040</v>
      </c>
      <c r="D2014">
        <v>1320.3</v>
      </c>
    </row>
    <row r="2015" spans="1:6" x14ac:dyDescent="0.35">
      <c r="A2015" s="69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35">
      <c r="A2016" s="69">
        <v>38054</v>
      </c>
      <c r="D2016">
        <v>1318.5</v>
      </c>
    </row>
    <row r="2017" spans="1:6" x14ac:dyDescent="0.35">
      <c r="A2017" s="69">
        <v>38061</v>
      </c>
      <c r="D2017">
        <v>1329.7</v>
      </c>
    </row>
    <row r="2018" spans="1:6" x14ac:dyDescent="0.35">
      <c r="A2018" s="69">
        <v>38068</v>
      </c>
      <c r="D2018">
        <v>1335.8</v>
      </c>
    </row>
    <row r="2019" spans="1:6" x14ac:dyDescent="0.35">
      <c r="A2019" s="69">
        <v>38075</v>
      </c>
      <c r="D2019">
        <v>1334.1</v>
      </c>
    </row>
    <row r="2020" spans="1:6" x14ac:dyDescent="0.35">
      <c r="A2020" s="69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35">
      <c r="A2021" s="69">
        <v>38082</v>
      </c>
      <c r="D2021">
        <v>1321.9</v>
      </c>
    </row>
    <row r="2022" spans="1:6" x14ac:dyDescent="0.35">
      <c r="A2022" s="69">
        <v>38089</v>
      </c>
      <c r="D2022">
        <v>1330.1</v>
      </c>
    </row>
    <row r="2023" spans="1:6" x14ac:dyDescent="0.35">
      <c r="A2023" s="69">
        <v>38096</v>
      </c>
      <c r="D2023">
        <v>1327.1</v>
      </c>
    </row>
    <row r="2024" spans="1:6" x14ac:dyDescent="0.35">
      <c r="A2024" s="69">
        <v>38103</v>
      </c>
      <c r="D2024">
        <v>1334.6</v>
      </c>
    </row>
    <row r="2025" spans="1:6" x14ac:dyDescent="0.35">
      <c r="A2025" s="69">
        <v>38108</v>
      </c>
      <c r="B2025">
        <v>708.4</v>
      </c>
      <c r="C2025">
        <v>3330.6</v>
      </c>
      <c r="E2025">
        <v>6268.1</v>
      </c>
    </row>
    <row r="2026" spans="1:6" x14ac:dyDescent="0.35">
      <c r="A2026" s="69">
        <v>38110</v>
      </c>
      <c r="D2026">
        <v>1357.7</v>
      </c>
    </row>
    <row r="2027" spans="1:6" x14ac:dyDescent="0.35">
      <c r="A2027" s="69">
        <v>38117</v>
      </c>
      <c r="D2027">
        <v>1328</v>
      </c>
    </row>
    <row r="2028" spans="1:6" x14ac:dyDescent="0.35">
      <c r="A2028" s="69">
        <v>38124</v>
      </c>
      <c r="D2028">
        <v>1336</v>
      </c>
    </row>
    <row r="2029" spans="1:6" x14ac:dyDescent="0.35">
      <c r="A2029" s="69">
        <v>38131</v>
      </c>
      <c r="D2029">
        <v>1335.6</v>
      </c>
    </row>
    <row r="2030" spans="1:6" x14ac:dyDescent="0.35">
      <c r="A2030" s="69">
        <v>38138</v>
      </c>
      <c r="D2030">
        <v>1323.1</v>
      </c>
    </row>
    <row r="2031" spans="1:6" x14ac:dyDescent="0.35">
      <c r="A2031" s="69">
        <v>38139</v>
      </c>
      <c r="B2031">
        <v>710.8</v>
      </c>
      <c r="C2031">
        <v>3319.5</v>
      </c>
      <c r="E2031">
        <v>6270.5</v>
      </c>
    </row>
    <row r="2032" spans="1:6" x14ac:dyDescent="0.35">
      <c r="A2032" s="69">
        <v>38145</v>
      </c>
      <c r="D2032">
        <v>1327.8</v>
      </c>
    </row>
    <row r="2033" spans="1:6" x14ac:dyDescent="0.35">
      <c r="A2033" s="69">
        <v>38152</v>
      </c>
      <c r="D2033">
        <v>1345.7</v>
      </c>
    </row>
    <row r="2034" spans="1:6" x14ac:dyDescent="0.35">
      <c r="A2034" s="69">
        <v>38159</v>
      </c>
      <c r="D2034">
        <v>1348</v>
      </c>
    </row>
    <row r="2035" spans="1:6" x14ac:dyDescent="0.35">
      <c r="A2035" s="69">
        <v>38166</v>
      </c>
      <c r="D2035">
        <v>1353</v>
      </c>
    </row>
    <row r="2036" spans="1:6" x14ac:dyDescent="0.35">
      <c r="A2036" s="69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35">
      <c r="A2037" s="69">
        <v>38173</v>
      </c>
      <c r="D2037">
        <v>1330.1</v>
      </c>
    </row>
    <row r="2038" spans="1:6" x14ac:dyDescent="0.35">
      <c r="A2038" s="69">
        <v>38180</v>
      </c>
      <c r="D2038">
        <v>1341.1</v>
      </c>
    </row>
    <row r="2039" spans="1:6" x14ac:dyDescent="0.35">
      <c r="A2039" s="69">
        <v>38187</v>
      </c>
      <c r="D2039">
        <v>1337.2</v>
      </c>
    </row>
    <row r="2040" spans="1:6" x14ac:dyDescent="0.35">
      <c r="A2040" s="69">
        <v>38194</v>
      </c>
      <c r="D2040">
        <v>1347.6</v>
      </c>
    </row>
    <row r="2041" spans="1:6" x14ac:dyDescent="0.35">
      <c r="A2041" s="69">
        <v>38200</v>
      </c>
      <c r="B2041">
        <v>715.8</v>
      </c>
      <c r="C2041">
        <v>3335.4</v>
      </c>
      <c r="E2041">
        <v>6310.6</v>
      </c>
    </row>
    <row r="2042" spans="1:6" x14ac:dyDescent="0.35">
      <c r="A2042" s="69">
        <v>38201</v>
      </c>
      <c r="D2042">
        <v>1346.8</v>
      </c>
    </row>
    <row r="2043" spans="1:6" x14ac:dyDescent="0.35">
      <c r="A2043" s="69">
        <v>38208</v>
      </c>
      <c r="D2043">
        <v>1352</v>
      </c>
    </row>
    <row r="2044" spans="1:6" x14ac:dyDescent="0.35">
      <c r="A2044" s="69">
        <v>38215</v>
      </c>
      <c r="D2044">
        <v>1355.2</v>
      </c>
    </row>
    <row r="2045" spans="1:6" x14ac:dyDescent="0.35">
      <c r="A2045" s="69">
        <v>38222</v>
      </c>
      <c r="D2045">
        <v>1362.5</v>
      </c>
    </row>
    <row r="2046" spans="1:6" x14ac:dyDescent="0.35">
      <c r="A2046" s="69">
        <v>38229</v>
      </c>
      <c r="D2046">
        <v>1351.4</v>
      </c>
    </row>
    <row r="2047" spans="1:6" x14ac:dyDescent="0.35">
      <c r="A2047" s="69">
        <v>38231</v>
      </c>
      <c r="B2047">
        <v>717.9</v>
      </c>
      <c r="C2047">
        <v>3343.2</v>
      </c>
      <c r="E2047">
        <v>6345.3</v>
      </c>
    </row>
    <row r="2048" spans="1:6" x14ac:dyDescent="0.35">
      <c r="A2048" s="69">
        <v>38236</v>
      </c>
      <c r="D2048">
        <v>1342.3</v>
      </c>
    </row>
    <row r="2049" spans="1:6" x14ac:dyDescent="0.35">
      <c r="A2049" s="69">
        <v>38243</v>
      </c>
      <c r="D2049">
        <v>1359.9</v>
      </c>
    </row>
    <row r="2050" spans="1:6" x14ac:dyDescent="0.35">
      <c r="A2050" s="69">
        <v>38250</v>
      </c>
      <c r="D2050">
        <v>1372.2</v>
      </c>
    </row>
    <row r="2051" spans="1:6" x14ac:dyDescent="0.35">
      <c r="A2051" s="69">
        <v>38257</v>
      </c>
      <c r="D2051">
        <v>1372</v>
      </c>
    </row>
    <row r="2052" spans="1:6" x14ac:dyDescent="0.35">
      <c r="A2052" s="69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35">
      <c r="A2053" s="69">
        <v>38264</v>
      </c>
      <c r="D2053">
        <v>1364.4</v>
      </c>
    </row>
    <row r="2054" spans="1:6" x14ac:dyDescent="0.35">
      <c r="A2054" s="69">
        <v>38271</v>
      </c>
      <c r="D2054">
        <v>1365.5</v>
      </c>
    </row>
    <row r="2055" spans="1:6" x14ac:dyDescent="0.35">
      <c r="A2055" s="69">
        <v>38278</v>
      </c>
      <c r="D2055">
        <v>1359.7</v>
      </c>
    </row>
    <row r="2056" spans="1:6" x14ac:dyDescent="0.35">
      <c r="A2056" s="69">
        <v>38285</v>
      </c>
      <c r="D2056">
        <v>1368.5</v>
      </c>
    </row>
    <row r="2057" spans="1:6" x14ac:dyDescent="0.35">
      <c r="A2057" s="69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35">
      <c r="A2058" s="69">
        <v>38299</v>
      </c>
      <c r="D2058">
        <v>1363.9</v>
      </c>
    </row>
    <row r="2059" spans="1:6" x14ac:dyDescent="0.35">
      <c r="A2059" s="69">
        <v>38306</v>
      </c>
      <c r="D2059">
        <v>1371.2</v>
      </c>
    </row>
    <row r="2060" spans="1:6" x14ac:dyDescent="0.35">
      <c r="A2060" s="69">
        <v>38313</v>
      </c>
      <c r="D2060">
        <v>1379.2</v>
      </c>
    </row>
    <row r="2061" spans="1:6" x14ac:dyDescent="0.35">
      <c r="A2061" s="69">
        <v>38320</v>
      </c>
      <c r="D2061">
        <v>1387.5</v>
      </c>
    </row>
    <row r="2062" spans="1:6" x14ac:dyDescent="0.35">
      <c r="A2062" s="69">
        <v>38322</v>
      </c>
      <c r="B2062">
        <v>717.8</v>
      </c>
      <c r="C2062">
        <v>3348.1</v>
      </c>
      <c r="E2062">
        <v>6418.3</v>
      </c>
    </row>
    <row r="2063" spans="1:6" x14ac:dyDescent="0.35">
      <c r="A2063" s="69">
        <v>38327</v>
      </c>
      <c r="D2063">
        <v>1359.6</v>
      </c>
    </row>
    <row r="2064" spans="1:6" x14ac:dyDescent="0.35">
      <c r="A2064" s="69">
        <v>38334</v>
      </c>
      <c r="D2064">
        <v>1369.7</v>
      </c>
    </row>
    <row r="2065" spans="1:6" x14ac:dyDescent="0.35">
      <c r="A2065" s="69">
        <v>38341</v>
      </c>
      <c r="D2065">
        <v>1380</v>
      </c>
    </row>
    <row r="2066" spans="1:6" x14ac:dyDescent="0.35">
      <c r="A2066" s="69">
        <v>38348</v>
      </c>
      <c r="D2066">
        <v>1387.5</v>
      </c>
    </row>
    <row r="2067" spans="1:6" x14ac:dyDescent="0.35">
      <c r="A2067" s="69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35">
      <c r="A2068" s="69">
        <v>38355</v>
      </c>
      <c r="D2068">
        <v>1373.7</v>
      </c>
    </row>
    <row r="2069" spans="1:6" x14ac:dyDescent="0.35">
      <c r="A2069" s="69">
        <v>38362</v>
      </c>
      <c r="D2069">
        <v>1347.5</v>
      </c>
    </row>
    <row r="2070" spans="1:6" x14ac:dyDescent="0.35">
      <c r="A2070" s="69">
        <v>38369</v>
      </c>
      <c r="D2070">
        <v>1348.5</v>
      </c>
    </row>
    <row r="2071" spans="1:6" x14ac:dyDescent="0.35">
      <c r="A2071" s="69">
        <v>38376</v>
      </c>
      <c r="D2071">
        <v>1362.7</v>
      </c>
    </row>
    <row r="2072" spans="1:6" x14ac:dyDescent="0.35">
      <c r="A2072" s="69">
        <v>38383</v>
      </c>
      <c r="D2072">
        <v>1364.9</v>
      </c>
    </row>
    <row r="2073" spans="1:6" x14ac:dyDescent="0.35">
      <c r="A2073" s="69">
        <v>38384</v>
      </c>
      <c r="B2073">
        <v>712.6</v>
      </c>
      <c r="C2073">
        <v>3343.5</v>
      </c>
      <c r="E2073">
        <v>6432.8</v>
      </c>
    </row>
    <row r="2074" spans="1:6" x14ac:dyDescent="0.35">
      <c r="A2074" s="69">
        <v>38390</v>
      </c>
      <c r="D2074">
        <v>1353.7</v>
      </c>
    </row>
    <row r="2075" spans="1:6" x14ac:dyDescent="0.35">
      <c r="A2075" s="69">
        <v>38397</v>
      </c>
      <c r="D2075">
        <v>1368.7</v>
      </c>
    </row>
    <row r="2076" spans="1:6" x14ac:dyDescent="0.35">
      <c r="A2076" s="69">
        <v>38404</v>
      </c>
      <c r="D2076">
        <v>1381.5</v>
      </c>
    </row>
    <row r="2077" spans="1:6" x14ac:dyDescent="0.35">
      <c r="A2077" s="69">
        <v>38411</v>
      </c>
      <c r="D2077">
        <v>1380.5</v>
      </c>
    </row>
    <row r="2078" spans="1:6" x14ac:dyDescent="0.35">
      <c r="A2078" s="69">
        <v>38412</v>
      </c>
      <c r="B2078">
        <v>709.9</v>
      </c>
      <c r="C2078">
        <v>3336</v>
      </c>
      <c r="E2078">
        <v>6441.9</v>
      </c>
    </row>
    <row r="2079" spans="1:6" x14ac:dyDescent="0.35">
      <c r="A2079" s="69">
        <v>38418</v>
      </c>
      <c r="D2079">
        <v>1362.8</v>
      </c>
    </row>
    <row r="2080" spans="1:6" x14ac:dyDescent="0.35">
      <c r="A2080" s="69">
        <v>38425</v>
      </c>
      <c r="D2080">
        <v>1370.1</v>
      </c>
    </row>
    <row r="2081" spans="1:6" x14ac:dyDescent="0.35">
      <c r="A2081" s="69">
        <v>38432</v>
      </c>
      <c r="D2081">
        <v>1376.3</v>
      </c>
    </row>
    <row r="2082" spans="1:6" x14ac:dyDescent="0.35">
      <c r="A2082" s="69">
        <v>38439</v>
      </c>
      <c r="D2082">
        <v>1378.4</v>
      </c>
    </row>
    <row r="2083" spans="1:6" x14ac:dyDescent="0.35">
      <c r="A2083" s="69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35">
      <c r="A2084" s="69">
        <v>38446</v>
      </c>
      <c r="D2084">
        <v>1361.1</v>
      </c>
    </row>
    <row r="2085" spans="1:6" x14ac:dyDescent="0.35">
      <c r="A2085" s="69">
        <v>38453</v>
      </c>
      <c r="D2085">
        <v>1355.3</v>
      </c>
    </row>
    <row r="2086" spans="1:6" x14ac:dyDescent="0.35">
      <c r="A2086" s="69">
        <v>38460</v>
      </c>
      <c r="D2086">
        <v>1355.1</v>
      </c>
    </row>
    <row r="2087" spans="1:6" x14ac:dyDescent="0.35">
      <c r="A2087" s="69">
        <v>38467</v>
      </c>
      <c r="D2087">
        <v>1361.7</v>
      </c>
    </row>
    <row r="2088" spans="1:6" x14ac:dyDescent="0.35">
      <c r="A2088" s="69">
        <v>38473</v>
      </c>
      <c r="B2088">
        <v>705.6</v>
      </c>
      <c r="C2088">
        <v>3343.6</v>
      </c>
      <c r="E2088">
        <v>6473.3</v>
      </c>
    </row>
    <row r="2089" spans="1:6" x14ac:dyDescent="0.35">
      <c r="A2089" s="69">
        <v>38474</v>
      </c>
      <c r="D2089">
        <v>1360.4</v>
      </c>
    </row>
    <row r="2090" spans="1:6" x14ac:dyDescent="0.35">
      <c r="A2090" s="69">
        <v>38481</v>
      </c>
      <c r="D2090">
        <v>1361.8</v>
      </c>
    </row>
    <row r="2091" spans="1:6" x14ac:dyDescent="0.35">
      <c r="A2091" s="69">
        <v>38488</v>
      </c>
      <c r="D2091">
        <v>1357.6</v>
      </c>
    </row>
    <row r="2092" spans="1:6" x14ac:dyDescent="0.35">
      <c r="A2092" s="69">
        <v>38495</v>
      </c>
      <c r="D2092">
        <v>1367.4</v>
      </c>
    </row>
    <row r="2093" spans="1:6" x14ac:dyDescent="0.35">
      <c r="A2093" s="69">
        <v>38502</v>
      </c>
      <c r="D2093">
        <v>1379.4</v>
      </c>
    </row>
    <row r="2094" spans="1:6" x14ac:dyDescent="0.35">
      <c r="A2094" s="69">
        <v>38504</v>
      </c>
      <c r="B2094">
        <v>712.5</v>
      </c>
      <c r="C2094">
        <v>3358.7</v>
      </c>
      <c r="E2094">
        <v>6505.8</v>
      </c>
    </row>
    <row r="2095" spans="1:6" x14ac:dyDescent="0.35">
      <c r="A2095" s="69">
        <v>38509</v>
      </c>
      <c r="D2095">
        <v>1361.7</v>
      </c>
    </row>
    <row r="2096" spans="1:6" x14ac:dyDescent="0.35">
      <c r="A2096" s="69">
        <v>38516</v>
      </c>
      <c r="D2096">
        <v>1372.6</v>
      </c>
    </row>
    <row r="2097" spans="1:6" x14ac:dyDescent="0.35">
      <c r="A2097" s="69">
        <v>38523</v>
      </c>
      <c r="D2097">
        <v>1389.9</v>
      </c>
    </row>
    <row r="2098" spans="1:6" x14ac:dyDescent="0.35">
      <c r="A2098" s="69">
        <v>38530</v>
      </c>
      <c r="D2098">
        <v>1395.5</v>
      </c>
    </row>
    <row r="2099" spans="1:6" x14ac:dyDescent="0.35">
      <c r="A2099" s="69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35">
      <c r="A2100" s="69">
        <v>38537</v>
      </c>
      <c r="D2100">
        <v>1375.6</v>
      </c>
    </row>
    <row r="2101" spans="1:6" x14ac:dyDescent="0.35">
      <c r="A2101" s="69">
        <v>38544</v>
      </c>
      <c r="D2101">
        <v>1364.8</v>
      </c>
    </row>
    <row r="2102" spans="1:6" x14ac:dyDescent="0.35">
      <c r="A2102" s="69">
        <v>38551</v>
      </c>
      <c r="D2102">
        <v>1364.4</v>
      </c>
    </row>
    <row r="2103" spans="1:6" x14ac:dyDescent="0.35">
      <c r="A2103" s="69">
        <v>38558</v>
      </c>
      <c r="D2103">
        <v>1379.6</v>
      </c>
    </row>
    <row r="2104" spans="1:6" x14ac:dyDescent="0.35">
      <c r="A2104" s="69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35">
      <c r="A2105" s="69">
        <v>38572</v>
      </c>
      <c r="D2105">
        <v>1366.5</v>
      </c>
    </row>
    <row r="2106" spans="1:6" x14ac:dyDescent="0.35">
      <c r="A2106" s="69">
        <v>38579</v>
      </c>
      <c r="D2106">
        <v>1375.6</v>
      </c>
    </row>
    <row r="2107" spans="1:6" x14ac:dyDescent="0.35">
      <c r="A2107" s="69">
        <v>38586</v>
      </c>
      <c r="D2107">
        <v>1388.5</v>
      </c>
    </row>
    <row r="2108" spans="1:6" x14ac:dyDescent="0.35">
      <c r="A2108" s="69">
        <v>38593</v>
      </c>
      <c r="D2108">
        <v>1386.5</v>
      </c>
    </row>
    <row r="2109" spans="1:6" x14ac:dyDescent="0.35">
      <c r="A2109" s="69">
        <v>38596</v>
      </c>
      <c r="B2109">
        <v>693.5</v>
      </c>
      <c r="C2109">
        <v>3322.1</v>
      </c>
      <c r="E2109">
        <v>6604.3</v>
      </c>
    </row>
    <row r="2110" spans="1:6" x14ac:dyDescent="0.35">
      <c r="A2110" s="69">
        <v>38600</v>
      </c>
      <c r="D2110">
        <v>1364.4</v>
      </c>
    </row>
    <row r="2111" spans="1:6" x14ac:dyDescent="0.35">
      <c r="A2111" s="69">
        <v>38607</v>
      </c>
      <c r="D2111">
        <v>1366.9</v>
      </c>
    </row>
    <row r="2112" spans="1:6" x14ac:dyDescent="0.35">
      <c r="A2112" s="69">
        <v>38614</v>
      </c>
      <c r="D2112">
        <v>1380.1</v>
      </c>
    </row>
    <row r="2113" spans="1:6" x14ac:dyDescent="0.35">
      <c r="A2113" s="69">
        <v>38621</v>
      </c>
      <c r="D2113">
        <v>1388.5</v>
      </c>
    </row>
    <row r="2114" spans="1:6" x14ac:dyDescent="0.35">
      <c r="A2114" s="69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35">
      <c r="A2115" s="69">
        <v>38628</v>
      </c>
      <c r="D2115">
        <v>1396.7</v>
      </c>
    </row>
    <row r="2116" spans="1:6" x14ac:dyDescent="0.35">
      <c r="A2116" s="69">
        <v>38635</v>
      </c>
      <c r="D2116">
        <v>1372.5</v>
      </c>
    </row>
    <row r="2117" spans="1:6" x14ac:dyDescent="0.35">
      <c r="A2117" s="69">
        <v>38642</v>
      </c>
      <c r="D2117">
        <v>1365.5</v>
      </c>
    </row>
    <row r="2118" spans="1:6" x14ac:dyDescent="0.35">
      <c r="A2118" s="69">
        <v>38649</v>
      </c>
      <c r="D2118">
        <v>1382</v>
      </c>
    </row>
    <row r="2119" spans="1:6" x14ac:dyDescent="0.35">
      <c r="A2119" s="69">
        <v>38656</v>
      </c>
      <c r="D2119">
        <v>1377.3</v>
      </c>
    </row>
    <row r="2120" spans="1:6" x14ac:dyDescent="0.35">
      <c r="A2120" s="69">
        <v>38657</v>
      </c>
      <c r="B2120">
        <v>694.6</v>
      </c>
      <c r="C2120">
        <v>3359.4</v>
      </c>
      <c r="E2120">
        <v>6655</v>
      </c>
    </row>
    <row r="2121" spans="1:6" x14ac:dyDescent="0.35">
      <c r="A2121" s="69">
        <v>38663</v>
      </c>
      <c r="D2121">
        <v>1360.5</v>
      </c>
    </row>
    <row r="2122" spans="1:6" x14ac:dyDescent="0.35">
      <c r="A2122" s="69">
        <v>38670</v>
      </c>
      <c r="D2122">
        <v>1370.9</v>
      </c>
    </row>
    <row r="2123" spans="1:6" x14ac:dyDescent="0.35">
      <c r="A2123" s="69">
        <v>38677</v>
      </c>
      <c r="D2123">
        <v>1388</v>
      </c>
    </row>
    <row r="2124" spans="1:6" x14ac:dyDescent="0.35">
      <c r="A2124" s="69">
        <v>38684</v>
      </c>
      <c r="D2124">
        <v>1386.3</v>
      </c>
    </row>
    <row r="2125" spans="1:6" x14ac:dyDescent="0.35">
      <c r="A2125" s="69">
        <v>38687</v>
      </c>
      <c r="B2125">
        <v>693.7</v>
      </c>
      <c r="C2125">
        <v>3373</v>
      </c>
      <c r="E2125">
        <v>6681.9</v>
      </c>
    </row>
    <row r="2126" spans="1:6" x14ac:dyDescent="0.35">
      <c r="A2126" s="69">
        <v>38691</v>
      </c>
      <c r="D2126">
        <v>1371.5</v>
      </c>
    </row>
    <row r="2127" spans="1:6" x14ac:dyDescent="0.35">
      <c r="A2127" s="69">
        <v>38698</v>
      </c>
      <c r="D2127">
        <v>1368</v>
      </c>
    </row>
    <row r="2128" spans="1:6" x14ac:dyDescent="0.35">
      <c r="A2128" s="69">
        <v>38705</v>
      </c>
      <c r="D2128">
        <v>1373.1</v>
      </c>
    </row>
    <row r="2129" spans="1:6" x14ac:dyDescent="0.35">
      <c r="A2129" s="69">
        <v>38712</v>
      </c>
      <c r="D2129">
        <v>1383</v>
      </c>
    </row>
    <row r="2130" spans="1:6" x14ac:dyDescent="0.35">
      <c r="A2130" s="69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35">
      <c r="A2131" s="69">
        <v>38719</v>
      </c>
      <c r="D2131">
        <v>1375.5</v>
      </c>
    </row>
    <row r="2132" spans="1:6" x14ac:dyDescent="0.35">
      <c r="A2132" s="69">
        <v>38726</v>
      </c>
      <c r="D2132">
        <v>1372</v>
      </c>
    </row>
    <row r="2133" spans="1:6" x14ac:dyDescent="0.35">
      <c r="A2133" s="69">
        <v>38733</v>
      </c>
      <c r="D2133">
        <v>1375.8</v>
      </c>
    </row>
    <row r="2134" spans="1:6" x14ac:dyDescent="0.35">
      <c r="A2134" s="69">
        <v>38740</v>
      </c>
      <c r="D2134">
        <v>1383.1</v>
      </c>
    </row>
    <row r="2135" spans="1:6" x14ac:dyDescent="0.35">
      <c r="A2135" s="69">
        <v>38747</v>
      </c>
      <c r="D2135">
        <v>1389.8</v>
      </c>
    </row>
    <row r="2136" spans="1:6" x14ac:dyDescent="0.35">
      <c r="A2136" s="69">
        <v>38749</v>
      </c>
      <c r="B2136">
        <v>691.3</v>
      </c>
      <c r="C2136">
        <v>3384.5</v>
      </c>
      <c r="E2136">
        <v>6748.6</v>
      </c>
    </row>
    <row r="2137" spans="1:6" x14ac:dyDescent="0.35">
      <c r="A2137" s="69">
        <v>38754</v>
      </c>
      <c r="D2137">
        <v>1369.2</v>
      </c>
    </row>
    <row r="2138" spans="1:6" x14ac:dyDescent="0.35">
      <c r="A2138" s="69">
        <v>38761</v>
      </c>
      <c r="D2138">
        <v>1368.6</v>
      </c>
    </row>
    <row r="2139" spans="1:6" x14ac:dyDescent="0.35">
      <c r="A2139" s="69">
        <v>38768</v>
      </c>
      <c r="D2139">
        <v>1383.3</v>
      </c>
    </row>
    <row r="2140" spans="1:6" x14ac:dyDescent="0.35">
      <c r="A2140" s="69">
        <v>38775</v>
      </c>
      <c r="D2140">
        <v>1393</v>
      </c>
    </row>
    <row r="2141" spans="1:6" x14ac:dyDescent="0.35">
      <c r="A2141" s="69">
        <v>38777</v>
      </c>
      <c r="B2141">
        <v>692.6</v>
      </c>
      <c r="C2141">
        <v>3386.5</v>
      </c>
      <c r="E2141">
        <v>6762.9</v>
      </c>
    </row>
    <row r="2142" spans="1:6" x14ac:dyDescent="0.35">
      <c r="A2142" s="69">
        <v>38782</v>
      </c>
      <c r="D2142">
        <v>1366.2</v>
      </c>
    </row>
    <row r="2143" spans="1:6" x14ac:dyDescent="0.35">
      <c r="A2143" s="69">
        <v>38789</v>
      </c>
      <c r="D2143">
        <v>1371</v>
      </c>
    </row>
    <row r="2144" spans="1:6" x14ac:dyDescent="0.35">
      <c r="A2144" s="69">
        <v>38796</v>
      </c>
      <c r="D2144">
        <v>1387.9</v>
      </c>
    </row>
    <row r="2145" spans="1:6" x14ac:dyDescent="0.35">
      <c r="A2145" s="69">
        <v>38803</v>
      </c>
      <c r="D2145">
        <v>1394.8</v>
      </c>
    </row>
    <row r="2146" spans="1:6" x14ac:dyDescent="0.35">
      <c r="A2146" s="69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35">
      <c r="A2147" s="69">
        <v>38810</v>
      </c>
      <c r="D2147">
        <v>1401.4</v>
      </c>
    </row>
    <row r="2148" spans="1:6" x14ac:dyDescent="0.35">
      <c r="A2148" s="69">
        <v>38817</v>
      </c>
      <c r="D2148">
        <v>1375.7</v>
      </c>
    </row>
    <row r="2149" spans="1:6" x14ac:dyDescent="0.35">
      <c r="A2149" s="69">
        <v>38824</v>
      </c>
      <c r="D2149">
        <v>1379.4</v>
      </c>
    </row>
    <row r="2150" spans="1:6" x14ac:dyDescent="0.35">
      <c r="A2150" s="69">
        <v>38831</v>
      </c>
      <c r="D2150">
        <v>1388.1</v>
      </c>
    </row>
    <row r="2151" spans="1:6" x14ac:dyDescent="0.35">
      <c r="A2151" s="69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35">
      <c r="A2152" s="69">
        <v>38845</v>
      </c>
      <c r="D2152">
        <v>1373.8</v>
      </c>
    </row>
    <row r="2153" spans="1:6" x14ac:dyDescent="0.35">
      <c r="A2153" s="69">
        <v>38852</v>
      </c>
      <c r="D2153">
        <v>1389.4</v>
      </c>
    </row>
    <row r="2154" spans="1:6" x14ac:dyDescent="0.35">
      <c r="A2154" s="69">
        <v>38859</v>
      </c>
      <c r="D2154">
        <v>1394.8</v>
      </c>
    </row>
    <row r="2155" spans="1:6" x14ac:dyDescent="0.35">
      <c r="A2155" s="69">
        <v>38866</v>
      </c>
      <c r="D2155">
        <v>1397.9</v>
      </c>
    </row>
    <row r="2156" spans="1:6" x14ac:dyDescent="0.35">
      <c r="A2156" s="69">
        <v>38869</v>
      </c>
      <c r="B2156">
        <v>681.6</v>
      </c>
      <c r="C2156">
        <v>3391.9</v>
      </c>
      <c r="E2156">
        <v>6844.9</v>
      </c>
    </row>
    <row r="2157" spans="1:6" x14ac:dyDescent="0.35">
      <c r="A2157" s="69">
        <v>38873</v>
      </c>
      <c r="D2157">
        <v>1369.1</v>
      </c>
    </row>
    <row r="2158" spans="1:6" x14ac:dyDescent="0.35">
      <c r="A2158" s="69">
        <v>38880</v>
      </c>
      <c r="D2158">
        <v>1367.7</v>
      </c>
    </row>
    <row r="2159" spans="1:6" x14ac:dyDescent="0.35">
      <c r="A2159" s="69">
        <v>38887</v>
      </c>
      <c r="D2159">
        <v>1370.9</v>
      </c>
    </row>
    <row r="2160" spans="1:6" x14ac:dyDescent="0.35">
      <c r="A2160" s="69">
        <v>38894</v>
      </c>
      <c r="D2160">
        <v>1383.6</v>
      </c>
    </row>
    <row r="2161" spans="1:6" x14ac:dyDescent="0.35">
      <c r="A2161" s="69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35">
      <c r="A2162" s="69">
        <v>38901</v>
      </c>
      <c r="D2162">
        <v>1390.5</v>
      </c>
    </row>
    <row r="2163" spans="1:6" x14ac:dyDescent="0.35">
      <c r="A2163" s="69">
        <v>38908</v>
      </c>
      <c r="D2163">
        <v>1372.4</v>
      </c>
    </row>
    <row r="2164" spans="1:6" x14ac:dyDescent="0.35">
      <c r="A2164" s="69">
        <v>38915</v>
      </c>
      <c r="D2164">
        <v>1359.2</v>
      </c>
    </row>
    <row r="2165" spans="1:6" x14ac:dyDescent="0.35">
      <c r="A2165" s="69">
        <v>38922</v>
      </c>
      <c r="D2165">
        <v>1377.5</v>
      </c>
    </row>
    <row r="2166" spans="1:6" x14ac:dyDescent="0.35">
      <c r="A2166" s="69">
        <v>38929</v>
      </c>
      <c r="D2166">
        <v>1372.9</v>
      </c>
    </row>
    <row r="2167" spans="1:6" x14ac:dyDescent="0.35">
      <c r="A2167" s="69">
        <v>38930</v>
      </c>
      <c r="B2167">
        <v>673.4</v>
      </c>
      <c r="C2167">
        <v>3394.1</v>
      </c>
      <c r="E2167">
        <v>6917.1</v>
      </c>
    </row>
    <row r="2168" spans="1:6" x14ac:dyDescent="0.35">
      <c r="A2168" s="69">
        <v>38936</v>
      </c>
      <c r="D2168">
        <v>1357.2</v>
      </c>
    </row>
    <row r="2169" spans="1:6" x14ac:dyDescent="0.35">
      <c r="A2169" s="69">
        <v>38943</v>
      </c>
      <c r="D2169">
        <v>1364.8</v>
      </c>
    </row>
    <row r="2170" spans="1:6" x14ac:dyDescent="0.35">
      <c r="A2170" s="69">
        <v>38950</v>
      </c>
      <c r="D2170">
        <v>1382.8</v>
      </c>
    </row>
    <row r="2171" spans="1:6" x14ac:dyDescent="0.35">
      <c r="A2171" s="69">
        <v>38957</v>
      </c>
      <c r="D2171">
        <v>1384</v>
      </c>
    </row>
    <row r="2172" spans="1:6" x14ac:dyDescent="0.35">
      <c r="A2172" s="69">
        <v>38961</v>
      </c>
      <c r="B2172">
        <v>672.8</v>
      </c>
      <c r="C2172">
        <v>3424.2</v>
      </c>
      <c r="E2172">
        <v>6944.2</v>
      </c>
    </row>
    <row r="2173" spans="1:6" x14ac:dyDescent="0.35">
      <c r="A2173" s="69">
        <v>38964</v>
      </c>
      <c r="D2173">
        <v>1373.8</v>
      </c>
    </row>
    <row r="2174" spans="1:6" x14ac:dyDescent="0.35">
      <c r="A2174" s="69">
        <v>38971</v>
      </c>
      <c r="D2174">
        <v>1365.4</v>
      </c>
    </row>
    <row r="2175" spans="1:6" x14ac:dyDescent="0.35">
      <c r="A2175" s="69">
        <v>38978</v>
      </c>
      <c r="D2175">
        <v>1357.6</v>
      </c>
    </row>
    <row r="2176" spans="1:6" x14ac:dyDescent="0.35">
      <c r="A2176" s="69">
        <v>38985</v>
      </c>
      <c r="D2176">
        <v>1364.9</v>
      </c>
    </row>
    <row r="2177" spans="1:6" x14ac:dyDescent="0.35">
      <c r="A2177" s="69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35">
      <c r="A2178" s="69">
        <v>38992</v>
      </c>
      <c r="D2178">
        <v>1364.3</v>
      </c>
    </row>
    <row r="2179" spans="1:6" x14ac:dyDescent="0.35">
      <c r="A2179" s="69">
        <v>38999</v>
      </c>
      <c r="D2179">
        <v>1368.1</v>
      </c>
    </row>
    <row r="2180" spans="1:6" x14ac:dyDescent="0.35">
      <c r="A2180" s="69">
        <v>39006</v>
      </c>
      <c r="D2180">
        <v>1360.6</v>
      </c>
    </row>
    <row r="2181" spans="1:6" x14ac:dyDescent="0.35">
      <c r="A2181" s="69">
        <v>39013</v>
      </c>
      <c r="D2181">
        <v>1380.3</v>
      </c>
    </row>
    <row r="2182" spans="1:6" x14ac:dyDescent="0.35">
      <c r="A2182" s="69">
        <v>39020</v>
      </c>
      <c r="D2182">
        <v>1376.4</v>
      </c>
    </row>
    <row r="2183" spans="1:6" x14ac:dyDescent="0.35">
      <c r="A2183" s="69">
        <v>39022</v>
      </c>
      <c r="B2183">
        <v>678.6</v>
      </c>
      <c r="C2183">
        <v>3479.4</v>
      </c>
      <c r="E2183">
        <v>7028.4</v>
      </c>
    </row>
    <row r="2184" spans="1:6" x14ac:dyDescent="0.35">
      <c r="A2184" s="69">
        <v>39027</v>
      </c>
      <c r="D2184">
        <v>1351.1</v>
      </c>
    </row>
    <row r="2185" spans="1:6" x14ac:dyDescent="0.35">
      <c r="A2185" s="69">
        <v>39034</v>
      </c>
      <c r="D2185">
        <v>1361.3</v>
      </c>
    </row>
    <row r="2186" spans="1:6" x14ac:dyDescent="0.35">
      <c r="A2186" s="69">
        <v>39041</v>
      </c>
      <c r="D2186">
        <v>1380.2</v>
      </c>
    </row>
    <row r="2187" spans="1:6" x14ac:dyDescent="0.35">
      <c r="A2187" s="69">
        <v>39048</v>
      </c>
      <c r="D2187">
        <v>1386.4</v>
      </c>
    </row>
    <row r="2188" spans="1:6" x14ac:dyDescent="0.35">
      <c r="A2188" s="69">
        <v>39052</v>
      </c>
      <c r="B2188">
        <v>672.9</v>
      </c>
      <c r="C2188">
        <v>3481.8</v>
      </c>
      <c r="E2188">
        <v>7071.6</v>
      </c>
    </row>
    <row r="2189" spans="1:6" x14ac:dyDescent="0.35">
      <c r="A2189" s="69">
        <v>39055</v>
      </c>
      <c r="D2189">
        <v>1374.1</v>
      </c>
    </row>
    <row r="2190" spans="1:6" x14ac:dyDescent="0.35">
      <c r="A2190" s="69">
        <v>39062</v>
      </c>
      <c r="D2190">
        <v>1360.3</v>
      </c>
    </row>
    <row r="2191" spans="1:6" x14ac:dyDescent="0.35">
      <c r="A2191" s="69">
        <v>39069</v>
      </c>
      <c r="D2191">
        <v>1359.2</v>
      </c>
    </row>
    <row r="2192" spans="1:6" x14ac:dyDescent="0.35">
      <c r="A2192" s="69">
        <v>39076</v>
      </c>
      <c r="D2192">
        <v>1380.4</v>
      </c>
    </row>
    <row r="2193" spans="1:6" x14ac:dyDescent="0.35">
      <c r="A2193" s="69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35">
      <c r="A2194" s="69">
        <v>39090</v>
      </c>
      <c r="D2194">
        <v>1355.7</v>
      </c>
    </row>
    <row r="2195" spans="1:6" x14ac:dyDescent="0.35">
      <c r="A2195" s="69">
        <v>39097</v>
      </c>
      <c r="D2195">
        <v>1382.9</v>
      </c>
    </row>
    <row r="2196" spans="1:6" x14ac:dyDescent="0.35">
      <c r="A2196" s="69">
        <v>39104</v>
      </c>
      <c r="D2196">
        <v>1373.2</v>
      </c>
    </row>
    <row r="2197" spans="1:6" x14ac:dyDescent="0.35">
      <c r="A2197" s="69">
        <v>39111</v>
      </c>
      <c r="D2197">
        <v>1377</v>
      </c>
    </row>
    <row r="2198" spans="1:6" x14ac:dyDescent="0.35">
      <c r="A2198" s="69">
        <v>39114</v>
      </c>
      <c r="B2198">
        <v>667.4</v>
      </c>
      <c r="C2198">
        <v>3488.9</v>
      </c>
      <c r="E2198">
        <v>7125.3</v>
      </c>
    </row>
    <row r="2199" spans="1:6" x14ac:dyDescent="0.35">
      <c r="A2199" s="69">
        <v>39118</v>
      </c>
      <c r="D2199">
        <v>1369.9</v>
      </c>
    </row>
    <row r="2200" spans="1:6" x14ac:dyDescent="0.35">
      <c r="A2200" s="69">
        <v>39125</v>
      </c>
      <c r="D2200">
        <v>1361.7</v>
      </c>
    </row>
    <row r="2201" spans="1:6" x14ac:dyDescent="0.35">
      <c r="A2201" s="69">
        <v>39132</v>
      </c>
      <c r="D2201">
        <v>1361.7</v>
      </c>
    </row>
    <row r="2202" spans="1:6" x14ac:dyDescent="0.35">
      <c r="A2202" s="69">
        <v>39139</v>
      </c>
      <c r="D2202">
        <v>1362</v>
      </c>
    </row>
    <row r="2203" spans="1:6" x14ac:dyDescent="0.35">
      <c r="A2203" s="69">
        <v>39142</v>
      </c>
      <c r="B2203">
        <v>665.7</v>
      </c>
      <c r="C2203">
        <v>3487.3</v>
      </c>
      <c r="E2203">
        <v>7159.1</v>
      </c>
    </row>
    <row r="2204" spans="1:6" x14ac:dyDescent="0.35">
      <c r="A2204" s="69">
        <v>39146</v>
      </c>
      <c r="D2204">
        <v>1358.6</v>
      </c>
    </row>
    <row r="2205" spans="1:6" x14ac:dyDescent="0.35">
      <c r="A2205" s="69">
        <v>39153</v>
      </c>
      <c r="D2205">
        <v>1363.5</v>
      </c>
    </row>
    <row r="2206" spans="1:6" x14ac:dyDescent="0.35">
      <c r="A2206" s="69">
        <v>39160</v>
      </c>
      <c r="D2206">
        <v>1360.2</v>
      </c>
    </row>
    <row r="2207" spans="1:6" x14ac:dyDescent="0.35">
      <c r="A2207" s="69">
        <v>39167</v>
      </c>
      <c r="D2207">
        <v>1373.6</v>
      </c>
    </row>
    <row r="2208" spans="1:6" x14ac:dyDescent="0.35">
      <c r="A2208" s="69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35">
      <c r="A2209" s="69">
        <v>39174</v>
      </c>
      <c r="D2209">
        <v>1377.5</v>
      </c>
    </row>
    <row r="2210" spans="1:6" x14ac:dyDescent="0.35">
      <c r="A2210" s="69">
        <v>39181</v>
      </c>
      <c r="D2210">
        <v>1379.6</v>
      </c>
    </row>
    <row r="2211" spans="1:6" x14ac:dyDescent="0.35">
      <c r="A2211" s="69">
        <v>39188</v>
      </c>
      <c r="D2211">
        <v>1374.5</v>
      </c>
    </row>
    <row r="2212" spans="1:6" x14ac:dyDescent="0.35">
      <c r="A2212" s="69">
        <v>39195</v>
      </c>
      <c r="D2212">
        <v>1375.7</v>
      </c>
    </row>
    <row r="2213" spans="1:6" x14ac:dyDescent="0.35">
      <c r="A2213" s="69">
        <v>39202</v>
      </c>
      <c r="D2213">
        <v>1382.5</v>
      </c>
    </row>
    <row r="2214" spans="1:6" x14ac:dyDescent="0.35">
      <c r="A2214" s="69">
        <v>39203</v>
      </c>
      <c r="B2214">
        <v>667.9</v>
      </c>
      <c r="C2214">
        <v>3504.3</v>
      </c>
      <c r="E2214">
        <v>7245.4</v>
      </c>
    </row>
    <row r="2215" spans="1:6" x14ac:dyDescent="0.35">
      <c r="A2215" s="69">
        <v>39209</v>
      </c>
      <c r="D2215">
        <v>1367.2</v>
      </c>
    </row>
    <row r="2216" spans="1:6" x14ac:dyDescent="0.35">
      <c r="A2216" s="69">
        <v>39216</v>
      </c>
      <c r="D2216">
        <v>1382.3</v>
      </c>
    </row>
    <row r="2217" spans="1:6" x14ac:dyDescent="0.35">
      <c r="A2217" s="69">
        <v>39223</v>
      </c>
      <c r="D2217">
        <v>1384.1</v>
      </c>
    </row>
    <row r="2218" spans="1:6" x14ac:dyDescent="0.35">
      <c r="A2218" s="69">
        <v>39230</v>
      </c>
      <c r="D2218">
        <v>1388.5</v>
      </c>
    </row>
    <row r="2219" spans="1:6" x14ac:dyDescent="0.35">
      <c r="A2219" s="69">
        <v>39234</v>
      </c>
      <c r="B2219">
        <v>660.2</v>
      </c>
      <c r="C2219">
        <v>3512.3</v>
      </c>
      <c r="E2219">
        <v>7278.6</v>
      </c>
    </row>
    <row r="2220" spans="1:6" x14ac:dyDescent="0.35">
      <c r="A2220" s="69">
        <v>39237</v>
      </c>
      <c r="D2220">
        <v>1384.6</v>
      </c>
    </row>
    <row r="2221" spans="1:6" x14ac:dyDescent="0.35">
      <c r="A2221" s="69">
        <v>39244</v>
      </c>
      <c r="D2221">
        <v>1370.7</v>
      </c>
    </row>
    <row r="2222" spans="1:6" x14ac:dyDescent="0.35">
      <c r="A2222" s="69">
        <v>39251</v>
      </c>
      <c r="D2222">
        <v>1356.3</v>
      </c>
    </row>
    <row r="2223" spans="1:6" x14ac:dyDescent="0.35">
      <c r="A2223" s="69">
        <v>39258</v>
      </c>
      <c r="D2223">
        <v>1362.9</v>
      </c>
    </row>
    <row r="2224" spans="1:6" x14ac:dyDescent="0.35">
      <c r="A2224" s="69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35">
      <c r="A2225" s="69">
        <v>39265</v>
      </c>
      <c r="D2225">
        <v>1375.8</v>
      </c>
    </row>
    <row r="2226" spans="1:6" x14ac:dyDescent="0.35">
      <c r="A2226" s="69">
        <v>39272</v>
      </c>
      <c r="D2226">
        <v>1370.5</v>
      </c>
    </row>
    <row r="2227" spans="1:6" x14ac:dyDescent="0.35">
      <c r="A2227" s="69">
        <v>39279</v>
      </c>
      <c r="D2227">
        <v>1373.5</v>
      </c>
    </row>
    <row r="2228" spans="1:6" x14ac:dyDescent="0.35">
      <c r="A2228" s="69">
        <v>39286</v>
      </c>
      <c r="D2228">
        <v>1373.2</v>
      </c>
    </row>
    <row r="2229" spans="1:6" x14ac:dyDescent="0.35">
      <c r="A2229" s="69">
        <v>39293</v>
      </c>
      <c r="D2229">
        <v>1370.4</v>
      </c>
    </row>
    <row r="2230" spans="1:6" x14ac:dyDescent="0.35">
      <c r="A2230" s="69">
        <v>39295</v>
      </c>
      <c r="B2230">
        <v>662.7</v>
      </c>
      <c r="C2230">
        <v>3556.2</v>
      </c>
      <c r="E2230">
        <v>7385.1</v>
      </c>
    </row>
    <row r="2231" spans="1:6" x14ac:dyDescent="0.35">
      <c r="A2231" s="69">
        <v>39300</v>
      </c>
      <c r="D2231">
        <v>1359.9</v>
      </c>
    </row>
    <row r="2232" spans="1:6" x14ac:dyDescent="0.35">
      <c r="A2232" s="69">
        <v>39307</v>
      </c>
      <c r="D2232">
        <v>1364.1</v>
      </c>
    </row>
    <row r="2233" spans="1:6" x14ac:dyDescent="0.35">
      <c r="A2233" s="69">
        <v>39314</v>
      </c>
      <c r="D2233">
        <v>1372.8</v>
      </c>
    </row>
    <row r="2234" spans="1:6" x14ac:dyDescent="0.35">
      <c r="A2234" s="69">
        <v>39321</v>
      </c>
      <c r="D2234">
        <v>1385.6</v>
      </c>
    </row>
    <row r="2235" spans="1:6" x14ac:dyDescent="0.35">
      <c r="A2235" s="69">
        <v>39326</v>
      </c>
      <c r="B2235">
        <v>659.7</v>
      </c>
      <c r="C2235">
        <v>3549.9</v>
      </c>
      <c r="E2235">
        <v>7403.2</v>
      </c>
    </row>
    <row r="2236" spans="1:6" x14ac:dyDescent="0.35">
      <c r="A2236" s="69">
        <v>39328</v>
      </c>
      <c r="D2236">
        <v>1412.6</v>
      </c>
    </row>
    <row r="2237" spans="1:6" x14ac:dyDescent="0.35">
      <c r="A2237" s="69">
        <v>39335</v>
      </c>
      <c r="D2237">
        <v>1382.1</v>
      </c>
    </row>
    <row r="2238" spans="1:6" x14ac:dyDescent="0.35">
      <c r="A2238" s="69">
        <v>39342</v>
      </c>
      <c r="D2238">
        <v>1373.5</v>
      </c>
    </row>
    <row r="2239" spans="1:6" x14ac:dyDescent="0.35">
      <c r="A2239" s="69">
        <v>39349</v>
      </c>
      <c r="D2239">
        <v>1365.4</v>
      </c>
    </row>
    <row r="2240" spans="1:6" x14ac:dyDescent="0.35">
      <c r="A2240" s="69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35">
      <c r="A2241" s="69">
        <v>39363</v>
      </c>
      <c r="D2241">
        <v>1376.8</v>
      </c>
    </row>
    <row r="2242" spans="1:6" x14ac:dyDescent="0.35">
      <c r="A2242" s="69">
        <v>39370</v>
      </c>
      <c r="D2242">
        <v>1382.9</v>
      </c>
    </row>
    <row r="2243" spans="1:6" x14ac:dyDescent="0.35">
      <c r="A2243" s="69">
        <v>39377</v>
      </c>
      <c r="D2243">
        <v>1383.1</v>
      </c>
    </row>
    <row r="2244" spans="1:6" x14ac:dyDescent="0.35">
      <c r="A2244" s="69">
        <v>39384</v>
      </c>
      <c r="D2244">
        <v>1379.7</v>
      </c>
    </row>
    <row r="2245" spans="1:6" x14ac:dyDescent="0.35">
      <c r="A2245" s="69">
        <v>39387</v>
      </c>
      <c r="B2245">
        <v>650.70000000000005</v>
      </c>
      <c r="C2245">
        <v>3529.7</v>
      </c>
      <c r="E2245">
        <v>7441.8</v>
      </c>
    </row>
    <row r="2246" spans="1:6" x14ac:dyDescent="0.35">
      <c r="A2246" s="69">
        <v>39391</v>
      </c>
      <c r="D2246">
        <v>1369.6</v>
      </c>
    </row>
    <row r="2247" spans="1:6" x14ac:dyDescent="0.35">
      <c r="A2247" s="69">
        <v>39398</v>
      </c>
      <c r="D2247">
        <v>1367.8</v>
      </c>
    </row>
    <row r="2248" spans="1:6" x14ac:dyDescent="0.35">
      <c r="A2248" s="69">
        <v>39405</v>
      </c>
      <c r="D2248">
        <v>1367.2</v>
      </c>
    </row>
    <row r="2249" spans="1:6" x14ac:dyDescent="0.35">
      <c r="A2249" s="69">
        <v>39412</v>
      </c>
      <c r="D2249">
        <v>1374.5</v>
      </c>
    </row>
    <row r="2250" spans="1:6" x14ac:dyDescent="0.35">
      <c r="A2250" s="69">
        <v>39417</v>
      </c>
      <c r="B2250">
        <v>649.5</v>
      </c>
      <c r="C2250">
        <v>3533.6</v>
      </c>
      <c r="E2250">
        <v>7471.6</v>
      </c>
    </row>
    <row r="2251" spans="1:6" x14ac:dyDescent="0.35">
      <c r="A2251" s="69">
        <v>39419</v>
      </c>
      <c r="D2251">
        <v>1384.8</v>
      </c>
    </row>
    <row r="2252" spans="1:6" x14ac:dyDescent="0.35">
      <c r="A2252" s="69">
        <v>39426</v>
      </c>
      <c r="D2252">
        <v>1377.6</v>
      </c>
    </row>
    <row r="2253" spans="1:6" x14ac:dyDescent="0.35">
      <c r="A2253" s="69">
        <v>39433</v>
      </c>
      <c r="D2253">
        <v>1365.1</v>
      </c>
    </row>
    <row r="2254" spans="1:6" x14ac:dyDescent="0.35">
      <c r="A2254" s="69">
        <v>39440</v>
      </c>
      <c r="D2254">
        <v>1378.1</v>
      </c>
    </row>
    <row r="2255" spans="1:6" x14ac:dyDescent="0.35">
      <c r="A2255" s="69">
        <v>39447</v>
      </c>
      <c r="D2255">
        <v>1367.9</v>
      </c>
    </row>
    <row r="2256" spans="1:6" x14ac:dyDescent="0.35">
      <c r="A2256" s="69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35">
      <c r="A2257" s="69">
        <v>39454</v>
      </c>
      <c r="D2257">
        <v>1367.3</v>
      </c>
    </row>
    <row r="2258" spans="1:6" x14ac:dyDescent="0.35">
      <c r="A2258" s="69">
        <v>39461</v>
      </c>
      <c r="D2258">
        <v>1370.2</v>
      </c>
    </row>
    <row r="2259" spans="1:6" x14ac:dyDescent="0.35">
      <c r="A2259" s="69">
        <v>39468</v>
      </c>
      <c r="D2259">
        <v>1390</v>
      </c>
    </row>
    <row r="2260" spans="1:6" x14ac:dyDescent="0.35">
      <c r="A2260" s="69">
        <v>39475</v>
      </c>
      <c r="D2260">
        <v>1379.6</v>
      </c>
    </row>
    <row r="2261" spans="1:6" x14ac:dyDescent="0.35">
      <c r="A2261" s="69">
        <v>39479</v>
      </c>
      <c r="B2261">
        <v>649</v>
      </c>
      <c r="C2261">
        <v>3568.9</v>
      </c>
      <c r="E2261">
        <v>7590.6</v>
      </c>
    </row>
    <row r="2262" spans="1:6" x14ac:dyDescent="0.35">
      <c r="A2262" s="69">
        <v>39482</v>
      </c>
      <c r="D2262">
        <v>1386.1</v>
      </c>
    </row>
    <row r="2263" spans="1:6" x14ac:dyDescent="0.35">
      <c r="A2263" s="69">
        <v>39489</v>
      </c>
      <c r="D2263">
        <v>1374.4</v>
      </c>
    </row>
    <row r="2264" spans="1:6" x14ac:dyDescent="0.35">
      <c r="A2264" s="69">
        <v>39496</v>
      </c>
      <c r="D2264">
        <v>1375</v>
      </c>
    </row>
    <row r="2265" spans="1:6" x14ac:dyDescent="0.35">
      <c r="A2265" s="69">
        <v>39503</v>
      </c>
      <c r="D2265">
        <v>1376.9</v>
      </c>
    </row>
    <row r="2266" spans="1:6" x14ac:dyDescent="0.35">
      <c r="A2266" s="69">
        <v>39508</v>
      </c>
      <c r="B2266">
        <v>650.6</v>
      </c>
      <c r="C2266">
        <v>3586.9</v>
      </c>
      <c r="E2266">
        <v>7656.2</v>
      </c>
    </row>
    <row r="2267" spans="1:6" x14ac:dyDescent="0.35">
      <c r="A2267" s="69">
        <v>39510</v>
      </c>
      <c r="D2267">
        <v>1401</v>
      </c>
    </row>
    <row r="2268" spans="1:6" x14ac:dyDescent="0.35">
      <c r="A2268" s="69">
        <v>39517</v>
      </c>
      <c r="D2268">
        <v>1391.3</v>
      </c>
    </row>
    <row r="2269" spans="1:6" x14ac:dyDescent="0.35">
      <c r="A2269" s="69">
        <v>39524</v>
      </c>
      <c r="D2269">
        <v>1381.5</v>
      </c>
    </row>
    <row r="2270" spans="1:6" x14ac:dyDescent="0.35">
      <c r="A2270" s="69">
        <v>39531</v>
      </c>
      <c r="D2270">
        <v>1387.1</v>
      </c>
    </row>
    <row r="2271" spans="1:6" x14ac:dyDescent="0.35">
      <c r="A2271" s="69">
        <v>39538</v>
      </c>
      <c r="D2271">
        <v>1389.7</v>
      </c>
    </row>
    <row r="2272" spans="1:6" x14ac:dyDescent="0.35">
      <c r="A2272" s="69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35">
      <c r="A2273" s="69">
        <v>39545</v>
      </c>
      <c r="D2273">
        <v>1374.2</v>
      </c>
    </row>
    <row r="2274" spans="1:6" x14ac:dyDescent="0.35">
      <c r="A2274" s="69">
        <v>39552</v>
      </c>
      <c r="D2274">
        <v>1389.2</v>
      </c>
    </row>
    <row r="2275" spans="1:6" x14ac:dyDescent="0.35">
      <c r="A2275" s="69">
        <v>39559</v>
      </c>
      <c r="D2275">
        <v>1403.8</v>
      </c>
    </row>
    <row r="2276" spans="1:6" x14ac:dyDescent="0.35">
      <c r="A2276" s="69">
        <v>39566</v>
      </c>
      <c r="D2276">
        <v>1397.7</v>
      </c>
    </row>
    <row r="2277" spans="1:6" x14ac:dyDescent="0.35">
      <c r="A2277" s="69">
        <v>39569</v>
      </c>
      <c r="B2277">
        <v>647.5</v>
      </c>
      <c r="C2277">
        <v>3583.1</v>
      </c>
      <c r="E2277">
        <v>7711.2</v>
      </c>
    </row>
    <row r="2278" spans="1:6" x14ac:dyDescent="0.35">
      <c r="A2278" s="69">
        <v>39573</v>
      </c>
      <c r="D2278">
        <v>1393.5</v>
      </c>
    </row>
    <row r="2279" spans="1:6" x14ac:dyDescent="0.35">
      <c r="A2279" s="69">
        <v>39580</v>
      </c>
      <c r="D2279">
        <v>1392</v>
      </c>
    </row>
    <row r="2280" spans="1:6" x14ac:dyDescent="0.35">
      <c r="A2280" s="69">
        <v>39587</v>
      </c>
      <c r="D2280">
        <v>1385.7</v>
      </c>
    </row>
    <row r="2281" spans="1:6" x14ac:dyDescent="0.35">
      <c r="A2281" s="69">
        <v>39594</v>
      </c>
      <c r="D2281">
        <v>1394</v>
      </c>
    </row>
    <row r="2282" spans="1:6" x14ac:dyDescent="0.35">
      <c r="A2282" s="69">
        <v>39600</v>
      </c>
      <c r="B2282">
        <v>645.9</v>
      </c>
      <c r="C2282">
        <v>3554.1</v>
      </c>
      <c r="E2282">
        <v>7728.9</v>
      </c>
    </row>
    <row r="2283" spans="1:6" x14ac:dyDescent="0.35">
      <c r="A2283" s="69">
        <v>39601</v>
      </c>
      <c r="D2283">
        <v>1405.2</v>
      </c>
    </row>
    <row r="2284" spans="1:6" x14ac:dyDescent="0.35">
      <c r="A2284" s="69">
        <v>39608</v>
      </c>
      <c r="D2284">
        <v>1410.9</v>
      </c>
    </row>
    <row r="2285" spans="1:6" x14ac:dyDescent="0.35">
      <c r="A2285" s="69">
        <v>39615</v>
      </c>
      <c r="D2285">
        <v>1403.7</v>
      </c>
    </row>
    <row r="2286" spans="1:6" x14ac:dyDescent="0.35">
      <c r="A2286" s="69">
        <v>39622</v>
      </c>
      <c r="D2286">
        <v>1398.9</v>
      </c>
    </row>
    <row r="2287" spans="1:6" x14ac:dyDescent="0.35">
      <c r="A2287" s="69">
        <v>39629</v>
      </c>
      <c r="D2287">
        <v>1404.6</v>
      </c>
    </row>
    <row r="2288" spans="1:6" x14ac:dyDescent="0.35">
      <c r="A2288" s="69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35">
      <c r="A2289" s="69">
        <v>39636</v>
      </c>
      <c r="D2289">
        <v>1412.6</v>
      </c>
    </row>
    <row r="2290" spans="1:6" x14ac:dyDescent="0.35">
      <c r="A2290" s="69">
        <v>39643</v>
      </c>
      <c r="D2290">
        <v>1421.5</v>
      </c>
    </row>
    <row r="2291" spans="1:6" x14ac:dyDescent="0.35">
      <c r="A2291" s="69">
        <v>39650</v>
      </c>
      <c r="D2291">
        <v>1426.9</v>
      </c>
    </row>
    <row r="2292" spans="1:6" x14ac:dyDescent="0.35">
      <c r="A2292" s="69">
        <v>39657</v>
      </c>
      <c r="D2292">
        <v>1422.3</v>
      </c>
    </row>
    <row r="2293" spans="1:6" x14ac:dyDescent="0.35">
      <c r="A2293" s="69">
        <v>39661</v>
      </c>
      <c r="B2293">
        <v>643.6</v>
      </c>
      <c r="C2293">
        <v>3562.2</v>
      </c>
      <c r="E2293">
        <v>7790.2</v>
      </c>
    </row>
    <row r="2294" spans="1:6" x14ac:dyDescent="0.35">
      <c r="A2294" s="69">
        <v>39664</v>
      </c>
      <c r="D2294">
        <v>1423.5</v>
      </c>
    </row>
    <row r="2295" spans="1:6" x14ac:dyDescent="0.35">
      <c r="A2295" s="69">
        <v>39671</v>
      </c>
      <c r="D2295">
        <v>1412.7</v>
      </c>
    </row>
    <row r="2296" spans="1:6" x14ac:dyDescent="0.35">
      <c r="A2296" s="69">
        <v>39678</v>
      </c>
      <c r="D2296">
        <v>1394.4</v>
      </c>
    </row>
    <row r="2297" spans="1:6" x14ac:dyDescent="0.35">
      <c r="A2297" s="69">
        <v>39685</v>
      </c>
      <c r="D2297">
        <v>1404.9</v>
      </c>
    </row>
    <row r="2298" spans="1:6" x14ac:dyDescent="0.35">
      <c r="A2298" s="69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35">
      <c r="A2299" s="69">
        <v>39699</v>
      </c>
      <c r="D2299">
        <v>1423.9</v>
      </c>
    </row>
    <row r="2300" spans="1:6" x14ac:dyDescent="0.35">
      <c r="A2300" s="69">
        <v>39706</v>
      </c>
      <c r="D2300">
        <v>1437</v>
      </c>
    </row>
    <row r="2301" spans="1:6" x14ac:dyDescent="0.35">
      <c r="A2301" s="69">
        <v>39713</v>
      </c>
      <c r="D2301">
        <v>1490.1</v>
      </c>
    </row>
    <row r="2302" spans="1:6" x14ac:dyDescent="0.35">
      <c r="A2302" s="69">
        <v>39720</v>
      </c>
      <c r="D2302">
        <v>1504.6</v>
      </c>
    </row>
    <row r="2303" spans="1:6" x14ac:dyDescent="0.35">
      <c r="A2303" s="69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35">
      <c r="A2304" s="69">
        <v>39727</v>
      </c>
      <c r="D2304">
        <v>1461</v>
      </c>
    </row>
    <row r="2305" spans="1:6" x14ac:dyDescent="0.35">
      <c r="A2305" s="69">
        <v>39734</v>
      </c>
      <c r="D2305">
        <v>1464.9</v>
      </c>
    </row>
    <row r="2306" spans="1:6" x14ac:dyDescent="0.35">
      <c r="A2306" s="69">
        <v>39741</v>
      </c>
      <c r="D2306">
        <v>1457.4</v>
      </c>
    </row>
    <row r="2307" spans="1:6" x14ac:dyDescent="0.35">
      <c r="A2307" s="69">
        <v>39748</v>
      </c>
      <c r="D2307">
        <v>1483.7</v>
      </c>
    </row>
    <row r="2308" spans="1:6" x14ac:dyDescent="0.35">
      <c r="A2308" s="69">
        <v>39753</v>
      </c>
      <c r="B2308">
        <v>710.6</v>
      </c>
      <c r="C2308">
        <v>3760.6</v>
      </c>
      <c r="E2308">
        <v>8015.8</v>
      </c>
    </row>
    <row r="2309" spans="1:6" x14ac:dyDescent="0.35">
      <c r="A2309" s="69">
        <v>39755</v>
      </c>
      <c r="D2309">
        <v>1520</v>
      </c>
    </row>
    <row r="2310" spans="1:6" x14ac:dyDescent="0.35">
      <c r="A2310" s="69">
        <v>39762</v>
      </c>
      <c r="D2310">
        <v>1505.5</v>
      </c>
    </row>
    <row r="2311" spans="1:6" x14ac:dyDescent="0.35">
      <c r="A2311" s="69">
        <v>39769</v>
      </c>
      <c r="D2311">
        <v>1506.8</v>
      </c>
    </row>
    <row r="2312" spans="1:6" x14ac:dyDescent="0.35">
      <c r="A2312" s="69">
        <v>39776</v>
      </c>
      <c r="D2312">
        <v>1518.3</v>
      </c>
    </row>
    <row r="2313" spans="1:6" x14ac:dyDescent="0.35">
      <c r="A2313" s="69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35">
      <c r="A2314" s="69">
        <v>39790</v>
      </c>
      <c r="D2314">
        <v>1590</v>
      </c>
    </row>
    <row r="2315" spans="1:6" x14ac:dyDescent="0.35">
      <c r="A2315" s="69">
        <v>39797</v>
      </c>
      <c r="D2315">
        <v>1612</v>
      </c>
    </row>
    <row r="2316" spans="1:6" x14ac:dyDescent="0.35">
      <c r="A2316" s="69">
        <v>39804</v>
      </c>
      <c r="D2316">
        <v>1610.2</v>
      </c>
    </row>
    <row r="2317" spans="1:6" x14ac:dyDescent="0.35">
      <c r="A2317" s="69">
        <v>39811</v>
      </c>
      <c r="D2317">
        <v>1597.3</v>
      </c>
    </row>
    <row r="2318" spans="1:6" x14ac:dyDescent="0.35">
      <c r="A2318" s="69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35">
      <c r="A2319" s="69">
        <v>39818</v>
      </c>
      <c r="D2319">
        <v>1629.7</v>
      </c>
    </row>
    <row r="2320" spans="1:6" x14ac:dyDescent="0.35">
      <c r="A2320" s="69">
        <v>39825</v>
      </c>
      <c r="D2320">
        <v>1609.5</v>
      </c>
    </row>
    <row r="2321" spans="1:6" x14ac:dyDescent="0.35">
      <c r="A2321" s="69">
        <v>39832</v>
      </c>
      <c r="D2321">
        <v>1561.1</v>
      </c>
    </row>
    <row r="2322" spans="1:6" x14ac:dyDescent="0.35">
      <c r="A2322" s="69">
        <v>39839</v>
      </c>
      <c r="D2322">
        <v>1555.1</v>
      </c>
    </row>
    <row r="2323" spans="1:6" x14ac:dyDescent="0.35">
      <c r="A2323" s="69">
        <v>39845</v>
      </c>
      <c r="B2323">
        <v>736.8</v>
      </c>
      <c r="C2323">
        <v>3903.6</v>
      </c>
      <c r="E2323">
        <v>8303.1</v>
      </c>
    </row>
    <row r="2324" spans="1:6" x14ac:dyDescent="0.35">
      <c r="A2324" s="69">
        <v>39846</v>
      </c>
      <c r="D2324">
        <v>1567.4</v>
      </c>
    </row>
    <row r="2325" spans="1:6" x14ac:dyDescent="0.35">
      <c r="A2325" s="69">
        <v>39853</v>
      </c>
      <c r="D2325">
        <v>1575.7</v>
      </c>
    </row>
    <row r="2326" spans="1:6" x14ac:dyDescent="0.35">
      <c r="A2326" s="69">
        <v>39860</v>
      </c>
      <c r="D2326">
        <v>1565</v>
      </c>
    </row>
    <row r="2327" spans="1:6" x14ac:dyDescent="0.35">
      <c r="A2327" s="69">
        <v>39867</v>
      </c>
      <c r="D2327">
        <v>1558.9</v>
      </c>
    </row>
    <row r="2328" spans="1:6" x14ac:dyDescent="0.35">
      <c r="A2328" s="69">
        <v>39873</v>
      </c>
      <c r="B2328">
        <v>743</v>
      </c>
      <c r="C2328">
        <v>3938.6</v>
      </c>
      <c r="E2328">
        <v>8369.2999999999993</v>
      </c>
    </row>
    <row r="2329" spans="1:6" x14ac:dyDescent="0.35">
      <c r="A2329" s="69">
        <v>39874</v>
      </c>
      <c r="D2329">
        <v>1570.1</v>
      </c>
    </row>
    <row r="2330" spans="1:6" x14ac:dyDescent="0.35">
      <c r="A2330" s="69">
        <v>39881</v>
      </c>
      <c r="D2330">
        <v>1583.8</v>
      </c>
    </row>
    <row r="2331" spans="1:6" x14ac:dyDescent="0.35">
      <c r="A2331" s="69">
        <v>39888</v>
      </c>
      <c r="D2331">
        <v>1575.7</v>
      </c>
    </row>
    <row r="2332" spans="1:6" x14ac:dyDescent="0.35">
      <c r="A2332" s="69">
        <v>39895</v>
      </c>
      <c r="D2332">
        <v>1575.1</v>
      </c>
    </row>
    <row r="2333" spans="1:6" x14ac:dyDescent="0.35">
      <c r="A2333" s="69">
        <v>39902</v>
      </c>
      <c r="D2333">
        <v>1572.3</v>
      </c>
    </row>
    <row r="2334" spans="1:6" x14ac:dyDescent="0.35">
      <c r="A2334" s="69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35">
      <c r="A2335" s="69">
        <v>39909</v>
      </c>
      <c r="D2335">
        <v>1655.6</v>
      </c>
    </row>
    <row r="2336" spans="1:6" x14ac:dyDescent="0.35">
      <c r="A2336" s="69">
        <v>39916</v>
      </c>
      <c r="D2336">
        <v>1604.1</v>
      </c>
    </row>
    <row r="2337" spans="1:6" x14ac:dyDescent="0.35">
      <c r="A2337" s="69">
        <v>39923</v>
      </c>
      <c r="D2337">
        <v>1595.4</v>
      </c>
    </row>
    <row r="2338" spans="1:6" x14ac:dyDescent="0.35">
      <c r="A2338" s="69">
        <v>39930</v>
      </c>
      <c r="D2338">
        <v>1598</v>
      </c>
    </row>
    <row r="2339" spans="1:6" x14ac:dyDescent="0.35">
      <c r="A2339" s="69">
        <v>39934</v>
      </c>
      <c r="B2339">
        <v>759.3</v>
      </c>
      <c r="C2339">
        <v>3957.7</v>
      </c>
      <c r="E2339">
        <v>8430.7000000000007</v>
      </c>
    </row>
    <row r="2340" spans="1:6" x14ac:dyDescent="0.35">
      <c r="A2340" s="69">
        <v>39937</v>
      </c>
      <c r="D2340">
        <v>1611.3</v>
      </c>
    </row>
    <row r="2341" spans="1:6" x14ac:dyDescent="0.35">
      <c r="A2341" s="69">
        <v>39944</v>
      </c>
      <c r="D2341">
        <v>1617.5</v>
      </c>
    </row>
    <row r="2342" spans="1:6" x14ac:dyDescent="0.35">
      <c r="A2342" s="69">
        <v>39951</v>
      </c>
      <c r="D2342">
        <v>1617.1</v>
      </c>
    </row>
    <row r="2343" spans="1:6" x14ac:dyDescent="0.35">
      <c r="A2343" s="69">
        <v>39958</v>
      </c>
      <c r="D2343">
        <v>1623.4</v>
      </c>
    </row>
    <row r="2344" spans="1:6" x14ac:dyDescent="0.35">
      <c r="A2344" s="69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35">
      <c r="A2345" s="69">
        <v>39972</v>
      </c>
      <c r="D2345">
        <v>1650.5</v>
      </c>
    </row>
    <row r="2346" spans="1:6" x14ac:dyDescent="0.35">
      <c r="A2346" s="69">
        <v>39979</v>
      </c>
      <c r="D2346">
        <v>1659.5</v>
      </c>
    </row>
    <row r="2347" spans="1:6" x14ac:dyDescent="0.35">
      <c r="A2347" s="69">
        <v>39986</v>
      </c>
      <c r="D2347">
        <v>1671.6</v>
      </c>
    </row>
    <row r="2348" spans="1:6" x14ac:dyDescent="0.35">
      <c r="A2348" s="69">
        <v>39993</v>
      </c>
      <c r="D2348">
        <v>1660.7</v>
      </c>
    </row>
    <row r="2349" spans="1:6" x14ac:dyDescent="0.35">
      <c r="A2349" s="69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35">
      <c r="A2350" s="69">
        <v>40000</v>
      </c>
      <c r="D2350">
        <v>1653.2</v>
      </c>
    </row>
    <row r="2351" spans="1:6" x14ac:dyDescent="0.35">
      <c r="A2351" s="69">
        <v>40007</v>
      </c>
      <c r="D2351">
        <v>1663.9</v>
      </c>
    </row>
    <row r="2352" spans="1:6" x14ac:dyDescent="0.35">
      <c r="A2352" s="69">
        <v>40014</v>
      </c>
      <c r="D2352">
        <v>1662.6</v>
      </c>
    </row>
    <row r="2353" spans="1:6" x14ac:dyDescent="0.35">
      <c r="A2353" s="69">
        <v>40021</v>
      </c>
      <c r="D2353">
        <v>1659.2</v>
      </c>
    </row>
    <row r="2354" spans="1:6" x14ac:dyDescent="0.35">
      <c r="A2354" s="69">
        <v>40026</v>
      </c>
      <c r="B2354">
        <v>770.5</v>
      </c>
      <c r="C2354">
        <v>3919.8</v>
      </c>
      <c r="E2354">
        <v>8445</v>
      </c>
    </row>
    <row r="2355" spans="1:6" x14ac:dyDescent="0.35">
      <c r="A2355" s="69">
        <v>40028</v>
      </c>
      <c r="D2355">
        <v>1679.3</v>
      </c>
    </row>
    <row r="2356" spans="1:6" x14ac:dyDescent="0.35">
      <c r="A2356" s="69">
        <v>40035</v>
      </c>
      <c r="D2356">
        <v>1669.5</v>
      </c>
    </row>
    <row r="2357" spans="1:6" x14ac:dyDescent="0.35">
      <c r="A2357" s="69">
        <v>40042</v>
      </c>
      <c r="D2357">
        <v>1668.9</v>
      </c>
    </row>
    <row r="2358" spans="1:6" x14ac:dyDescent="0.35">
      <c r="A2358" s="69">
        <v>40049</v>
      </c>
      <c r="D2358">
        <v>1649.2</v>
      </c>
    </row>
    <row r="2359" spans="1:6" x14ac:dyDescent="0.35">
      <c r="A2359" s="69">
        <v>40056</v>
      </c>
      <c r="D2359">
        <v>1644.2</v>
      </c>
    </row>
    <row r="2360" spans="1:6" x14ac:dyDescent="0.35">
      <c r="A2360" s="69">
        <v>40057</v>
      </c>
      <c r="B2360">
        <v>771.3</v>
      </c>
      <c r="C2360">
        <v>3911.9</v>
      </c>
      <c r="E2360">
        <v>8444.2000000000007</v>
      </c>
    </row>
    <row r="2361" spans="1:6" x14ac:dyDescent="0.35">
      <c r="A2361" s="69">
        <v>40063</v>
      </c>
      <c r="D2361">
        <v>1660.5</v>
      </c>
    </row>
    <row r="2362" spans="1:6" x14ac:dyDescent="0.35">
      <c r="A2362" s="69">
        <v>40070</v>
      </c>
      <c r="D2362">
        <v>1674.9</v>
      </c>
    </row>
    <row r="2363" spans="1:6" x14ac:dyDescent="0.35">
      <c r="A2363" s="69">
        <v>40077</v>
      </c>
      <c r="D2363">
        <v>1662.9</v>
      </c>
    </row>
    <row r="2364" spans="1:6" x14ac:dyDescent="0.35">
      <c r="A2364" s="69">
        <v>40084</v>
      </c>
      <c r="D2364">
        <v>1662.1</v>
      </c>
    </row>
    <row r="2365" spans="1:6" x14ac:dyDescent="0.35">
      <c r="A2365" s="69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35">
      <c r="A2366" s="69">
        <v>40091</v>
      </c>
      <c r="D2366">
        <v>1662.2</v>
      </c>
    </row>
    <row r="2367" spans="1:6" x14ac:dyDescent="0.35">
      <c r="A2367" s="69">
        <v>40098</v>
      </c>
      <c r="D2367">
        <v>1674.6</v>
      </c>
    </row>
    <row r="2368" spans="1:6" x14ac:dyDescent="0.35">
      <c r="A2368" s="69">
        <v>40105</v>
      </c>
      <c r="D2368">
        <v>1680.9</v>
      </c>
    </row>
    <row r="2369" spans="1:6" x14ac:dyDescent="0.35">
      <c r="A2369" s="69">
        <v>40112</v>
      </c>
      <c r="D2369">
        <v>1685.4</v>
      </c>
    </row>
    <row r="2370" spans="1:6" x14ac:dyDescent="0.35">
      <c r="A2370" s="69">
        <v>40118</v>
      </c>
      <c r="B2370">
        <v>774.7</v>
      </c>
      <c r="C2370">
        <v>3913.2</v>
      </c>
      <c r="E2370">
        <v>8500.7999999999993</v>
      </c>
    </row>
    <row r="2371" spans="1:6" x14ac:dyDescent="0.35">
      <c r="A2371" s="69">
        <v>40119</v>
      </c>
      <c r="D2371">
        <v>1682.6</v>
      </c>
    </row>
    <row r="2372" spans="1:6" x14ac:dyDescent="0.35">
      <c r="A2372" s="69">
        <v>40126</v>
      </c>
      <c r="D2372">
        <v>1680.4</v>
      </c>
    </row>
    <row r="2373" spans="1:6" x14ac:dyDescent="0.35">
      <c r="A2373" s="69">
        <v>40133</v>
      </c>
      <c r="D2373">
        <v>1680.8</v>
      </c>
    </row>
    <row r="2374" spans="1:6" x14ac:dyDescent="0.35">
      <c r="A2374" s="69">
        <v>40140</v>
      </c>
      <c r="D2374">
        <v>1683</v>
      </c>
    </row>
    <row r="2375" spans="1:6" x14ac:dyDescent="0.35">
      <c r="A2375" s="69">
        <v>40147</v>
      </c>
      <c r="D2375">
        <v>1688.2</v>
      </c>
    </row>
    <row r="2376" spans="1:6" x14ac:dyDescent="0.35">
      <c r="A2376" s="69">
        <v>40148</v>
      </c>
      <c r="B2376">
        <v>778.8</v>
      </c>
      <c r="C2376">
        <v>3909</v>
      </c>
      <c r="E2376">
        <v>8496</v>
      </c>
    </row>
    <row r="2377" spans="1:6" x14ac:dyDescent="0.35">
      <c r="A2377" s="69">
        <v>40154</v>
      </c>
      <c r="D2377">
        <v>1684.8</v>
      </c>
    </row>
    <row r="2378" spans="1:6" x14ac:dyDescent="0.35">
      <c r="A2378" s="69">
        <v>40161</v>
      </c>
      <c r="D2378">
        <v>1691.1</v>
      </c>
    </row>
    <row r="2379" spans="1:6" x14ac:dyDescent="0.35">
      <c r="A2379" s="69">
        <v>40168</v>
      </c>
      <c r="D2379">
        <v>1698.6</v>
      </c>
    </row>
    <row r="2380" spans="1:6" x14ac:dyDescent="0.35">
      <c r="A2380" s="69">
        <v>40175</v>
      </c>
      <c r="D2380">
        <v>1690.1</v>
      </c>
    </row>
    <row r="2381" spans="1:6" x14ac:dyDescent="0.35">
      <c r="A2381" s="69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35">
      <c r="A2382" s="69">
        <v>40182</v>
      </c>
      <c r="D2382">
        <v>1708.6</v>
      </c>
    </row>
    <row r="2383" spans="1:6" x14ac:dyDescent="0.35">
      <c r="A2383" s="69">
        <v>40189</v>
      </c>
      <c r="D2383">
        <v>1665.4</v>
      </c>
    </row>
    <row r="2384" spans="1:6" x14ac:dyDescent="0.35">
      <c r="A2384" s="69">
        <v>40196</v>
      </c>
      <c r="D2384">
        <v>1669.7</v>
      </c>
    </row>
    <row r="2385" spans="1:6" x14ac:dyDescent="0.35">
      <c r="A2385" s="69">
        <v>40203</v>
      </c>
      <c r="D2385">
        <v>1672.6</v>
      </c>
    </row>
    <row r="2386" spans="1:6" x14ac:dyDescent="0.35">
      <c r="A2386" s="69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35">
      <c r="A2387" s="69">
        <v>40217</v>
      </c>
      <c r="D2387">
        <v>1688.6</v>
      </c>
    </row>
    <row r="2388" spans="1:6" x14ac:dyDescent="0.35">
      <c r="A2388" s="69">
        <v>40224</v>
      </c>
      <c r="D2388">
        <v>1717.2</v>
      </c>
    </row>
    <row r="2389" spans="1:6" x14ac:dyDescent="0.35">
      <c r="A2389" s="69">
        <v>40231</v>
      </c>
      <c r="D2389">
        <v>1702.1</v>
      </c>
    </row>
    <row r="2390" spans="1:6" x14ac:dyDescent="0.35">
      <c r="A2390" s="69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35">
      <c r="A2391" s="69">
        <v>40245</v>
      </c>
      <c r="D2391">
        <v>1704.2</v>
      </c>
    </row>
    <row r="2392" spans="1:6" x14ac:dyDescent="0.35">
      <c r="A2392" s="69">
        <v>40252</v>
      </c>
      <c r="D2392">
        <v>1722.9</v>
      </c>
    </row>
    <row r="2393" spans="1:6" x14ac:dyDescent="0.35">
      <c r="A2393" s="69">
        <v>40259</v>
      </c>
      <c r="D2393">
        <v>1722.2</v>
      </c>
    </row>
    <row r="2394" spans="1:6" x14ac:dyDescent="0.35">
      <c r="A2394" s="69">
        <v>40266</v>
      </c>
      <c r="D2394">
        <v>1708.3</v>
      </c>
    </row>
    <row r="2395" spans="1:6" x14ac:dyDescent="0.35">
      <c r="A2395" s="69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35">
      <c r="A2396" s="69">
        <v>40273</v>
      </c>
      <c r="D2396">
        <v>1686</v>
      </c>
    </row>
    <row r="2397" spans="1:6" x14ac:dyDescent="0.35">
      <c r="A2397" s="69">
        <v>40280</v>
      </c>
      <c r="D2397">
        <v>1697.7</v>
      </c>
    </row>
    <row r="2398" spans="1:6" x14ac:dyDescent="0.35">
      <c r="A2398" s="69">
        <v>40287</v>
      </c>
      <c r="D2398">
        <v>1699.4</v>
      </c>
    </row>
    <row r="2399" spans="1:6" x14ac:dyDescent="0.35">
      <c r="A2399" s="69">
        <v>40294</v>
      </c>
      <c r="D2399">
        <v>1692.3</v>
      </c>
    </row>
    <row r="2400" spans="1:6" x14ac:dyDescent="0.35">
      <c r="A2400" s="69">
        <v>40299</v>
      </c>
      <c r="B2400">
        <v>787</v>
      </c>
      <c r="C2400">
        <v>3953.2</v>
      </c>
      <c r="E2400">
        <v>8589.9</v>
      </c>
    </row>
    <row r="2401" spans="1:6" x14ac:dyDescent="0.35">
      <c r="A2401" s="69">
        <v>40301</v>
      </c>
      <c r="D2401">
        <v>1728.3</v>
      </c>
    </row>
    <row r="2402" spans="1:6" x14ac:dyDescent="0.35">
      <c r="A2402" s="69">
        <v>40308</v>
      </c>
      <c r="D2402">
        <v>1710.7</v>
      </c>
    </row>
    <row r="2403" spans="1:6" x14ac:dyDescent="0.35">
      <c r="A2403" s="69">
        <v>40315</v>
      </c>
      <c r="D2403">
        <v>1702.8</v>
      </c>
    </row>
    <row r="2404" spans="1:6" x14ac:dyDescent="0.35">
      <c r="A2404" s="69">
        <v>40322</v>
      </c>
      <c r="D2404">
        <v>1707.5</v>
      </c>
    </row>
    <row r="2405" spans="1:6" x14ac:dyDescent="0.35">
      <c r="A2405" s="69">
        <v>40329</v>
      </c>
      <c r="D2405">
        <v>1711.5</v>
      </c>
    </row>
    <row r="2406" spans="1:6" x14ac:dyDescent="0.35">
      <c r="A2406" s="69">
        <v>40330</v>
      </c>
      <c r="B2406">
        <v>797.2</v>
      </c>
      <c r="C2406">
        <v>3963.6</v>
      </c>
      <c r="E2406">
        <v>8609</v>
      </c>
    </row>
    <row r="2407" spans="1:6" x14ac:dyDescent="0.35">
      <c r="A2407" s="69">
        <v>40336</v>
      </c>
      <c r="D2407">
        <v>1717.9</v>
      </c>
    </row>
    <row r="2408" spans="1:6" x14ac:dyDescent="0.35">
      <c r="A2408" s="69">
        <v>40343</v>
      </c>
      <c r="D2408">
        <v>1722.3</v>
      </c>
    </row>
    <row r="2409" spans="1:6" x14ac:dyDescent="0.35">
      <c r="A2409" s="69">
        <v>40350</v>
      </c>
      <c r="D2409">
        <v>1741.3</v>
      </c>
    </row>
    <row r="2410" spans="1:6" x14ac:dyDescent="0.35">
      <c r="A2410" s="69">
        <v>40357</v>
      </c>
      <c r="D2410">
        <v>1748.3</v>
      </c>
    </row>
    <row r="2411" spans="1:6" x14ac:dyDescent="0.35">
      <c r="A2411" s="69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35">
      <c r="A2412" s="69">
        <v>40364</v>
      </c>
      <c r="D2412">
        <v>1719.3</v>
      </c>
    </row>
    <row r="2413" spans="1:6" x14ac:dyDescent="0.35">
      <c r="A2413" s="69">
        <v>40371</v>
      </c>
      <c r="D2413">
        <v>1722.3</v>
      </c>
    </row>
    <row r="2414" spans="1:6" x14ac:dyDescent="0.35">
      <c r="A2414" s="69">
        <v>40378</v>
      </c>
      <c r="D2414">
        <v>1718.8</v>
      </c>
    </row>
    <row r="2415" spans="1:6" x14ac:dyDescent="0.35">
      <c r="A2415" s="69">
        <v>40385</v>
      </c>
      <c r="D2415">
        <v>1730.6</v>
      </c>
    </row>
    <row r="2416" spans="1:6" x14ac:dyDescent="0.35">
      <c r="A2416" s="69">
        <v>40391</v>
      </c>
      <c r="B2416">
        <v>802.4</v>
      </c>
      <c r="C2416">
        <v>3978.1</v>
      </c>
      <c r="E2416">
        <v>8669.1</v>
      </c>
    </row>
    <row r="2417" spans="1:6" x14ac:dyDescent="0.35">
      <c r="A2417" s="69">
        <v>40392</v>
      </c>
      <c r="D2417">
        <v>1729.2</v>
      </c>
    </row>
    <row r="2418" spans="1:6" x14ac:dyDescent="0.35">
      <c r="A2418" s="69">
        <v>40399</v>
      </c>
      <c r="D2418">
        <v>1743.4</v>
      </c>
    </row>
    <row r="2419" spans="1:6" x14ac:dyDescent="0.35">
      <c r="A2419" s="69">
        <v>40406</v>
      </c>
      <c r="D2419">
        <v>1742.1</v>
      </c>
    </row>
    <row r="2420" spans="1:6" x14ac:dyDescent="0.35">
      <c r="A2420" s="69">
        <v>40413</v>
      </c>
      <c r="D2420">
        <v>1757.4</v>
      </c>
    </row>
    <row r="2421" spans="1:6" x14ac:dyDescent="0.35">
      <c r="A2421" s="69">
        <v>40420</v>
      </c>
      <c r="D2421">
        <v>1757.3</v>
      </c>
    </row>
    <row r="2422" spans="1:6" x14ac:dyDescent="0.35">
      <c r="A2422" s="69">
        <v>40422</v>
      </c>
      <c r="B2422">
        <v>809.2</v>
      </c>
      <c r="C2422">
        <v>3985.8</v>
      </c>
      <c r="E2422">
        <v>8700.1</v>
      </c>
    </row>
    <row r="2423" spans="1:6" x14ac:dyDescent="0.35">
      <c r="A2423" s="69">
        <v>40427</v>
      </c>
      <c r="D2423">
        <v>1749.5</v>
      </c>
    </row>
    <row r="2424" spans="1:6" x14ac:dyDescent="0.35">
      <c r="A2424" s="69">
        <v>40434</v>
      </c>
      <c r="D2424">
        <v>1768.6</v>
      </c>
    </row>
    <row r="2425" spans="1:6" x14ac:dyDescent="0.35">
      <c r="A2425" s="69">
        <v>40441</v>
      </c>
      <c r="D2425">
        <v>1769.6</v>
      </c>
    </row>
    <row r="2426" spans="1:6" x14ac:dyDescent="0.35">
      <c r="A2426" s="69">
        <v>40448</v>
      </c>
      <c r="D2426">
        <v>1770.2</v>
      </c>
    </row>
    <row r="2427" spans="1:6" x14ac:dyDescent="0.35">
      <c r="A2427" s="69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35">
      <c r="A2428" s="69">
        <v>40455</v>
      </c>
      <c r="D2428">
        <v>1776.2</v>
      </c>
    </row>
    <row r="2429" spans="1:6" x14ac:dyDescent="0.35">
      <c r="A2429" s="69">
        <v>40462</v>
      </c>
      <c r="D2429">
        <v>1789.5</v>
      </c>
    </row>
    <row r="2430" spans="1:6" x14ac:dyDescent="0.35">
      <c r="A2430" s="69">
        <v>40469</v>
      </c>
      <c r="D2430">
        <v>1776.5</v>
      </c>
    </row>
    <row r="2431" spans="1:6" x14ac:dyDescent="0.35">
      <c r="A2431" s="69">
        <v>40476</v>
      </c>
      <c r="D2431">
        <v>1789.5</v>
      </c>
    </row>
    <row r="2432" spans="1:6" x14ac:dyDescent="0.35">
      <c r="A2432" s="69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35">
      <c r="A2433" s="69">
        <v>40490</v>
      </c>
      <c r="D2433">
        <v>1867.7</v>
      </c>
    </row>
    <row r="2434" spans="1:6" x14ac:dyDescent="0.35">
      <c r="A2434" s="69">
        <v>40497</v>
      </c>
      <c r="D2434">
        <v>1802</v>
      </c>
    </row>
    <row r="2435" spans="1:6" x14ac:dyDescent="0.35">
      <c r="A2435" s="69">
        <v>40504</v>
      </c>
      <c r="D2435">
        <v>1819</v>
      </c>
    </row>
    <row r="2436" spans="1:6" x14ac:dyDescent="0.35">
      <c r="A2436" s="69">
        <v>40511</v>
      </c>
      <c r="D2436">
        <v>1836.1</v>
      </c>
    </row>
    <row r="2437" spans="1:6" x14ac:dyDescent="0.35">
      <c r="A2437" s="69">
        <v>40513</v>
      </c>
      <c r="B2437">
        <v>833.1</v>
      </c>
      <c r="C2437">
        <v>3992.3</v>
      </c>
      <c r="E2437">
        <v>8801.7999999999993</v>
      </c>
    </row>
    <row r="2438" spans="1:6" x14ac:dyDescent="0.35">
      <c r="A2438" s="69">
        <v>40518</v>
      </c>
      <c r="D2438">
        <v>1812.3</v>
      </c>
    </row>
    <row r="2439" spans="1:6" x14ac:dyDescent="0.35">
      <c r="A2439" s="69">
        <v>40525</v>
      </c>
      <c r="D2439">
        <v>1829</v>
      </c>
    </row>
    <row r="2440" spans="1:6" x14ac:dyDescent="0.35">
      <c r="A2440" s="69">
        <v>40532</v>
      </c>
      <c r="D2440">
        <v>1840.8</v>
      </c>
    </row>
    <row r="2441" spans="1:6" x14ac:dyDescent="0.35">
      <c r="A2441" s="69">
        <v>40539</v>
      </c>
      <c r="D2441">
        <v>1853.6</v>
      </c>
    </row>
    <row r="2442" spans="1:6" x14ac:dyDescent="0.35">
      <c r="A2442" s="69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35">
      <c r="A2443" s="69">
        <v>40546</v>
      </c>
      <c r="D2443">
        <v>1849.9</v>
      </c>
    </row>
    <row r="2444" spans="1:6" x14ac:dyDescent="0.35">
      <c r="A2444" s="69">
        <v>40553</v>
      </c>
      <c r="D2444">
        <v>1834.5</v>
      </c>
    </row>
    <row r="2445" spans="1:6" x14ac:dyDescent="0.35">
      <c r="A2445" s="69">
        <v>40560</v>
      </c>
      <c r="D2445">
        <v>1858.3</v>
      </c>
    </row>
    <row r="2446" spans="1:6" x14ac:dyDescent="0.35">
      <c r="A2446" s="69">
        <v>40567</v>
      </c>
      <c r="D2446">
        <v>1854.1</v>
      </c>
    </row>
    <row r="2447" spans="1:6" x14ac:dyDescent="0.35">
      <c r="A2447" s="69">
        <v>40574</v>
      </c>
      <c r="D2447">
        <v>1868.8</v>
      </c>
    </row>
    <row r="2448" spans="1:6" x14ac:dyDescent="0.35">
      <c r="A2448" s="69">
        <v>40575</v>
      </c>
      <c r="B2448">
        <v>842.8</v>
      </c>
      <c r="C2448">
        <v>4004.9</v>
      </c>
      <c r="E2448">
        <v>8886.9</v>
      </c>
    </row>
    <row r="2449" spans="1:6" x14ac:dyDescent="0.35">
      <c r="A2449" s="69">
        <v>40581</v>
      </c>
      <c r="D2449">
        <v>1850.4</v>
      </c>
    </row>
    <row r="2450" spans="1:6" x14ac:dyDescent="0.35">
      <c r="A2450" s="69">
        <v>40588</v>
      </c>
      <c r="D2450">
        <v>1859.1</v>
      </c>
    </row>
    <row r="2451" spans="1:6" x14ac:dyDescent="0.35">
      <c r="A2451" s="69">
        <v>40595</v>
      </c>
      <c r="D2451">
        <v>1885.8</v>
      </c>
    </row>
    <row r="2452" spans="1:6" x14ac:dyDescent="0.35">
      <c r="A2452" s="69">
        <v>40602</v>
      </c>
      <c r="D2452">
        <v>1895.2</v>
      </c>
    </row>
    <row r="2453" spans="1:6" x14ac:dyDescent="0.35">
      <c r="A2453" s="69">
        <v>40603</v>
      </c>
      <c r="B2453">
        <v>850.3</v>
      </c>
      <c r="C2453">
        <v>4009.7</v>
      </c>
      <c r="E2453">
        <v>8943.5</v>
      </c>
    </row>
    <row r="2454" spans="1:6" x14ac:dyDescent="0.35">
      <c r="A2454" s="69">
        <v>40609</v>
      </c>
      <c r="D2454">
        <v>1875.6</v>
      </c>
    </row>
    <row r="2455" spans="1:6" x14ac:dyDescent="0.35">
      <c r="A2455" s="69">
        <v>40616</v>
      </c>
      <c r="D2455">
        <v>1889.6</v>
      </c>
    </row>
    <row r="2456" spans="1:6" x14ac:dyDescent="0.35">
      <c r="A2456" s="69">
        <v>40623</v>
      </c>
      <c r="D2456">
        <v>1901.2</v>
      </c>
    </row>
    <row r="2457" spans="1:6" x14ac:dyDescent="0.35">
      <c r="A2457" s="69">
        <v>40630</v>
      </c>
      <c r="D2457">
        <v>1897.1</v>
      </c>
    </row>
    <row r="2458" spans="1:6" x14ac:dyDescent="0.35">
      <c r="A2458" s="69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35">
      <c r="A2459" s="69">
        <v>40637</v>
      </c>
      <c r="D2459">
        <v>1895.4</v>
      </c>
    </row>
    <row r="2460" spans="1:6" x14ac:dyDescent="0.35">
      <c r="A2460" s="69">
        <v>40644</v>
      </c>
      <c r="D2460">
        <v>1896.4</v>
      </c>
    </row>
    <row r="2461" spans="1:6" x14ac:dyDescent="0.35">
      <c r="A2461" s="69">
        <v>40651</v>
      </c>
      <c r="D2461">
        <v>1892.8</v>
      </c>
    </row>
    <row r="2462" spans="1:6" x14ac:dyDescent="0.35">
      <c r="A2462" s="69">
        <v>40658</v>
      </c>
      <c r="D2462">
        <v>1902.2</v>
      </c>
    </row>
    <row r="2463" spans="1:6" x14ac:dyDescent="0.35">
      <c r="A2463" s="69">
        <v>40664</v>
      </c>
      <c r="B2463">
        <v>863.7</v>
      </c>
      <c r="C2463">
        <v>4037</v>
      </c>
      <c r="E2463">
        <v>9075.5</v>
      </c>
    </row>
    <row r="2464" spans="1:6" x14ac:dyDescent="0.35">
      <c r="A2464" s="69">
        <v>40665</v>
      </c>
      <c r="D2464">
        <v>1920.6</v>
      </c>
    </row>
    <row r="2465" spans="1:6" x14ac:dyDescent="0.35">
      <c r="A2465" s="69">
        <v>40672</v>
      </c>
      <c r="D2465">
        <v>1928.1</v>
      </c>
    </row>
    <row r="2466" spans="1:6" x14ac:dyDescent="0.35">
      <c r="A2466" s="69">
        <v>40679</v>
      </c>
      <c r="D2466">
        <v>1930.7</v>
      </c>
    </row>
    <row r="2467" spans="1:6" x14ac:dyDescent="0.35">
      <c r="A2467" s="69">
        <v>40686</v>
      </c>
      <c r="D2467">
        <v>1942.2</v>
      </c>
    </row>
    <row r="2468" spans="1:6" x14ac:dyDescent="0.35">
      <c r="A2468" s="69">
        <v>40693</v>
      </c>
      <c r="D2468">
        <v>1956.5</v>
      </c>
    </row>
    <row r="2469" spans="1:6" x14ac:dyDescent="0.35">
      <c r="A2469" s="69">
        <v>40695</v>
      </c>
      <c r="B2469">
        <v>873.4</v>
      </c>
      <c r="C2469">
        <v>4070.6</v>
      </c>
      <c r="E2469">
        <v>9151</v>
      </c>
    </row>
    <row r="2470" spans="1:6" x14ac:dyDescent="0.35">
      <c r="A2470" s="69">
        <v>40700</v>
      </c>
      <c r="D2470">
        <v>1936</v>
      </c>
    </row>
    <row r="2471" spans="1:6" x14ac:dyDescent="0.35">
      <c r="A2471" s="69">
        <v>40707</v>
      </c>
      <c r="D2471">
        <v>1951.5</v>
      </c>
    </row>
    <row r="2472" spans="1:6" x14ac:dyDescent="0.35">
      <c r="A2472" s="69">
        <v>40714</v>
      </c>
      <c r="D2472">
        <v>1961.5</v>
      </c>
    </row>
    <row r="2473" spans="1:6" x14ac:dyDescent="0.35">
      <c r="A2473" s="69">
        <v>40721</v>
      </c>
      <c r="D2473">
        <v>1959.4</v>
      </c>
    </row>
    <row r="2474" spans="1:6" x14ac:dyDescent="0.35">
      <c r="A2474" s="69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35">
      <c r="A2475" s="69">
        <v>40728</v>
      </c>
      <c r="D2475">
        <v>1985.7</v>
      </c>
    </row>
    <row r="2476" spans="1:6" x14ac:dyDescent="0.35">
      <c r="A2476" s="69">
        <v>40735</v>
      </c>
      <c r="D2476">
        <v>1983.7</v>
      </c>
    </row>
    <row r="2477" spans="1:6" x14ac:dyDescent="0.35">
      <c r="A2477" s="69">
        <v>40742</v>
      </c>
      <c r="D2477">
        <v>1975.8</v>
      </c>
    </row>
    <row r="2478" spans="1:6" x14ac:dyDescent="0.35">
      <c r="A2478" s="69">
        <v>40749</v>
      </c>
      <c r="D2478">
        <v>2001.2</v>
      </c>
    </row>
    <row r="2479" spans="1:6" x14ac:dyDescent="0.35">
      <c r="A2479" s="69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35">
      <c r="A2480" s="69">
        <v>40763</v>
      </c>
      <c r="D2480">
        <v>2094.4</v>
      </c>
    </row>
    <row r="2481" spans="1:6" x14ac:dyDescent="0.35">
      <c r="A2481" s="69">
        <v>40770</v>
      </c>
      <c r="D2481">
        <v>2109.1</v>
      </c>
    </row>
    <row r="2482" spans="1:6" x14ac:dyDescent="0.35">
      <c r="A2482" s="69">
        <v>40777</v>
      </c>
      <c r="D2482">
        <v>2136</v>
      </c>
    </row>
    <row r="2483" spans="1:6" x14ac:dyDescent="0.35">
      <c r="A2483" s="69">
        <v>40784</v>
      </c>
      <c r="D2483">
        <v>2122.4</v>
      </c>
    </row>
    <row r="2484" spans="1:6" x14ac:dyDescent="0.35">
      <c r="A2484" s="69">
        <v>40787</v>
      </c>
      <c r="B2484">
        <v>935.6</v>
      </c>
      <c r="C2484">
        <v>4205</v>
      </c>
      <c r="E2484">
        <v>9528.2999999999993</v>
      </c>
    </row>
    <row r="2485" spans="1:6" x14ac:dyDescent="0.35">
      <c r="A2485" s="69">
        <v>40791</v>
      </c>
      <c r="D2485">
        <v>2110.1</v>
      </c>
    </row>
    <row r="2486" spans="1:6" x14ac:dyDescent="0.35">
      <c r="A2486" s="69">
        <v>40798</v>
      </c>
      <c r="D2486">
        <v>2118.6999999999998</v>
      </c>
    </row>
    <row r="2487" spans="1:6" x14ac:dyDescent="0.35">
      <c r="A2487" s="69">
        <v>40805</v>
      </c>
      <c r="D2487">
        <v>2120.9</v>
      </c>
    </row>
    <row r="2488" spans="1:6" x14ac:dyDescent="0.35">
      <c r="A2488" s="69">
        <v>40812</v>
      </c>
      <c r="D2488">
        <v>2128</v>
      </c>
    </row>
    <row r="2489" spans="1:6" x14ac:dyDescent="0.35">
      <c r="A2489" s="69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35">
      <c r="A2490" s="69">
        <v>40819</v>
      </c>
      <c r="D2490">
        <v>2176.6999999999998</v>
      </c>
    </row>
    <row r="2491" spans="1:6" x14ac:dyDescent="0.35">
      <c r="A2491" s="69">
        <v>40826</v>
      </c>
      <c r="D2491">
        <v>2150.8000000000002</v>
      </c>
    </row>
    <row r="2492" spans="1:6" x14ac:dyDescent="0.35">
      <c r="A2492" s="69">
        <v>40833</v>
      </c>
      <c r="D2492">
        <v>2128.1999999999998</v>
      </c>
    </row>
    <row r="2493" spans="1:6" x14ac:dyDescent="0.35">
      <c r="A2493" s="69">
        <v>40840</v>
      </c>
      <c r="D2493">
        <v>2126.6</v>
      </c>
    </row>
    <row r="2494" spans="1:6" x14ac:dyDescent="0.35">
      <c r="A2494" s="69">
        <v>40847</v>
      </c>
      <c r="D2494">
        <v>2136.1999999999998</v>
      </c>
    </row>
    <row r="2495" spans="1:6" x14ac:dyDescent="0.35">
      <c r="A2495" s="69">
        <v>40848</v>
      </c>
      <c r="B2495">
        <v>960.5</v>
      </c>
      <c r="C2495">
        <v>4231.5</v>
      </c>
      <c r="E2495">
        <v>9612.6</v>
      </c>
    </row>
    <row r="2496" spans="1:6" x14ac:dyDescent="0.35">
      <c r="A2496" s="69">
        <v>40854</v>
      </c>
      <c r="D2496">
        <v>2147.3000000000002</v>
      </c>
    </row>
    <row r="2497" spans="1:6" x14ac:dyDescent="0.35">
      <c r="A2497" s="69">
        <v>40861</v>
      </c>
      <c r="D2497">
        <v>2171.9</v>
      </c>
    </row>
    <row r="2498" spans="1:6" x14ac:dyDescent="0.35">
      <c r="A2498" s="69">
        <v>40868</v>
      </c>
      <c r="D2498">
        <v>2179.4</v>
      </c>
    </row>
    <row r="2499" spans="1:6" x14ac:dyDescent="0.35">
      <c r="A2499" s="69">
        <v>40875</v>
      </c>
      <c r="D2499">
        <v>2171.1999999999998</v>
      </c>
    </row>
    <row r="2500" spans="1:6" x14ac:dyDescent="0.35">
      <c r="A2500" s="69">
        <v>40878</v>
      </c>
      <c r="B2500">
        <v>953.1</v>
      </c>
      <c r="C2500">
        <v>4251.3999999999996</v>
      </c>
      <c r="E2500">
        <v>9660.1</v>
      </c>
    </row>
    <row r="2501" spans="1:6" x14ac:dyDescent="0.35">
      <c r="A2501" s="69">
        <v>40882</v>
      </c>
      <c r="D2501">
        <v>2158.5</v>
      </c>
    </row>
    <row r="2502" spans="1:6" x14ac:dyDescent="0.35">
      <c r="A2502" s="69">
        <v>40889</v>
      </c>
      <c r="D2502">
        <v>2165.6999999999998</v>
      </c>
    </row>
    <row r="2503" spans="1:6" x14ac:dyDescent="0.35">
      <c r="A2503" s="69">
        <v>40896</v>
      </c>
      <c r="D2503">
        <v>2149.8000000000002</v>
      </c>
    </row>
    <row r="2504" spans="1:6" x14ac:dyDescent="0.35">
      <c r="A2504" s="69">
        <v>40903</v>
      </c>
      <c r="D2504">
        <v>2156.3000000000002</v>
      </c>
    </row>
    <row r="2505" spans="1:6" x14ac:dyDescent="0.35">
      <c r="A2505" s="69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35">
      <c r="A2506" s="69">
        <v>40910</v>
      </c>
      <c r="D2506">
        <v>2199.1999999999998</v>
      </c>
    </row>
    <row r="2507" spans="1:6" x14ac:dyDescent="0.35">
      <c r="A2507" s="69">
        <v>40917</v>
      </c>
      <c r="D2507">
        <v>2199.3000000000002</v>
      </c>
    </row>
    <row r="2508" spans="1:6" x14ac:dyDescent="0.35">
      <c r="A2508" s="69">
        <v>40924</v>
      </c>
      <c r="D2508">
        <v>2198.1</v>
      </c>
    </row>
    <row r="2509" spans="1:6" x14ac:dyDescent="0.35">
      <c r="A2509" s="69">
        <v>40931</v>
      </c>
      <c r="D2509">
        <v>2207.4</v>
      </c>
    </row>
    <row r="2510" spans="1:6" x14ac:dyDescent="0.35">
      <c r="A2510" s="69">
        <v>40938</v>
      </c>
      <c r="D2510">
        <v>2204.3000000000002</v>
      </c>
    </row>
    <row r="2511" spans="1:6" x14ac:dyDescent="0.35">
      <c r="A2511" s="69">
        <v>40940</v>
      </c>
      <c r="B2511">
        <v>966.6</v>
      </c>
      <c r="C2511">
        <v>4285.8</v>
      </c>
      <c r="E2511">
        <v>9785.7000000000007</v>
      </c>
    </row>
    <row r="2512" spans="1:6" x14ac:dyDescent="0.35">
      <c r="A2512" s="69">
        <v>40945</v>
      </c>
      <c r="D2512">
        <v>2197.3000000000002</v>
      </c>
    </row>
    <row r="2513" spans="1:6" x14ac:dyDescent="0.35">
      <c r="A2513" s="69">
        <v>40952</v>
      </c>
      <c r="D2513">
        <v>2211.8000000000002</v>
      </c>
    </row>
    <row r="2514" spans="1:6" x14ac:dyDescent="0.35">
      <c r="A2514" s="69">
        <v>40959</v>
      </c>
      <c r="D2514">
        <v>2217.4</v>
      </c>
    </row>
    <row r="2515" spans="1:6" x14ac:dyDescent="0.35">
      <c r="A2515" s="69">
        <v>40966</v>
      </c>
      <c r="D2515">
        <v>2210.4</v>
      </c>
    </row>
    <row r="2516" spans="1:6" x14ac:dyDescent="0.35">
      <c r="A2516" s="69">
        <v>40969</v>
      </c>
      <c r="B2516">
        <v>973.7</v>
      </c>
      <c r="C2516">
        <v>4296.5</v>
      </c>
      <c r="E2516">
        <v>9830.6</v>
      </c>
    </row>
    <row r="2517" spans="1:6" x14ac:dyDescent="0.35">
      <c r="A2517" s="69">
        <v>40973</v>
      </c>
      <c r="D2517">
        <v>2213.6999999999998</v>
      </c>
    </row>
    <row r="2518" spans="1:6" x14ac:dyDescent="0.35">
      <c r="A2518" s="69">
        <v>40980</v>
      </c>
      <c r="D2518">
        <v>2228.9</v>
      </c>
    </row>
    <row r="2519" spans="1:6" x14ac:dyDescent="0.35">
      <c r="A2519" s="69">
        <v>40987</v>
      </c>
      <c r="D2519">
        <v>2227.9</v>
      </c>
    </row>
    <row r="2520" spans="1:6" x14ac:dyDescent="0.35">
      <c r="A2520" s="69">
        <v>40994</v>
      </c>
      <c r="D2520">
        <v>2227.1999999999998</v>
      </c>
    </row>
    <row r="2521" spans="1:6" x14ac:dyDescent="0.35">
      <c r="A2521" s="69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35">
      <c r="A2522" s="69">
        <v>41001</v>
      </c>
      <c r="D2522">
        <v>2247.1</v>
      </c>
    </row>
    <row r="2523" spans="1:6" x14ac:dyDescent="0.35">
      <c r="A2523" s="69">
        <v>41008</v>
      </c>
      <c r="D2523">
        <v>2249.9</v>
      </c>
    </row>
    <row r="2524" spans="1:6" x14ac:dyDescent="0.35">
      <c r="A2524" s="69">
        <v>41015</v>
      </c>
      <c r="D2524">
        <v>2241.8000000000002</v>
      </c>
    </row>
    <row r="2525" spans="1:6" x14ac:dyDescent="0.35">
      <c r="A2525" s="69">
        <v>41022</v>
      </c>
      <c r="D2525">
        <v>2247.4</v>
      </c>
    </row>
    <row r="2526" spans="1:6" x14ac:dyDescent="0.35">
      <c r="A2526" s="69">
        <v>41029</v>
      </c>
      <c r="D2526">
        <v>2253.5</v>
      </c>
    </row>
    <row r="2527" spans="1:6" x14ac:dyDescent="0.35">
      <c r="A2527" s="69">
        <v>41030</v>
      </c>
      <c r="B2527">
        <v>986.5</v>
      </c>
      <c r="C2527">
        <v>4341</v>
      </c>
      <c r="E2527">
        <v>9928.4</v>
      </c>
    </row>
    <row r="2528" spans="1:6" x14ac:dyDescent="0.35">
      <c r="A2528" s="69">
        <v>41036</v>
      </c>
      <c r="D2528">
        <v>2241.3000000000002</v>
      </c>
    </row>
    <row r="2529" spans="1:6" x14ac:dyDescent="0.35">
      <c r="A2529" s="69">
        <v>41043</v>
      </c>
      <c r="D2529">
        <v>2267.3000000000002</v>
      </c>
    </row>
    <row r="2530" spans="1:6" x14ac:dyDescent="0.35">
      <c r="A2530" s="69">
        <v>41050</v>
      </c>
      <c r="D2530">
        <v>2261.9</v>
      </c>
    </row>
    <row r="2531" spans="1:6" x14ac:dyDescent="0.35">
      <c r="A2531" s="69">
        <v>41057</v>
      </c>
      <c r="D2531">
        <v>2256.6</v>
      </c>
    </row>
    <row r="2532" spans="1:6" x14ac:dyDescent="0.35">
      <c r="A2532" s="69">
        <v>41061</v>
      </c>
      <c r="B2532">
        <v>995.7</v>
      </c>
      <c r="C2532">
        <v>4375.6000000000004</v>
      </c>
      <c r="E2532">
        <v>9999.2999999999993</v>
      </c>
    </row>
    <row r="2533" spans="1:6" x14ac:dyDescent="0.35">
      <c r="A2533" s="69">
        <v>41064</v>
      </c>
      <c r="D2533">
        <v>2255.1999999999998</v>
      </c>
    </row>
    <row r="2534" spans="1:6" x14ac:dyDescent="0.35">
      <c r="A2534" s="69">
        <v>41071</v>
      </c>
      <c r="D2534">
        <v>2290.5</v>
      </c>
    </row>
    <row r="2535" spans="1:6" x14ac:dyDescent="0.35">
      <c r="A2535" s="69">
        <v>41078</v>
      </c>
      <c r="D2535">
        <v>2274.6</v>
      </c>
    </row>
    <row r="2536" spans="1:6" x14ac:dyDescent="0.35">
      <c r="A2536" s="69">
        <v>41085</v>
      </c>
      <c r="D2536">
        <v>2272.9</v>
      </c>
    </row>
    <row r="2537" spans="1:6" x14ac:dyDescent="0.35">
      <c r="A2537" s="69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35">
      <c r="A2538" s="69">
        <v>41092</v>
      </c>
      <c r="D2538">
        <v>2284.4</v>
      </c>
    </row>
    <row r="2539" spans="1:6" x14ac:dyDescent="0.35">
      <c r="A2539" s="69">
        <v>41099</v>
      </c>
      <c r="D2539">
        <v>2337.5</v>
      </c>
    </row>
    <row r="2540" spans="1:6" x14ac:dyDescent="0.35">
      <c r="A2540" s="69">
        <v>41106</v>
      </c>
      <c r="D2540">
        <v>2316.1999999999998</v>
      </c>
    </row>
    <row r="2541" spans="1:6" x14ac:dyDescent="0.35">
      <c r="A2541" s="69">
        <v>41113</v>
      </c>
      <c r="D2541">
        <v>2317.6999999999998</v>
      </c>
    </row>
    <row r="2542" spans="1:6" x14ac:dyDescent="0.35">
      <c r="A2542" s="69">
        <v>41120</v>
      </c>
      <c r="D2542">
        <v>2311.6999999999998</v>
      </c>
    </row>
    <row r="2543" spans="1:6" x14ac:dyDescent="0.35">
      <c r="A2543" s="69">
        <v>41122</v>
      </c>
      <c r="B2543">
        <v>1023.9</v>
      </c>
      <c r="C2543">
        <v>4402.1000000000004</v>
      </c>
      <c r="E2543">
        <v>10121.299999999999</v>
      </c>
    </row>
    <row r="2544" spans="1:6" x14ac:dyDescent="0.35">
      <c r="A2544" s="69">
        <v>41127</v>
      </c>
      <c r="D2544">
        <v>2310.6</v>
      </c>
    </row>
    <row r="2545" spans="1:6" x14ac:dyDescent="0.35">
      <c r="A2545" s="69">
        <v>41134</v>
      </c>
      <c r="D2545">
        <v>2350</v>
      </c>
    </row>
    <row r="2546" spans="1:6" x14ac:dyDescent="0.35">
      <c r="A2546" s="69">
        <v>41141</v>
      </c>
      <c r="D2546">
        <v>2341.8000000000002</v>
      </c>
    </row>
    <row r="2547" spans="1:6" x14ac:dyDescent="0.35">
      <c r="A2547" s="69">
        <v>41148</v>
      </c>
      <c r="D2547">
        <v>2346.1999999999998</v>
      </c>
    </row>
    <row r="2548" spans="1:6" x14ac:dyDescent="0.35">
      <c r="A2548" s="69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35">
      <c r="A2549" s="69">
        <v>41155</v>
      </c>
      <c r="D2549">
        <v>2420.6999999999998</v>
      </c>
    </row>
    <row r="2550" spans="1:6" x14ac:dyDescent="0.35">
      <c r="A2550" s="69">
        <v>41162</v>
      </c>
      <c r="D2550">
        <v>2405.4</v>
      </c>
    </row>
    <row r="2551" spans="1:6" x14ac:dyDescent="0.35">
      <c r="A2551" s="69">
        <v>41169</v>
      </c>
      <c r="D2551">
        <v>2379.6</v>
      </c>
    </row>
    <row r="2552" spans="1:6" x14ac:dyDescent="0.35">
      <c r="A2552" s="69">
        <v>41176</v>
      </c>
      <c r="D2552">
        <v>2378.6</v>
      </c>
    </row>
    <row r="2553" spans="1:6" x14ac:dyDescent="0.35">
      <c r="A2553" s="69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35">
      <c r="A2554" s="69">
        <v>41190</v>
      </c>
      <c r="D2554">
        <v>2422.4</v>
      </c>
    </row>
    <row r="2555" spans="1:6" x14ac:dyDescent="0.35">
      <c r="A2555" s="69">
        <v>41197</v>
      </c>
      <c r="D2555">
        <v>2422.1999999999998</v>
      </c>
    </row>
    <row r="2556" spans="1:6" x14ac:dyDescent="0.35">
      <c r="A2556" s="69">
        <v>41204</v>
      </c>
      <c r="D2556">
        <v>2417.1</v>
      </c>
    </row>
    <row r="2557" spans="1:6" x14ac:dyDescent="0.35">
      <c r="A2557" s="69">
        <v>41211</v>
      </c>
      <c r="D2557">
        <v>2429.4</v>
      </c>
    </row>
    <row r="2558" spans="1:6" x14ac:dyDescent="0.35">
      <c r="A2558" s="69">
        <v>41214</v>
      </c>
      <c r="B2558">
        <v>1055.7</v>
      </c>
      <c r="C2558">
        <v>4470.3</v>
      </c>
      <c r="E2558">
        <v>10337.6</v>
      </c>
    </row>
    <row r="2559" spans="1:6" x14ac:dyDescent="0.35">
      <c r="A2559" s="69">
        <v>41218</v>
      </c>
      <c r="D2559">
        <v>2430.1999999999998</v>
      </c>
    </row>
    <row r="2560" spans="1:6" x14ac:dyDescent="0.35">
      <c r="A2560" s="69">
        <v>41225</v>
      </c>
      <c r="D2560">
        <v>2414.8000000000002</v>
      </c>
    </row>
    <row r="2561" spans="1:6" x14ac:dyDescent="0.35">
      <c r="A2561" s="69">
        <v>41232</v>
      </c>
      <c r="D2561">
        <v>2420.5</v>
      </c>
    </row>
    <row r="2562" spans="1:6" x14ac:dyDescent="0.35">
      <c r="A2562" s="69">
        <v>41239</v>
      </c>
      <c r="D2562">
        <v>2405.1999999999998</v>
      </c>
    </row>
    <row r="2563" spans="1:6" x14ac:dyDescent="0.35">
      <c r="A2563" s="69">
        <v>41244</v>
      </c>
      <c r="B2563">
        <v>1064.2</v>
      </c>
      <c r="C2563">
        <v>4523.7</v>
      </c>
      <c r="E2563">
        <v>10459.700000000001</v>
      </c>
    </row>
    <row r="2564" spans="1:6" x14ac:dyDescent="0.35">
      <c r="A2564" s="69">
        <v>41246</v>
      </c>
      <c r="D2564">
        <v>2467.5</v>
      </c>
    </row>
    <row r="2565" spans="1:6" x14ac:dyDescent="0.35">
      <c r="A2565" s="69">
        <v>41253</v>
      </c>
      <c r="D2565">
        <v>2469.3000000000002</v>
      </c>
    </row>
    <row r="2566" spans="1:6" x14ac:dyDescent="0.35">
      <c r="A2566" s="69">
        <v>41260</v>
      </c>
      <c r="D2566">
        <v>2438.6</v>
      </c>
    </row>
    <row r="2567" spans="1:6" x14ac:dyDescent="0.35">
      <c r="A2567" s="69">
        <v>41267</v>
      </c>
      <c r="D2567">
        <v>2474.4</v>
      </c>
    </row>
    <row r="2568" spans="1:6" x14ac:dyDescent="0.35">
      <c r="A2568" s="69">
        <v>41274</v>
      </c>
      <c r="D2568">
        <v>2459.6999999999998</v>
      </c>
    </row>
    <row r="2569" spans="1:6" x14ac:dyDescent="0.35">
      <c r="A2569" s="69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35">
      <c r="A2570" s="69">
        <v>41281</v>
      </c>
      <c r="D2570">
        <v>2459.6</v>
      </c>
    </row>
    <row r="2571" spans="1:6" x14ac:dyDescent="0.35">
      <c r="A2571" s="69">
        <v>41288</v>
      </c>
      <c r="D2571">
        <v>2480.1</v>
      </c>
    </row>
    <row r="2572" spans="1:6" x14ac:dyDescent="0.35">
      <c r="A2572" s="69">
        <v>41295</v>
      </c>
      <c r="D2572">
        <v>2488.5</v>
      </c>
    </row>
    <row r="2573" spans="1:6" x14ac:dyDescent="0.35">
      <c r="A2573" s="69">
        <v>41302</v>
      </c>
      <c r="D2573">
        <v>2465.1999999999998</v>
      </c>
    </row>
    <row r="2574" spans="1:6" x14ac:dyDescent="0.35">
      <c r="A2574" s="69">
        <v>41306</v>
      </c>
      <c r="B2574">
        <v>1060.5999999999999</v>
      </c>
      <c r="C2574">
        <v>4499.8999999999996</v>
      </c>
      <c r="E2574">
        <v>10482</v>
      </c>
    </row>
    <row r="2575" spans="1:6" x14ac:dyDescent="0.35">
      <c r="A2575" s="69">
        <v>41309</v>
      </c>
      <c r="D2575">
        <v>2474</v>
      </c>
    </row>
    <row r="2576" spans="1:6" x14ac:dyDescent="0.35">
      <c r="A2576" s="69">
        <v>41316</v>
      </c>
      <c r="D2576">
        <v>2484.3000000000002</v>
      </c>
    </row>
    <row r="2577" spans="1:6" x14ac:dyDescent="0.35">
      <c r="A2577" s="69">
        <v>41323</v>
      </c>
      <c r="D2577">
        <v>2469.4</v>
      </c>
    </row>
    <row r="2578" spans="1:6" x14ac:dyDescent="0.35">
      <c r="A2578" s="69">
        <v>41330</v>
      </c>
      <c r="D2578">
        <v>2465.9</v>
      </c>
    </row>
    <row r="2579" spans="1:6" x14ac:dyDescent="0.35">
      <c r="A2579" s="69">
        <v>41334</v>
      </c>
      <c r="B2579">
        <v>1066.5999999999999</v>
      </c>
      <c r="C2579">
        <v>4541.8999999999996</v>
      </c>
      <c r="E2579">
        <v>10550</v>
      </c>
    </row>
    <row r="2580" spans="1:6" x14ac:dyDescent="0.35">
      <c r="A2580" s="69">
        <v>41337</v>
      </c>
      <c r="D2580">
        <v>2461.8000000000002</v>
      </c>
    </row>
    <row r="2581" spans="1:6" x14ac:dyDescent="0.35">
      <c r="A2581" s="69">
        <v>41344</v>
      </c>
      <c r="D2581">
        <v>2468.3000000000002</v>
      </c>
    </row>
    <row r="2582" spans="1:6" x14ac:dyDescent="0.35">
      <c r="A2582" s="69">
        <v>41351</v>
      </c>
      <c r="D2582">
        <v>2466.8000000000002</v>
      </c>
    </row>
    <row r="2583" spans="1:6" x14ac:dyDescent="0.35">
      <c r="A2583" s="69">
        <v>41358</v>
      </c>
      <c r="D2583">
        <v>2488.8000000000002</v>
      </c>
    </row>
    <row r="2584" spans="1:6" x14ac:dyDescent="0.35">
      <c r="A2584" s="69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35">
      <c r="A2585" s="69">
        <v>41372</v>
      </c>
      <c r="D2585">
        <v>2486.3000000000002</v>
      </c>
    </row>
    <row r="2586" spans="1:6" x14ac:dyDescent="0.35">
      <c r="A2586" s="69">
        <v>41379</v>
      </c>
      <c r="D2586">
        <v>2514.6</v>
      </c>
    </row>
    <row r="2587" spans="1:6" x14ac:dyDescent="0.35">
      <c r="A2587" s="69">
        <v>41386</v>
      </c>
      <c r="D2587">
        <v>2527.4</v>
      </c>
    </row>
    <row r="2588" spans="1:6" x14ac:dyDescent="0.35">
      <c r="A2588" s="69">
        <v>41393</v>
      </c>
      <c r="D2588">
        <v>2534.5</v>
      </c>
    </row>
    <row r="2589" spans="1:6" x14ac:dyDescent="0.35">
      <c r="A2589" s="69">
        <v>41395</v>
      </c>
      <c r="B2589">
        <v>1090.0999999999999</v>
      </c>
      <c r="C2589">
        <v>4583.2</v>
      </c>
      <c r="E2589">
        <v>10628.2</v>
      </c>
    </row>
    <row r="2590" spans="1:6" x14ac:dyDescent="0.35">
      <c r="A2590" s="69">
        <v>41400</v>
      </c>
      <c r="D2590">
        <v>2501.5</v>
      </c>
    </row>
    <row r="2591" spans="1:6" x14ac:dyDescent="0.35">
      <c r="A2591" s="69">
        <v>41407</v>
      </c>
      <c r="D2591">
        <v>2523.3000000000002</v>
      </c>
    </row>
    <row r="2592" spans="1:6" x14ac:dyDescent="0.35">
      <c r="A2592" s="69">
        <v>41414</v>
      </c>
      <c r="D2592">
        <v>2524.1</v>
      </c>
    </row>
    <row r="2593" spans="1:6" x14ac:dyDescent="0.35">
      <c r="A2593" s="69">
        <v>41421</v>
      </c>
      <c r="D2593">
        <v>2535.9</v>
      </c>
    </row>
    <row r="2594" spans="1:6" x14ac:dyDescent="0.35">
      <c r="A2594" s="69">
        <v>41426</v>
      </c>
      <c r="B2594">
        <v>1087.7</v>
      </c>
      <c r="C2594">
        <v>4596.7</v>
      </c>
      <c r="E2594">
        <v>10684.9</v>
      </c>
    </row>
    <row r="2595" spans="1:6" x14ac:dyDescent="0.35">
      <c r="A2595" s="69">
        <v>41428</v>
      </c>
      <c r="D2595">
        <v>2585.8000000000002</v>
      </c>
    </row>
    <row r="2596" spans="1:6" x14ac:dyDescent="0.35">
      <c r="A2596" s="69">
        <v>41435</v>
      </c>
      <c r="D2596">
        <v>2538.9</v>
      </c>
    </row>
    <row r="2597" spans="1:6" x14ac:dyDescent="0.35">
      <c r="A2597" s="69">
        <v>41442</v>
      </c>
      <c r="D2597">
        <v>2513.1999999999998</v>
      </c>
    </row>
    <row r="2598" spans="1:6" x14ac:dyDescent="0.35">
      <c r="A2598" s="69">
        <v>41449</v>
      </c>
      <c r="D2598">
        <v>2522.4</v>
      </c>
    </row>
    <row r="2599" spans="1:6" x14ac:dyDescent="0.35">
      <c r="A2599" s="69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35">
      <c r="A2600" s="69">
        <v>41463</v>
      </c>
      <c r="D2600">
        <v>2526.9</v>
      </c>
    </row>
    <row r="2601" spans="1:6" x14ac:dyDescent="0.35">
      <c r="A2601" s="69">
        <v>41470</v>
      </c>
      <c r="D2601">
        <v>2544</v>
      </c>
    </row>
    <row r="2602" spans="1:6" x14ac:dyDescent="0.35">
      <c r="A2602" s="69">
        <v>41477</v>
      </c>
      <c r="D2602">
        <v>2565.6</v>
      </c>
    </row>
    <row r="2603" spans="1:6" x14ac:dyDescent="0.35">
      <c r="A2603" s="69">
        <v>41484</v>
      </c>
      <c r="D2603">
        <v>2552.1999999999998</v>
      </c>
    </row>
    <row r="2604" spans="1:6" x14ac:dyDescent="0.35">
      <c r="A2604" s="69">
        <v>41487</v>
      </c>
      <c r="B2604">
        <v>1094.8</v>
      </c>
      <c r="C2604">
        <v>4621.8999999999996</v>
      </c>
      <c r="E2604">
        <v>10790.2</v>
      </c>
    </row>
    <row r="2605" spans="1:6" x14ac:dyDescent="0.35">
      <c r="A2605" s="69">
        <v>41491</v>
      </c>
      <c r="D2605">
        <v>2533.6</v>
      </c>
    </row>
    <row r="2606" spans="1:6" x14ac:dyDescent="0.35">
      <c r="A2606" s="69">
        <v>41498</v>
      </c>
      <c r="D2606">
        <v>2545.5</v>
      </c>
    </row>
    <row r="2607" spans="1:6" x14ac:dyDescent="0.35">
      <c r="A2607" s="69">
        <v>41505</v>
      </c>
      <c r="D2607">
        <v>2537.8000000000002</v>
      </c>
    </row>
    <row r="2608" spans="1:6" x14ac:dyDescent="0.35">
      <c r="A2608" s="69">
        <v>41512</v>
      </c>
      <c r="D2608">
        <v>2562.8000000000002</v>
      </c>
    </row>
    <row r="2609" spans="1:6" x14ac:dyDescent="0.35">
      <c r="A2609" s="69">
        <v>41518</v>
      </c>
      <c r="B2609">
        <v>1106.8</v>
      </c>
      <c r="C2609">
        <v>4642.1000000000004</v>
      </c>
      <c r="E2609">
        <v>10841.3</v>
      </c>
    </row>
    <row r="2610" spans="1:6" x14ac:dyDescent="0.35">
      <c r="A2610" s="69">
        <v>41519</v>
      </c>
      <c r="D2610">
        <v>2585.5</v>
      </c>
    </row>
    <row r="2611" spans="1:6" x14ac:dyDescent="0.35">
      <c r="A2611" s="69">
        <v>41526</v>
      </c>
      <c r="D2611">
        <v>2581.1999999999998</v>
      </c>
    </row>
    <row r="2612" spans="1:6" x14ac:dyDescent="0.35">
      <c r="A2612" s="69">
        <v>41533</v>
      </c>
      <c r="D2612">
        <v>2572.1</v>
      </c>
    </row>
    <row r="2613" spans="1:6" x14ac:dyDescent="0.35">
      <c r="A2613" s="69">
        <v>41540</v>
      </c>
      <c r="D2613">
        <v>2590.6999999999998</v>
      </c>
    </row>
    <row r="2614" spans="1:6" x14ac:dyDescent="0.35">
      <c r="A2614" s="69">
        <v>41547</v>
      </c>
      <c r="D2614">
        <v>2589.9</v>
      </c>
    </row>
    <row r="2615" spans="1:6" x14ac:dyDescent="0.35">
      <c r="A2615" s="69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35">
      <c r="A2616" s="69">
        <v>41554</v>
      </c>
      <c r="D2616">
        <v>2568.8000000000002</v>
      </c>
    </row>
    <row r="2617" spans="1:6" x14ac:dyDescent="0.35">
      <c r="A2617" s="69">
        <v>41561</v>
      </c>
      <c r="D2617">
        <v>2641.1</v>
      </c>
    </row>
    <row r="2618" spans="1:6" x14ac:dyDescent="0.35">
      <c r="A2618" s="69">
        <v>41568</v>
      </c>
      <c r="D2618">
        <v>2662.6</v>
      </c>
    </row>
    <row r="2619" spans="1:6" x14ac:dyDescent="0.35">
      <c r="A2619" s="69">
        <v>41575</v>
      </c>
      <c r="D2619">
        <v>2625.4</v>
      </c>
    </row>
    <row r="2620" spans="1:6" x14ac:dyDescent="0.35">
      <c r="A2620" s="69">
        <v>41579</v>
      </c>
      <c r="B2620">
        <v>1125.4000000000001</v>
      </c>
      <c r="C2620">
        <v>4685.6000000000004</v>
      </c>
      <c r="E2620">
        <v>10969</v>
      </c>
    </row>
    <row r="2621" spans="1:6" x14ac:dyDescent="0.35">
      <c r="A2621" s="69">
        <v>41582</v>
      </c>
      <c r="D2621">
        <v>2604.8000000000002</v>
      </c>
    </row>
    <row r="2622" spans="1:6" x14ac:dyDescent="0.35">
      <c r="A2622" s="69">
        <v>41589</v>
      </c>
      <c r="D2622">
        <v>2615</v>
      </c>
    </row>
    <row r="2623" spans="1:6" x14ac:dyDescent="0.35">
      <c r="A2623" s="69">
        <v>41596</v>
      </c>
      <c r="D2623">
        <v>2622.8</v>
      </c>
    </row>
    <row r="2624" spans="1:6" x14ac:dyDescent="0.35">
      <c r="A2624" s="69">
        <v>41603</v>
      </c>
      <c r="D2624">
        <v>2627.9</v>
      </c>
    </row>
    <row r="2625" spans="1:6" x14ac:dyDescent="0.35">
      <c r="A2625" s="69">
        <v>41609</v>
      </c>
      <c r="B2625">
        <v>1135.0999999999999</v>
      </c>
      <c r="C2625">
        <v>4698.7</v>
      </c>
      <c r="E2625">
        <v>11028.8</v>
      </c>
    </row>
    <row r="2626" spans="1:6" x14ac:dyDescent="0.35">
      <c r="A2626" s="69">
        <v>41610</v>
      </c>
      <c r="D2626">
        <v>2654.5</v>
      </c>
    </row>
    <row r="2627" spans="1:6" x14ac:dyDescent="0.35">
      <c r="A2627" s="69">
        <v>41617</v>
      </c>
      <c r="D2627">
        <v>2672.8</v>
      </c>
    </row>
    <row r="2628" spans="1:6" x14ac:dyDescent="0.35">
      <c r="A2628" s="69">
        <v>41624</v>
      </c>
      <c r="D2628">
        <v>2656.2</v>
      </c>
    </row>
    <row r="2629" spans="1:6" x14ac:dyDescent="0.35">
      <c r="A2629" s="69">
        <v>41631</v>
      </c>
      <c r="D2629">
        <v>2682.7</v>
      </c>
    </row>
    <row r="2630" spans="1:6" x14ac:dyDescent="0.35">
      <c r="A2630" s="69">
        <v>41638</v>
      </c>
      <c r="D2630">
        <v>2648.4</v>
      </c>
    </row>
    <row r="2631" spans="1:6" x14ac:dyDescent="0.35">
      <c r="A2631" s="69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35">
      <c r="A2632" s="69">
        <v>41645</v>
      </c>
      <c r="D2632">
        <v>2668.2</v>
      </c>
    </row>
    <row r="2633" spans="1:6" x14ac:dyDescent="0.35">
      <c r="A2633" s="69">
        <v>41652</v>
      </c>
      <c r="D2633">
        <v>2673.9</v>
      </c>
    </row>
    <row r="2634" spans="1:6" x14ac:dyDescent="0.35">
      <c r="A2634" s="69">
        <v>41659</v>
      </c>
      <c r="D2634">
        <v>2704.5</v>
      </c>
    </row>
    <row r="2635" spans="1:6" x14ac:dyDescent="0.35">
      <c r="A2635" s="69">
        <v>41666</v>
      </c>
      <c r="D2635">
        <v>2694.1</v>
      </c>
    </row>
    <row r="2636" spans="1:6" x14ac:dyDescent="0.35">
      <c r="A2636" s="69">
        <v>41671</v>
      </c>
      <c r="B2636">
        <v>1156.8</v>
      </c>
      <c r="C2636">
        <v>4738.3</v>
      </c>
      <c r="E2636">
        <v>11161</v>
      </c>
    </row>
    <row r="2637" spans="1:6" x14ac:dyDescent="0.35">
      <c r="A2637" s="69">
        <v>41673</v>
      </c>
      <c r="D2637">
        <v>2766.9</v>
      </c>
    </row>
    <row r="2638" spans="1:6" x14ac:dyDescent="0.35">
      <c r="A2638" s="69">
        <v>41680</v>
      </c>
      <c r="D2638">
        <v>2719.4</v>
      </c>
    </row>
    <row r="2639" spans="1:6" x14ac:dyDescent="0.35">
      <c r="A2639" s="69">
        <v>41687</v>
      </c>
      <c r="D2639">
        <v>2711.3</v>
      </c>
    </row>
    <row r="2640" spans="1:6" x14ac:dyDescent="0.35">
      <c r="A2640" s="69">
        <v>41694</v>
      </c>
      <c r="D2640">
        <v>2707.1</v>
      </c>
    </row>
    <row r="2641" spans="1:6" x14ac:dyDescent="0.35">
      <c r="A2641" s="69">
        <v>41699</v>
      </c>
      <c r="B2641">
        <v>1165.7</v>
      </c>
      <c r="C2641">
        <v>4745.3</v>
      </c>
      <c r="E2641">
        <v>11200.2</v>
      </c>
    </row>
    <row r="2642" spans="1:6" x14ac:dyDescent="0.35">
      <c r="A2642" s="69">
        <v>41701</v>
      </c>
      <c r="D2642">
        <v>2764.5</v>
      </c>
    </row>
    <row r="2643" spans="1:6" x14ac:dyDescent="0.35">
      <c r="A2643" s="69">
        <v>41708</v>
      </c>
      <c r="D2643">
        <v>2762.5</v>
      </c>
    </row>
    <row r="2644" spans="1:6" x14ac:dyDescent="0.35">
      <c r="A2644" s="69">
        <v>41715</v>
      </c>
      <c r="D2644">
        <v>2740.1</v>
      </c>
    </row>
    <row r="2645" spans="1:6" x14ac:dyDescent="0.35">
      <c r="A2645" s="69">
        <v>41722</v>
      </c>
      <c r="D2645">
        <v>2749.5</v>
      </c>
    </row>
    <row r="2646" spans="1:6" x14ac:dyDescent="0.35">
      <c r="A2646" s="69">
        <v>41729</v>
      </c>
      <c r="D2646">
        <v>2762.3</v>
      </c>
    </row>
    <row r="2647" spans="1:6" x14ac:dyDescent="0.35">
      <c r="A2647" s="69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35">
      <c r="A2648" s="69">
        <v>41736</v>
      </c>
      <c r="D2648">
        <v>2739.3</v>
      </c>
    </row>
    <row r="2649" spans="1:6" x14ac:dyDescent="0.35">
      <c r="A2649" s="69">
        <v>41743</v>
      </c>
      <c r="D2649">
        <v>2790</v>
      </c>
    </row>
    <row r="2650" spans="1:6" x14ac:dyDescent="0.35">
      <c r="A2650" s="69">
        <v>41750</v>
      </c>
      <c r="D2650">
        <v>2789.5</v>
      </c>
    </row>
    <row r="2651" spans="1:6" x14ac:dyDescent="0.35">
      <c r="A2651" s="69">
        <v>41757</v>
      </c>
      <c r="D2651">
        <v>2793.1</v>
      </c>
    </row>
    <row r="2652" spans="1:6" x14ac:dyDescent="0.35">
      <c r="A2652" s="69">
        <v>41760</v>
      </c>
      <c r="B2652">
        <v>1178.2</v>
      </c>
      <c r="C2652">
        <v>4780.7</v>
      </c>
      <c r="E2652">
        <v>11326.3</v>
      </c>
    </row>
    <row r="2653" spans="1:6" x14ac:dyDescent="0.35">
      <c r="A2653" s="69">
        <v>41764</v>
      </c>
      <c r="D2653">
        <v>2783.9</v>
      </c>
    </row>
    <row r="2654" spans="1:6" x14ac:dyDescent="0.35">
      <c r="A2654" s="69">
        <v>41771</v>
      </c>
      <c r="D2654">
        <v>2798.8</v>
      </c>
    </row>
    <row r="2655" spans="1:6" x14ac:dyDescent="0.35">
      <c r="A2655" s="69">
        <v>41778</v>
      </c>
      <c r="D2655">
        <v>2782.3</v>
      </c>
    </row>
    <row r="2656" spans="1:6" x14ac:dyDescent="0.35">
      <c r="A2656" s="69">
        <v>41785</v>
      </c>
      <c r="D2656">
        <v>2792.3</v>
      </c>
    </row>
    <row r="2657" spans="1:6" x14ac:dyDescent="0.35">
      <c r="A2657" s="69">
        <v>41791</v>
      </c>
      <c r="B2657">
        <v>1191.7</v>
      </c>
      <c r="C2657">
        <v>4797.3</v>
      </c>
      <c r="E2657">
        <v>11380.7</v>
      </c>
    </row>
    <row r="2658" spans="1:6" x14ac:dyDescent="0.35">
      <c r="A2658" s="69">
        <v>41792</v>
      </c>
      <c r="D2658">
        <v>2820.5</v>
      </c>
    </row>
    <row r="2659" spans="1:6" x14ac:dyDescent="0.35">
      <c r="A2659" s="69">
        <v>41799</v>
      </c>
      <c r="D2659">
        <v>2831.3</v>
      </c>
    </row>
    <row r="2660" spans="1:6" x14ac:dyDescent="0.35">
      <c r="A2660" s="69">
        <v>41806</v>
      </c>
      <c r="D2660">
        <v>2825.5</v>
      </c>
    </row>
    <row r="2661" spans="1:6" x14ac:dyDescent="0.35">
      <c r="A2661" s="69">
        <v>41813</v>
      </c>
      <c r="D2661">
        <v>2829.2</v>
      </c>
    </row>
    <row r="2662" spans="1:6" x14ac:dyDescent="0.35">
      <c r="A2662" s="69">
        <v>41820</v>
      </c>
      <c r="D2662">
        <v>2834.5</v>
      </c>
    </row>
    <row r="2663" spans="1:6" x14ac:dyDescent="0.35">
      <c r="A2663" s="69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35">
      <c r="A2664" s="69">
        <v>41827</v>
      </c>
      <c r="D2664">
        <v>2812.5</v>
      </c>
    </row>
    <row r="2665" spans="1:6" x14ac:dyDescent="0.35">
      <c r="A2665" s="69">
        <v>41834</v>
      </c>
      <c r="D2665">
        <v>2853.2</v>
      </c>
    </row>
    <row r="2666" spans="1:6" x14ac:dyDescent="0.35">
      <c r="A2666" s="69">
        <v>41841</v>
      </c>
      <c r="D2666">
        <v>2860.9</v>
      </c>
    </row>
    <row r="2667" spans="1:6" x14ac:dyDescent="0.35">
      <c r="A2667" s="69">
        <v>41848</v>
      </c>
      <c r="D2667">
        <v>2841.4</v>
      </c>
    </row>
    <row r="2668" spans="1:6" x14ac:dyDescent="0.35">
      <c r="A2668" s="69">
        <v>41852</v>
      </c>
      <c r="B2668">
        <v>1180.9000000000001</v>
      </c>
      <c r="C2668">
        <v>4830</v>
      </c>
      <c r="E2668">
        <v>11469.4</v>
      </c>
    </row>
    <row r="2669" spans="1:6" x14ac:dyDescent="0.35">
      <c r="A2669" s="69">
        <v>41855</v>
      </c>
      <c r="D2669">
        <v>2841.9</v>
      </c>
    </row>
    <row r="2670" spans="1:6" x14ac:dyDescent="0.35">
      <c r="A2670" s="69">
        <v>41862</v>
      </c>
      <c r="D2670">
        <v>2807.8</v>
      </c>
    </row>
    <row r="2671" spans="1:6" x14ac:dyDescent="0.35">
      <c r="A2671" s="69">
        <v>41869</v>
      </c>
      <c r="D2671">
        <v>2781.3</v>
      </c>
    </row>
    <row r="2672" spans="1:6" x14ac:dyDescent="0.35">
      <c r="A2672" s="69">
        <v>41876</v>
      </c>
      <c r="D2672">
        <v>2794.1</v>
      </c>
    </row>
    <row r="2673" spans="1:6" x14ac:dyDescent="0.35">
      <c r="A2673" s="69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35">
      <c r="A2674" s="69">
        <v>41890</v>
      </c>
      <c r="D2674">
        <v>2841</v>
      </c>
    </row>
    <row r="2675" spans="1:6" x14ac:dyDescent="0.35">
      <c r="A2675" s="69">
        <v>41897</v>
      </c>
      <c r="D2675">
        <v>2870.6</v>
      </c>
    </row>
    <row r="2676" spans="1:6" x14ac:dyDescent="0.35">
      <c r="A2676" s="69">
        <v>41904</v>
      </c>
      <c r="D2676">
        <v>2873</v>
      </c>
    </row>
    <row r="2677" spans="1:6" x14ac:dyDescent="0.35">
      <c r="A2677" s="69">
        <v>41911</v>
      </c>
      <c r="D2677">
        <v>2874</v>
      </c>
    </row>
    <row r="2678" spans="1:6" x14ac:dyDescent="0.35">
      <c r="A2678" s="69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35">
      <c r="A2679" s="69">
        <v>41918</v>
      </c>
      <c r="D2679">
        <v>2851.7</v>
      </c>
    </row>
    <row r="2680" spans="1:6" x14ac:dyDescent="0.35">
      <c r="A2680" s="69">
        <v>41925</v>
      </c>
      <c r="D2680">
        <v>2857.2</v>
      </c>
    </row>
    <row r="2681" spans="1:6" x14ac:dyDescent="0.35">
      <c r="A2681" s="69">
        <v>41932</v>
      </c>
      <c r="D2681">
        <v>2862.6</v>
      </c>
    </row>
    <row r="2682" spans="1:6" x14ac:dyDescent="0.35">
      <c r="A2682" s="69">
        <v>41939</v>
      </c>
      <c r="D2682">
        <v>2869.6</v>
      </c>
    </row>
    <row r="2683" spans="1:6" x14ac:dyDescent="0.35">
      <c r="A2683" s="69">
        <v>41944</v>
      </c>
      <c r="B2683">
        <v>1219</v>
      </c>
      <c r="C2683">
        <v>4896.8</v>
      </c>
      <c r="E2683">
        <v>11604.7</v>
      </c>
    </row>
    <row r="2684" spans="1:6" x14ac:dyDescent="0.35">
      <c r="A2684" s="69">
        <v>41946</v>
      </c>
      <c r="D2684">
        <v>2919.6</v>
      </c>
    </row>
    <row r="2685" spans="1:6" x14ac:dyDescent="0.35">
      <c r="A2685" s="69">
        <v>41953</v>
      </c>
      <c r="D2685">
        <v>2891.6</v>
      </c>
    </row>
    <row r="2686" spans="1:6" x14ac:dyDescent="0.35">
      <c r="A2686" s="69">
        <v>41960</v>
      </c>
      <c r="D2686">
        <v>2871.4</v>
      </c>
    </row>
    <row r="2687" spans="1:6" x14ac:dyDescent="0.35">
      <c r="A2687" s="69">
        <v>41967</v>
      </c>
      <c r="D2687">
        <v>2880.7</v>
      </c>
    </row>
    <row r="2688" spans="1:6" x14ac:dyDescent="0.35">
      <c r="A2688" s="69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35">
      <c r="A2689" s="69">
        <v>41981</v>
      </c>
      <c r="D2689">
        <v>2929</v>
      </c>
    </row>
    <row r="2690" spans="1:6" x14ac:dyDescent="0.35">
      <c r="A2690" s="69">
        <v>41988</v>
      </c>
      <c r="D2690">
        <v>2944.2</v>
      </c>
    </row>
    <row r="2691" spans="1:6" x14ac:dyDescent="0.35">
      <c r="A2691" s="69">
        <v>41995</v>
      </c>
      <c r="D2691">
        <v>2959.7</v>
      </c>
    </row>
    <row r="2692" spans="1:6" x14ac:dyDescent="0.35">
      <c r="A2692" s="69">
        <v>42002</v>
      </c>
      <c r="D2692">
        <v>2937.8</v>
      </c>
    </row>
    <row r="2693" spans="1:6" x14ac:dyDescent="0.35">
      <c r="A2693" s="69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35">
      <c r="A2694" s="69">
        <v>42009</v>
      </c>
      <c r="D2694">
        <v>2934</v>
      </c>
    </row>
    <row r="2695" spans="1:6" x14ac:dyDescent="0.35">
      <c r="A2695" s="69">
        <v>42016</v>
      </c>
      <c r="D2695">
        <v>2930.6</v>
      </c>
    </row>
    <row r="2696" spans="1:6" x14ac:dyDescent="0.35">
      <c r="A2696" s="69">
        <v>42023</v>
      </c>
      <c r="D2696">
        <v>2917.8</v>
      </c>
    </row>
    <row r="2697" spans="1:6" x14ac:dyDescent="0.35">
      <c r="A2697" s="69">
        <v>42030</v>
      </c>
      <c r="D2697">
        <v>2935.5</v>
      </c>
    </row>
    <row r="2698" spans="1:6" x14ac:dyDescent="0.35">
      <c r="A2698" s="69">
        <v>42036</v>
      </c>
      <c r="B2698">
        <v>1277</v>
      </c>
      <c r="C2698">
        <v>5041.1000000000004</v>
      </c>
      <c r="E2698">
        <v>11863.9</v>
      </c>
    </row>
    <row r="2699" spans="1:6" x14ac:dyDescent="0.35">
      <c r="A2699" s="69">
        <v>42037</v>
      </c>
      <c r="D2699">
        <v>2999.4</v>
      </c>
    </row>
    <row r="2700" spans="1:6" x14ac:dyDescent="0.35">
      <c r="A2700" s="69">
        <v>42044</v>
      </c>
      <c r="D2700">
        <v>3002.2</v>
      </c>
    </row>
    <row r="2701" spans="1:6" x14ac:dyDescent="0.35">
      <c r="A2701" s="69">
        <v>42051</v>
      </c>
      <c r="D2701">
        <v>3005.6</v>
      </c>
    </row>
    <row r="2702" spans="1:6" x14ac:dyDescent="0.35">
      <c r="A2702" s="69">
        <v>42058</v>
      </c>
      <c r="D2702">
        <v>3006.4</v>
      </c>
    </row>
    <row r="2703" spans="1:6" x14ac:dyDescent="0.35">
      <c r="A2703" s="69">
        <v>42064</v>
      </c>
      <c r="B2703">
        <v>1270.5999999999999</v>
      </c>
      <c r="C2703">
        <v>5034.2</v>
      </c>
      <c r="E2703">
        <v>11879.6</v>
      </c>
    </row>
    <row r="2704" spans="1:6" x14ac:dyDescent="0.35">
      <c r="A2704" s="69">
        <v>42065</v>
      </c>
      <c r="D2704">
        <v>3015.5</v>
      </c>
    </row>
    <row r="2705" spans="1:6" x14ac:dyDescent="0.35">
      <c r="A2705" s="69">
        <v>42072</v>
      </c>
      <c r="D2705">
        <v>3013.2</v>
      </c>
    </row>
    <row r="2706" spans="1:6" x14ac:dyDescent="0.35">
      <c r="A2706" s="69">
        <v>42079</v>
      </c>
      <c r="D2706">
        <v>2995.8</v>
      </c>
    </row>
    <row r="2707" spans="1:6" x14ac:dyDescent="0.35">
      <c r="A2707" s="69">
        <v>42086</v>
      </c>
      <c r="D2707">
        <v>3000.2</v>
      </c>
    </row>
    <row r="2708" spans="1:6" x14ac:dyDescent="0.35">
      <c r="A2708" s="69">
        <v>42093</v>
      </c>
      <c r="D2708">
        <v>2987.5</v>
      </c>
    </row>
    <row r="2709" spans="1:6" x14ac:dyDescent="0.35">
      <c r="A2709" s="69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35">
      <c r="A2710" s="69">
        <v>42100</v>
      </c>
      <c r="D2710">
        <v>2977.8</v>
      </c>
    </row>
    <row r="2711" spans="1:6" x14ac:dyDescent="0.35">
      <c r="A2711" s="69">
        <v>42107</v>
      </c>
      <c r="D2711">
        <v>3014.8</v>
      </c>
    </row>
    <row r="2712" spans="1:6" x14ac:dyDescent="0.35">
      <c r="A2712" s="69">
        <v>42114</v>
      </c>
      <c r="D2712">
        <v>3015.8</v>
      </c>
    </row>
    <row r="2713" spans="1:6" x14ac:dyDescent="0.35">
      <c r="A2713" s="69">
        <v>42121</v>
      </c>
      <c r="D2713">
        <v>2994.4</v>
      </c>
    </row>
    <row r="2714" spans="1:6" x14ac:dyDescent="0.35">
      <c r="A2714" s="69">
        <v>42125</v>
      </c>
      <c r="B2714">
        <v>1258.2</v>
      </c>
      <c r="C2714">
        <v>5046.5</v>
      </c>
      <c r="E2714">
        <v>11960.3</v>
      </c>
    </row>
    <row r="2715" spans="1:6" x14ac:dyDescent="0.35">
      <c r="A2715" s="69">
        <v>42128</v>
      </c>
      <c r="D2715">
        <v>2995.3</v>
      </c>
    </row>
    <row r="2716" spans="1:6" x14ac:dyDescent="0.35">
      <c r="A2716" s="69">
        <v>42135</v>
      </c>
      <c r="D2716">
        <v>2997.1</v>
      </c>
    </row>
    <row r="2717" spans="1:6" x14ac:dyDescent="0.35">
      <c r="A2717" s="69">
        <v>42142</v>
      </c>
      <c r="D2717">
        <v>2970.3</v>
      </c>
    </row>
    <row r="2718" spans="1:6" x14ac:dyDescent="0.35">
      <c r="A2718" s="69">
        <v>42149</v>
      </c>
      <c r="D2718">
        <v>2994.8</v>
      </c>
    </row>
    <row r="2719" spans="1:6" x14ac:dyDescent="0.35">
      <c r="A2719" s="69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35">
      <c r="A2720" s="69">
        <v>42163</v>
      </c>
      <c r="D2720">
        <v>2990.7</v>
      </c>
    </row>
    <row r="2721" spans="1:6" x14ac:dyDescent="0.35">
      <c r="A2721" s="69">
        <v>42170</v>
      </c>
      <c r="D2721">
        <v>3012.6</v>
      </c>
    </row>
    <row r="2722" spans="1:6" x14ac:dyDescent="0.35">
      <c r="A2722" s="69">
        <v>42177</v>
      </c>
      <c r="D2722">
        <v>3037.1</v>
      </c>
    </row>
    <row r="2723" spans="1:6" x14ac:dyDescent="0.35">
      <c r="A2723" s="69">
        <v>42184</v>
      </c>
      <c r="D2723">
        <v>3047.2</v>
      </c>
    </row>
    <row r="2724" spans="1:6" x14ac:dyDescent="0.35">
      <c r="A2724" s="69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35">
      <c r="A2725" s="69">
        <v>42191</v>
      </c>
      <c r="D2725">
        <v>3022.5</v>
      </c>
    </row>
    <row r="2726" spans="1:6" x14ac:dyDescent="0.35">
      <c r="A2726" s="69">
        <v>42198</v>
      </c>
      <c r="D2726">
        <v>3035.5</v>
      </c>
    </row>
    <row r="2727" spans="1:6" x14ac:dyDescent="0.35">
      <c r="A2727" s="69">
        <v>42205</v>
      </c>
      <c r="D2727">
        <v>3038.4</v>
      </c>
    </row>
    <row r="2728" spans="1:6" x14ac:dyDescent="0.35">
      <c r="A2728" s="69">
        <v>42212</v>
      </c>
      <c r="D2728">
        <v>3033.5</v>
      </c>
    </row>
    <row r="2729" spans="1:6" x14ac:dyDescent="0.35">
      <c r="A2729" s="69">
        <v>42217</v>
      </c>
      <c r="B2729">
        <v>1272.5</v>
      </c>
      <c r="C2729">
        <v>5087.3</v>
      </c>
      <c r="E2729">
        <v>12109.5</v>
      </c>
    </row>
    <row r="2730" spans="1:6" x14ac:dyDescent="0.35">
      <c r="A2730" s="69">
        <v>42219</v>
      </c>
      <c r="D2730">
        <v>3092</v>
      </c>
    </row>
    <row r="2731" spans="1:6" x14ac:dyDescent="0.35">
      <c r="A2731" s="69">
        <v>42226</v>
      </c>
      <c r="D2731">
        <v>3033.6</v>
      </c>
    </row>
    <row r="2732" spans="1:6" x14ac:dyDescent="0.35">
      <c r="A2732" s="69">
        <v>42233</v>
      </c>
      <c r="D2732">
        <v>3013.6</v>
      </c>
    </row>
    <row r="2733" spans="1:6" x14ac:dyDescent="0.35">
      <c r="A2733" s="69">
        <v>42240</v>
      </c>
      <c r="D2733">
        <v>3025.7</v>
      </c>
    </row>
    <row r="2734" spans="1:6" x14ac:dyDescent="0.35">
      <c r="A2734" s="69">
        <v>42247</v>
      </c>
      <c r="D2734">
        <v>3018.5</v>
      </c>
    </row>
    <row r="2735" spans="1:6" x14ac:dyDescent="0.35">
      <c r="A2735" s="69">
        <v>42248</v>
      </c>
      <c r="B2735">
        <v>1283</v>
      </c>
      <c r="C2735">
        <v>5121.8999999999996</v>
      </c>
      <c r="E2735">
        <v>12164.5</v>
      </c>
    </row>
    <row r="2736" spans="1:6" x14ac:dyDescent="0.35">
      <c r="A2736" s="69">
        <v>42254</v>
      </c>
      <c r="D2736">
        <v>3012</v>
      </c>
    </row>
    <row r="2737" spans="1:6" x14ac:dyDescent="0.35">
      <c r="A2737" s="69">
        <v>42261</v>
      </c>
      <c r="D2737">
        <v>3048.2</v>
      </c>
    </row>
    <row r="2738" spans="1:6" x14ac:dyDescent="0.35">
      <c r="A2738" s="69">
        <v>42268</v>
      </c>
      <c r="D2738">
        <v>3074.9</v>
      </c>
    </row>
    <row r="2739" spans="1:6" x14ac:dyDescent="0.35">
      <c r="A2739" s="69">
        <v>42275</v>
      </c>
      <c r="D2739">
        <v>3053.2</v>
      </c>
    </row>
    <row r="2740" spans="1:6" x14ac:dyDescent="0.35">
      <c r="A2740" s="69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35">
      <c r="A2741" s="69">
        <v>42282</v>
      </c>
      <c r="D2741">
        <v>3016.1</v>
      </c>
    </row>
    <row r="2742" spans="1:6" x14ac:dyDescent="0.35">
      <c r="A2742" s="69">
        <v>42289</v>
      </c>
      <c r="D2742">
        <v>2999.1</v>
      </c>
    </row>
    <row r="2743" spans="1:6" x14ac:dyDescent="0.35">
      <c r="A2743" s="69">
        <v>42296</v>
      </c>
      <c r="D2743">
        <v>2996.2</v>
      </c>
    </row>
    <row r="2744" spans="1:6" x14ac:dyDescent="0.35">
      <c r="A2744" s="69">
        <v>42303</v>
      </c>
      <c r="D2744">
        <v>3023.1</v>
      </c>
    </row>
    <row r="2745" spans="1:6" x14ac:dyDescent="0.35">
      <c r="A2745" s="69">
        <v>42309</v>
      </c>
      <c r="B2745">
        <v>1295</v>
      </c>
      <c r="C2745">
        <v>5161.8</v>
      </c>
      <c r="E2745">
        <v>12286</v>
      </c>
    </row>
    <row r="2746" spans="1:6" x14ac:dyDescent="0.35">
      <c r="A2746" s="69">
        <v>42310</v>
      </c>
      <c r="D2746">
        <v>3067.6</v>
      </c>
    </row>
    <row r="2747" spans="1:6" x14ac:dyDescent="0.35">
      <c r="A2747" s="69">
        <v>42317</v>
      </c>
      <c r="D2747">
        <v>3077.4</v>
      </c>
    </row>
    <row r="2748" spans="1:6" x14ac:dyDescent="0.35">
      <c r="A2748" s="69">
        <v>42324</v>
      </c>
      <c r="D2748">
        <v>3072.7</v>
      </c>
    </row>
    <row r="2749" spans="1:6" x14ac:dyDescent="0.35">
      <c r="A2749" s="69">
        <v>42331</v>
      </c>
      <c r="D2749">
        <v>3095.2</v>
      </c>
    </row>
    <row r="2750" spans="1:6" x14ac:dyDescent="0.35">
      <c r="A2750" s="69">
        <v>42338</v>
      </c>
      <c r="D2750">
        <v>3084.4</v>
      </c>
    </row>
    <row r="2751" spans="1:6" x14ac:dyDescent="0.35">
      <c r="A2751" s="69">
        <v>42339</v>
      </c>
      <c r="B2751">
        <v>1302.0999999999999</v>
      </c>
      <c r="C2751">
        <v>5191.8</v>
      </c>
      <c r="E2751">
        <v>12344</v>
      </c>
    </row>
    <row r="2752" spans="1:6" x14ac:dyDescent="0.35">
      <c r="A2752" s="69">
        <v>42345</v>
      </c>
      <c r="D2752">
        <v>3038.9</v>
      </c>
    </row>
    <row r="2753" spans="1:6" x14ac:dyDescent="0.35">
      <c r="A2753" s="69">
        <v>42352</v>
      </c>
      <c r="D2753">
        <v>3083.8</v>
      </c>
    </row>
    <row r="2754" spans="1:6" x14ac:dyDescent="0.35">
      <c r="A2754" s="69">
        <v>42359</v>
      </c>
      <c r="D2754">
        <v>3116.8</v>
      </c>
    </row>
    <row r="2755" spans="1:6" x14ac:dyDescent="0.35">
      <c r="A2755" s="69">
        <v>42366</v>
      </c>
      <c r="D2755">
        <v>3099.9</v>
      </c>
    </row>
    <row r="2756" spans="1:6" x14ac:dyDescent="0.35">
      <c r="A2756" s="69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35">
      <c r="A2757" s="69">
        <v>42373</v>
      </c>
      <c r="D2757">
        <v>3177.3</v>
      </c>
    </row>
    <row r="2758" spans="1:6" x14ac:dyDescent="0.35">
      <c r="A2758" s="69">
        <v>42380</v>
      </c>
      <c r="D2758">
        <v>3090.4</v>
      </c>
    </row>
    <row r="2759" spans="1:6" x14ac:dyDescent="0.35">
      <c r="A2759" s="69">
        <v>42387</v>
      </c>
      <c r="D2759">
        <v>3079.7</v>
      </c>
    </row>
    <row r="2760" spans="1:6" x14ac:dyDescent="0.35">
      <c r="A2760" s="69">
        <v>42394</v>
      </c>
      <c r="D2760">
        <v>3093.3</v>
      </c>
    </row>
    <row r="2761" spans="1:6" x14ac:dyDescent="0.35">
      <c r="A2761" s="69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35">
      <c r="A2762" s="69">
        <v>42408</v>
      </c>
      <c r="D2762">
        <v>3084.2</v>
      </c>
    </row>
    <row r="2763" spans="1:6" x14ac:dyDescent="0.35">
      <c r="A2763" s="69">
        <v>42415</v>
      </c>
      <c r="D2763">
        <v>3138.4</v>
      </c>
    </row>
    <row r="2764" spans="1:6" x14ac:dyDescent="0.35">
      <c r="A2764" s="69">
        <v>42422</v>
      </c>
      <c r="D2764">
        <v>3134.3</v>
      </c>
    </row>
    <row r="2765" spans="1:6" x14ac:dyDescent="0.35">
      <c r="A2765" s="69">
        <v>42429</v>
      </c>
      <c r="D2765">
        <v>3165.8</v>
      </c>
    </row>
    <row r="2766" spans="1:6" x14ac:dyDescent="0.35">
      <c r="A2766" s="69">
        <v>42430</v>
      </c>
      <c r="B2766">
        <v>1324.8</v>
      </c>
      <c r="C2766">
        <v>5296.4</v>
      </c>
      <c r="E2766">
        <v>12609.7</v>
      </c>
    </row>
    <row r="2767" spans="1:6" x14ac:dyDescent="0.35">
      <c r="A2767" s="69">
        <v>42436</v>
      </c>
      <c r="D2767">
        <v>3107.5</v>
      </c>
    </row>
    <row r="2768" spans="1:6" x14ac:dyDescent="0.35">
      <c r="A2768" s="69">
        <v>42443</v>
      </c>
      <c r="D2768">
        <v>3134.2</v>
      </c>
    </row>
    <row r="2769" spans="1:6" x14ac:dyDescent="0.35">
      <c r="A2769" s="69">
        <v>42450</v>
      </c>
      <c r="D2769">
        <v>3174.5</v>
      </c>
    </row>
    <row r="2770" spans="1:6" x14ac:dyDescent="0.35">
      <c r="A2770" s="69">
        <v>42457</v>
      </c>
      <c r="D2770">
        <v>3181</v>
      </c>
    </row>
    <row r="2771" spans="1:6" x14ac:dyDescent="0.35">
      <c r="A2771" s="69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35">
      <c r="A2772" s="69">
        <v>42464</v>
      </c>
      <c r="D2772">
        <v>3180.7</v>
      </c>
    </row>
    <row r="2773" spans="1:6" x14ac:dyDescent="0.35">
      <c r="A2773" s="69">
        <v>42471</v>
      </c>
      <c r="D2773">
        <v>3198.4</v>
      </c>
    </row>
    <row r="2774" spans="1:6" x14ac:dyDescent="0.35">
      <c r="A2774" s="69">
        <v>42478</v>
      </c>
      <c r="D2774">
        <v>3182.4</v>
      </c>
    </row>
    <row r="2775" spans="1:6" x14ac:dyDescent="0.35">
      <c r="A2775" s="69">
        <v>42485</v>
      </c>
      <c r="D2775">
        <v>3203.5</v>
      </c>
    </row>
    <row r="2776" spans="1:6" x14ac:dyDescent="0.35">
      <c r="A2776" s="69">
        <v>42491</v>
      </c>
      <c r="B2776">
        <v>1351.5</v>
      </c>
      <c r="C2776">
        <v>5328.8</v>
      </c>
      <c r="E2776">
        <v>12765.6</v>
      </c>
    </row>
    <row r="2777" spans="1:6" x14ac:dyDescent="0.35">
      <c r="A2777" s="69">
        <v>42492</v>
      </c>
      <c r="D2777">
        <v>3242.5</v>
      </c>
    </row>
    <row r="2778" spans="1:6" x14ac:dyDescent="0.35">
      <c r="A2778" s="69">
        <v>42499</v>
      </c>
      <c r="D2778">
        <v>3255.3</v>
      </c>
    </row>
    <row r="2779" spans="1:6" x14ac:dyDescent="0.35">
      <c r="A2779" s="69">
        <v>42506</v>
      </c>
      <c r="D2779">
        <v>3236.6</v>
      </c>
    </row>
    <row r="2780" spans="1:6" x14ac:dyDescent="0.35">
      <c r="A2780" s="69">
        <v>42513</v>
      </c>
      <c r="D2780">
        <v>3248.8</v>
      </c>
    </row>
    <row r="2781" spans="1:6" x14ac:dyDescent="0.35">
      <c r="A2781" s="69">
        <v>42520</v>
      </c>
      <c r="D2781">
        <v>3218.7</v>
      </c>
    </row>
    <row r="2782" spans="1:6" x14ac:dyDescent="0.35">
      <c r="A2782" s="69">
        <v>42522</v>
      </c>
      <c r="B2782">
        <v>1351.3</v>
      </c>
      <c r="C2782">
        <v>5341.7</v>
      </c>
      <c r="E2782">
        <v>12831.9</v>
      </c>
    </row>
    <row r="2783" spans="1:6" x14ac:dyDescent="0.35">
      <c r="A2783" s="69">
        <v>42527</v>
      </c>
      <c r="D2783">
        <v>3207</v>
      </c>
    </row>
    <row r="2784" spans="1:6" x14ac:dyDescent="0.35">
      <c r="A2784" s="69">
        <v>42534</v>
      </c>
      <c r="D2784">
        <v>3256.1</v>
      </c>
    </row>
    <row r="2785" spans="1:6" x14ac:dyDescent="0.35">
      <c r="A2785" s="69">
        <v>42541</v>
      </c>
      <c r="D2785">
        <v>3270.2</v>
      </c>
    </row>
    <row r="2786" spans="1:6" x14ac:dyDescent="0.35">
      <c r="A2786" s="69">
        <v>42548</v>
      </c>
      <c r="D2786">
        <v>3247.8</v>
      </c>
    </row>
    <row r="2787" spans="1:6" x14ac:dyDescent="0.35">
      <c r="A2787" s="69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35">
      <c r="A2788" s="69">
        <v>42555</v>
      </c>
      <c r="D2788">
        <v>3251.2</v>
      </c>
    </row>
    <row r="2789" spans="1:6" x14ac:dyDescent="0.35">
      <c r="A2789" s="69">
        <v>42562</v>
      </c>
      <c r="D2789">
        <v>3260.8</v>
      </c>
    </row>
    <row r="2790" spans="1:6" x14ac:dyDescent="0.35">
      <c r="A2790" s="69">
        <v>42569</v>
      </c>
      <c r="D2790">
        <v>3243.4</v>
      </c>
    </row>
    <row r="2791" spans="1:6" x14ac:dyDescent="0.35">
      <c r="A2791" s="69">
        <v>42576</v>
      </c>
      <c r="D2791">
        <v>3253.9</v>
      </c>
    </row>
    <row r="2792" spans="1:6" x14ac:dyDescent="0.35">
      <c r="A2792" s="69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35">
      <c r="A2793" s="69">
        <v>42590</v>
      </c>
      <c r="D2793">
        <v>3299.2</v>
      </c>
    </row>
    <row r="2794" spans="1:6" x14ac:dyDescent="0.35">
      <c r="A2794" s="69">
        <v>42597</v>
      </c>
      <c r="D2794">
        <v>3323.6</v>
      </c>
    </row>
    <row r="2795" spans="1:6" x14ac:dyDescent="0.35">
      <c r="A2795" s="69">
        <v>42604</v>
      </c>
      <c r="D2795">
        <v>3344.1</v>
      </c>
    </row>
    <row r="2796" spans="1:6" x14ac:dyDescent="0.35">
      <c r="A2796" s="69">
        <v>42611</v>
      </c>
      <c r="D2796">
        <v>3323.7</v>
      </c>
    </row>
    <row r="2797" spans="1:6" x14ac:dyDescent="0.35">
      <c r="A2797" s="69">
        <v>42614</v>
      </c>
      <c r="B2797">
        <v>1379.8</v>
      </c>
      <c r="C2797">
        <v>5406</v>
      </c>
      <c r="E2797">
        <v>13037.9</v>
      </c>
    </row>
    <row r="2798" spans="1:6" x14ac:dyDescent="0.35">
      <c r="A2798" s="69">
        <v>42618</v>
      </c>
      <c r="D2798">
        <v>3288.9</v>
      </c>
    </row>
    <row r="2799" spans="1:6" x14ac:dyDescent="0.35">
      <c r="A2799" s="69">
        <v>42625</v>
      </c>
      <c r="D2799">
        <v>3333.2</v>
      </c>
    </row>
    <row r="2800" spans="1:6" x14ac:dyDescent="0.35">
      <c r="A2800" s="69">
        <v>42632</v>
      </c>
      <c r="D2800">
        <v>3324.8</v>
      </c>
    </row>
    <row r="2801" spans="1:6" x14ac:dyDescent="0.35">
      <c r="A2801" s="69">
        <v>42639</v>
      </c>
      <c r="D2801">
        <v>3322.3</v>
      </c>
    </row>
    <row r="2802" spans="1:6" x14ac:dyDescent="0.35">
      <c r="A2802" s="69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35">
      <c r="A2803" s="69">
        <v>42646</v>
      </c>
      <c r="D2803">
        <v>3374.5</v>
      </c>
    </row>
    <row r="2804" spans="1:6" x14ac:dyDescent="0.35">
      <c r="A2804" s="69">
        <v>42653</v>
      </c>
      <c r="D2804">
        <v>3362.5</v>
      </c>
    </row>
    <row r="2805" spans="1:6" x14ac:dyDescent="0.35">
      <c r="A2805" s="69">
        <v>42660</v>
      </c>
      <c r="D2805">
        <v>3309.1</v>
      </c>
    </row>
    <row r="2806" spans="1:6" x14ac:dyDescent="0.35">
      <c r="A2806" s="69">
        <v>42667</v>
      </c>
      <c r="D2806">
        <v>3318.6</v>
      </c>
    </row>
    <row r="2807" spans="1:6" x14ac:dyDescent="0.35">
      <c r="A2807" s="69">
        <v>42674</v>
      </c>
      <c r="D2807">
        <v>3328.7</v>
      </c>
    </row>
    <row r="2808" spans="1:6" x14ac:dyDescent="0.35">
      <c r="A2808" s="69">
        <v>42675</v>
      </c>
      <c r="B2808">
        <v>1386.2</v>
      </c>
      <c r="C2808">
        <v>5444.2</v>
      </c>
      <c r="E2808">
        <v>13176.5</v>
      </c>
    </row>
    <row r="2809" spans="1:6" x14ac:dyDescent="0.35">
      <c r="A2809" s="69">
        <v>42681</v>
      </c>
      <c r="D2809">
        <v>3305.2</v>
      </c>
    </row>
    <row r="2810" spans="1:6" x14ac:dyDescent="0.35">
      <c r="A2810" s="69">
        <v>42688</v>
      </c>
      <c r="D2810">
        <v>3368</v>
      </c>
    </row>
    <row r="2811" spans="1:6" x14ac:dyDescent="0.35">
      <c r="A2811" s="69">
        <v>42695</v>
      </c>
      <c r="D2811">
        <v>3385.6</v>
      </c>
    </row>
    <row r="2812" spans="1:6" x14ac:dyDescent="0.35">
      <c r="A2812" s="69">
        <v>42702</v>
      </c>
      <c r="D2812">
        <v>3360.5</v>
      </c>
    </row>
    <row r="2813" spans="1:6" x14ac:dyDescent="0.35">
      <c r="A2813" s="69">
        <v>42705</v>
      </c>
      <c r="B2813">
        <v>1376.9</v>
      </c>
      <c r="C2813">
        <v>5444.2</v>
      </c>
      <c r="E2813">
        <v>13209.6</v>
      </c>
    </row>
    <row r="2814" spans="1:6" x14ac:dyDescent="0.35">
      <c r="A2814" s="69">
        <v>42709</v>
      </c>
      <c r="D2814">
        <v>3324.3</v>
      </c>
    </row>
    <row r="2815" spans="1:6" x14ac:dyDescent="0.35">
      <c r="A2815" s="69">
        <v>42716</v>
      </c>
      <c r="D2815">
        <v>3347.2</v>
      </c>
    </row>
    <row r="2816" spans="1:6" x14ac:dyDescent="0.35">
      <c r="A2816" s="69">
        <v>42723</v>
      </c>
      <c r="D2816">
        <v>3328.7</v>
      </c>
    </row>
    <row r="2817" spans="1:6" x14ac:dyDescent="0.35">
      <c r="A2817" s="69">
        <v>42730</v>
      </c>
      <c r="D2817">
        <v>3345.9</v>
      </c>
    </row>
    <row r="2818" spans="1:6" x14ac:dyDescent="0.35">
      <c r="A2818" s="69">
        <v>42736</v>
      </c>
      <c r="B2818">
        <v>1392</v>
      </c>
      <c r="C2818">
        <v>5452.3</v>
      </c>
      <c r="E2818">
        <v>13282.7</v>
      </c>
      <c r="F2818">
        <v>1.4339999999999999</v>
      </c>
    </row>
    <row r="2819" spans="1:6" x14ac:dyDescent="0.35">
      <c r="A2819" s="69">
        <v>42737</v>
      </c>
      <c r="D2819">
        <v>3351.8</v>
      </c>
    </row>
    <row r="2820" spans="1:6" x14ac:dyDescent="0.35">
      <c r="A2820" s="69">
        <v>42744</v>
      </c>
      <c r="D2820">
        <v>3383.8</v>
      </c>
    </row>
    <row r="2821" spans="1:6" x14ac:dyDescent="0.35">
      <c r="A2821" s="69">
        <v>42751</v>
      </c>
      <c r="D2821">
        <v>3388.8</v>
      </c>
    </row>
    <row r="2822" spans="1:6" x14ac:dyDescent="0.35">
      <c r="A2822" s="69">
        <v>42758</v>
      </c>
      <c r="D2822">
        <v>3394.6</v>
      </c>
    </row>
    <row r="2823" spans="1:6" x14ac:dyDescent="0.35">
      <c r="A2823" s="69">
        <v>42765</v>
      </c>
      <c r="D2823">
        <v>3399.7</v>
      </c>
    </row>
    <row r="2824" spans="1:6" x14ac:dyDescent="0.35">
      <c r="A2824" s="69">
        <v>42767</v>
      </c>
      <c r="B2824">
        <v>1394.5</v>
      </c>
      <c r="C2824">
        <v>5471.8</v>
      </c>
      <c r="E2824">
        <v>13351.4</v>
      </c>
    </row>
    <row r="2825" spans="1:6" x14ac:dyDescent="0.35">
      <c r="A2825" s="69">
        <v>42772</v>
      </c>
      <c r="D2825">
        <v>3364.4</v>
      </c>
    </row>
    <row r="2826" spans="1:6" x14ac:dyDescent="0.35">
      <c r="A2826" s="69">
        <v>42779</v>
      </c>
      <c r="D2826">
        <v>3394.4</v>
      </c>
    </row>
    <row r="2827" spans="1:6" x14ac:dyDescent="0.35">
      <c r="A2827" s="69">
        <v>42786</v>
      </c>
      <c r="D2827">
        <v>3426.8</v>
      </c>
    </row>
    <row r="2828" spans="1:6" x14ac:dyDescent="0.35">
      <c r="A2828" s="69">
        <v>42793</v>
      </c>
      <c r="D2828">
        <v>3420.9</v>
      </c>
    </row>
    <row r="2829" spans="1:6" x14ac:dyDescent="0.35">
      <c r="A2829" s="69">
        <v>42795</v>
      </c>
      <c r="B2829">
        <v>1414.8</v>
      </c>
      <c r="C2829">
        <v>5502.7</v>
      </c>
      <c r="E2829">
        <v>13420.6</v>
      </c>
    </row>
    <row r="2830" spans="1:6" x14ac:dyDescent="0.35">
      <c r="A2830" s="69">
        <v>42800</v>
      </c>
      <c r="D2830">
        <v>3394.1</v>
      </c>
    </row>
    <row r="2831" spans="1:6" x14ac:dyDescent="0.35">
      <c r="A2831" s="69">
        <v>42807</v>
      </c>
      <c r="D2831">
        <v>3446.1</v>
      </c>
    </row>
    <row r="2832" spans="1:6" x14ac:dyDescent="0.35">
      <c r="A2832" s="69">
        <v>42814</v>
      </c>
      <c r="D2832">
        <v>3458.6</v>
      </c>
    </row>
    <row r="2833" spans="1:6" x14ac:dyDescent="0.35">
      <c r="A2833" s="69">
        <v>42821</v>
      </c>
      <c r="D2833">
        <v>3445.8</v>
      </c>
    </row>
    <row r="2834" spans="1:6" x14ac:dyDescent="0.35">
      <c r="A2834" s="69">
        <v>42826</v>
      </c>
      <c r="B2834">
        <v>1413.3</v>
      </c>
      <c r="C2834">
        <v>5521.4</v>
      </c>
      <c r="E2834">
        <v>13482.9</v>
      </c>
      <c r="F2834">
        <v>1.427</v>
      </c>
    </row>
    <row r="2835" spans="1:6" x14ac:dyDescent="0.35">
      <c r="A2835" s="69">
        <v>42828</v>
      </c>
      <c r="D2835">
        <v>3518.4</v>
      </c>
    </row>
    <row r="2836" spans="1:6" x14ac:dyDescent="0.35">
      <c r="A2836" s="69">
        <v>42835</v>
      </c>
      <c r="D2836">
        <v>3457</v>
      </c>
    </row>
    <row r="2837" spans="1:6" x14ac:dyDescent="0.35">
      <c r="A2837" s="69">
        <v>42842</v>
      </c>
      <c r="D2837">
        <v>3441.1</v>
      </c>
    </row>
    <row r="2838" spans="1:6" x14ac:dyDescent="0.35">
      <c r="A2838" s="69">
        <v>42849</v>
      </c>
      <c r="D2838">
        <v>3446.2</v>
      </c>
    </row>
    <row r="2839" spans="1:6" x14ac:dyDescent="0.35">
      <c r="A2839" s="69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35">
      <c r="A2840" s="69">
        <v>42863</v>
      </c>
      <c r="D2840">
        <v>3502.8</v>
      </c>
    </row>
    <row r="2841" spans="1:6" x14ac:dyDescent="0.35">
      <c r="A2841" s="69">
        <v>42870</v>
      </c>
      <c r="D2841">
        <v>3526.1</v>
      </c>
    </row>
    <row r="2842" spans="1:6" x14ac:dyDescent="0.35">
      <c r="A2842" s="69">
        <v>42877</v>
      </c>
      <c r="D2842">
        <v>3538.9</v>
      </c>
    </row>
    <row r="2843" spans="1:6" x14ac:dyDescent="0.35">
      <c r="A2843" s="69">
        <v>42884</v>
      </c>
      <c r="D2843">
        <v>3525.2</v>
      </c>
    </row>
    <row r="2844" spans="1:6" x14ac:dyDescent="0.35">
      <c r="A2844" s="69">
        <v>42887</v>
      </c>
      <c r="B2844">
        <v>1443.7</v>
      </c>
      <c r="C2844">
        <v>5553.2</v>
      </c>
      <c r="E2844">
        <v>13558.9</v>
      </c>
    </row>
    <row r="2845" spans="1:6" x14ac:dyDescent="0.35">
      <c r="A2845" s="69">
        <v>42891</v>
      </c>
      <c r="D2845">
        <v>3489.2</v>
      </c>
    </row>
    <row r="2846" spans="1:6" x14ac:dyDescent="0.35">
      <c r="A2846" s="69">
        <v>42898</v>
      </c>
      <c r="D2846">
        <v>3514.5</v>
      </c>
    </row>
    <row r="2847" spans="1:6" x14ac:dyDescent="0.35">
      <c r="A2847" s="69">
        <v>42905</v>
      </c>
      <c r="D2847">
        <v>3512.4</v>
      </c>
    </row>
    <row r="2848" spans="1:6" x14ac:dyDescent="0.35">
      <c r="A2848" s="69">
        <v>42912</v>
      </c>
      <c r="D2848">
        <v>3553</v>
      </c>
    </row>
    <row r="2849" spans="1:6" x14ac:dyDescent="0.35">
      <c r="A2849" s="69">
        <v>42917</v>
      </c>
      <c r="B2849">
        <v>1452.9</v>
      </c>
      <c r="C2849">
        <v>5576.8</v>
      </c>
      <c r="E2849">
        <v>13621</v>
      </c>
      <c r="F2849">
        <v>1.431</v>
      </c>
    </row>
    <row r="2850" spans="1:6" x14ac:dyDescent="0.35">
      <c r="A2850" s="69">
        <v>42919</v>
      </c>
      <c r="D2850">
        <v>3580.7</v>
      </c>
    </row>
    <row r="2851" spans="1:6" x14ac:dyDescent="0.35">
      <c r="A2851" s="69">
        <v>42926</v>
      </c>
      <c r="D2851">
        <v>3552.4</v>
      </c>
    </row>
    <row r="2852" spans="1:6" x14ac:dyDescent="0.35">
      <c r="A2852" s="69">
        <v>42933</v>
      </c>
      <c r="D2852">
        <v>3519.5</v>
      </c>
    </row>
    <row r="2853" spans="1:6" x14ac:dyDescent="0.35">
      <c r="A2853" s="69">
        <v>42940</v>
      </c>
      <c r="D2853">
        <v>3553.4</v>
      </c>
    </row>
    <row r="2854" spans="1:6" x14ac:dyDescent="0.35">
      <c r="A2854" s="69">
        <v>42947</v>
      </c>
      <c r="D2854">
        <v>3567.4</v>
      </c>
    </row>
    <row r="2855" spans="1:6" x14ac:dyDescent="0.35">
      <c r="A2855" s="69">
        <v>42948</v>
      </c>
      <c r="B2855">
        <v>1463.3</v>
      </c>
      <c r="C2855">
        <v>5579.3</v>
      </c>
      <c r="E2855">
        <v>13679.6</v>
      </c>
    </row>
    <row r="2856" spans="1:6" x14ac:dyDescent="0.35">
      <c r="A2856" s="69">
        <v>42954</v>
      </c>
      <c r="D2856">
        <v>3540.5</v>
      </c>
    </row>
    <row r="2857" spans="1:6" x14ac:dyDescent="0.35">
      <c r="A2857" s="69">
        <v>42961</v>
      </c>
      <c r="D2857">
        <v>3582.6</v>
      </c>
    </row>
    <row r="2858" spans="1:6" x14ac:dyDescent="0.35">
      <c r="A2858" s="69">
        <v>42968</v>
      </c>
      <c r="D2858">
        <v>3635.1</v>
      </c>
    </row>
    <row r="2859" spans="1:6" x14ac:dyDescent="0.35">
      <c r="A2859" s="69">
        <v>42975</v>
      </c>
      <c r="D2859">
        <v>3597.7</v>
      </c>
    </row>
    <row r="2860" spans="1:6" x14ac:dyDescent="0.35">
      <c r="A2860" s="69">
        <v>42979</v>
      </c>
      <c r="B2860">
        <v>1449.1</v>
      </c>
      <c r="C2860">
        <v>5568.2</v>
      </c>
      <c r="E2860">
        <v>13722.1</v>
      </c>
    </row>
    <row r="2861" spans="1:6" x14ac:dyDescent="0.35">
      <c r="A2861" s="69">
        <v>42982</v>
      </c>
      <c r="D2861">
        <v>3550.7</v>
      </c>
    </row>
    <row r="2862" spans="1:6" x14ac:dyDescent="0.35">
      <c r="A2862" s="69">
        <v>42989</v>
      </c>
      <c r="D2862">
        <v>3588.1</v>
      </c>
    </row>
    <row r="2863" spans="1:6" x14ac:dyDescent="0.35">
      <c r="A2863" s="69">
        <v>42996</v>
      </c>
      <c r="D2863">
        <v>3574.8</v>
      </c>
    </row>
    <row r="2864" spans="1:6" x14ac:dyDescent="0.35">
      <c r="A2864" s="69">
        <v>43003</v>
      </c>
      <c r="D2864">
        <v>3568.4</v>
      </c>
    </row>
    <row r="2865" spans="1:6" x14ac:dyDescent="0.35">
      <c r="A2865" s="69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35">
      <c r="A2866" s="69">
        <v>43010</v>
      </c>
      <c r="D2866">
        <v>3581.7</v>
      </c>
    </row>
    <row r="2867" spans="1:6" x14ac:dyDescent="0.35">
      <c r="A2867" s="69">
        <v>43017</v>
      </c>
      <c r="D2867">
        <v>3618.2</v>
      </c>
    </row>
    <row r="2868" spans="1:6" x14ac:dyDescent="0.35">
      <c r="A2868" s="69">
        <v>43024</v>
      </c>
      <c r="D2868">
        <v>3593.9</v>
      </c>
    </row>
    <row r="2869" spans="1:6" x14ac:dyDescent="0.35">
      <c r="A2869" s="69">
        <v>43031</v>
      </c>
      <c r="D2869">
        <v>3612.7</v>
      </c>
    </row>
    <row r="2870" spans="1:6" x14ac:dyDescent="0.35">
      <c r="A2870" s="69">
        <v>43038</v>
      </c>
      <c r="D2870">
        <v>3598.9</v>
      </c>
    </row>
    <row r="2871" spans="1:6" x14ac:dyDescent="0.35">
      <c r="A2871" s="69">
        <v>43040</v>
      </c>
      <c r="B2871">
        <v>1468.4</v>
      </c>
      <c r="C2871">
        <v>5582.3</v>
      </c>
      <c r="E2871">
        <v>13804.1</v>
      </c>
    </row>
    <row r="2872" spans="1:6" x14ac:dyDescent="0.35">
      <c r="A2872" s="69">
        <v>43045</v>
      </c>
      <c r="D2872">
        <v>3591.9</v>
      </c>
    </row>
    <row r="2873" spans="1:6" x14ac:dyDescent="0.35">
      <c r="A2873" s="69">
        <v>43052</v>
      </c>
      <c r="D2873">
        <v>3631.3</v>
      </c>
    </row>
    <row r="2874" spans="1:6" x14ac:dyDescent="0.35">
      <c r="A2874" s="69">
        <v>43059</v>
      </c>
      <c r="D2874">
        <v>3644.9</v>
      </c>
    </row>
    <row r="2875" spans="1:6" x14ac:dyDescent="0.35">
      <c r="A2875" s="69">
        <v>43066</v>
      </c>
      <c r="D2875">
        <v>3641.9</v>
      </c>
    </row>
    <row r="2876" spans="1:6" x14ac:dyDescent="0.35">
      <c r="A2876" s="69">
        <v>43070</v>
      </c>
      <c r="B2876">
        <v>1457</v>
      </c>
      <c r="C2876">
        <v>5590</v>
      </c>
      <c r="E2876">
        <v>13852.3</v>
      </c>
    </row>
    <row r="2877" spans="1:6" x14ac:dyDescent="0.35">
      <c r="A2877" s="69">
        <v>43073</v>
      </c>
      <c r="D2877">
        <v>3619.2</v>
      </c>
    </row>
    <row r="2878" spans="1:6" x14ac:dyDescent="0.35">
      <c r="A2878" s="69">
        <v>43080</v>
      </c>
      <c r="D2878">
        <v>3632.1</v>
      </c>
    </row>
    <row r="2879" spans="1:6" x14ac:dyDescent="0.35">
      <c r="A2879" s="69">
        <v>43087</v>
      </c>
      <c r="D2879">
        <v>3608.5</v>
      </c>
    </row>
    <row r="2880" spans="1:6" x14ac:dyDescent="0.35">
      <c r="A2880" s="69">
        <v>43094</v>
      </c>
      <c r="D2880">
        <v>3595.6</v>
      </c>
    </row>
    <row r="2881" spans="1:6" x14ac:dyDescent="0.35">
      <c r="A2881" s="69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1.4490000000000001</v>
      </c>
    </row>
    <row r="2882" spans="1:6" x14ac:dyDescent="0.35">
      <c r="A2882" s="69">
        <v>43108</v>
      </c>
      <c r="D2882">
        <v>3642.1</v>
      </c>
    </row>
    <row r="2883" spans="1:6" x14ac:dyDescent="0.35">
      <c r="A2883" s="69">
        <v>43115</v>
      </c>
      <c r="D2883">
        <v>3670.6</v>
      </c>
    </row>
    <row r="2884" spans="1:6" x14ac:dyDescent="0.35">
      <c r="A2884" s="69">
        <v>43122</v>
      </c>
      <c r="D2884">
        <v>3663</v>
      </c>
    </row>
    <row r="2885" spans="1:6" x14ac:dyDescent="0.35">
      <c r="A2885" s="69">
        <v>43129</v>
      </c>
      <c r="D2885">
        <v>3636.4</v>
      </c>
    </row>
    <row r="2886" spans="1:6" x14ac:dyDescent="0.35">
      <c r="A2886" s="69">
        <v>43132</v>
      </c>
      <c r="B2886">
        <v>1450.9</v>
      </c>
      <c r="C2886">
        <v>5576.6</v>
      </c>
      <c r="E2886">
        <v>13910.2</v>
      </c>
    </row>
    <row r="2887" spans="1:6" x14ac:dyDescent="0.35">
      <c r="A2887" s="69">
        <v>43136</v>
      </c>
      <c r="D2887">
        <v>3622.6</v>
      </c>
    </row>
    <row r="2888" spans="1:6" x14ac:dyDescent="0.35">
      <c r="A2888" s="69">
        <v>43143</v>
      </c>
      <c r="D2888">
        <v>3607.4</v>
      </c>
    </row>
    <row r="2889" spans="1:6" x14ac:dyDescent="0.35">
      <c r="A2889" s="69">
        <v>43150</v>
      </c>
      <c r="D2889">
        <v>3611.8</v>
      </c>
    </row>
    <row r="2890" spans="1:6" x14ac:dyDescent="0.35">
      <c r="A2890" s="69">
        <v>43157</v>
      </c>
      <c r="D2890">
        <v>3624.3</v>
      </c>
    </row>
    <row r="2891" spans="1:6" x14ac:dyDescent="0.35">
      <c r="A2891" s="69">
        <v>43160</v>
      </c>
      <c r="B2891">
        <v>1467.8</v>
      </c>
      <c r="C2891">
        <v>5595.6</v>
      </c>
      <c r="E2891">
        <v>13965.5</v>
      </c>
    </row>
    <row r="2892" spans="1:6" x14ac:dyDescent="0.35">
      <c r="A2892" s="69">
        <v>43164</v>
      </c>
      <c r="D2892">
        <v>3655.3</v>
      </c>
    </row>
    <row r="2893" spans="1:6" x14ac:dyDescent="0.35">
      <c r="A2893" s="69">
        <v>43171</v>
      </c>
      <c r="D2893">
        <v>3670.8</v>
      </c>
    </row>
    <row r="2894" spans="1:6" x14ac:dyDescent="0.35">
      <c r="A2894" s="69">
        <v>43178</v>
      </c>
      <c r="D2894">
        <v>3660.6</v>
      </c>
    </row>
    <row r="2895" spans="1:6" x14ac:dyDescent="0.35">
      <c r="A2895" s="69">
        <v>43185</v>
      </c>
      <c r="D2895">
        <v>3657.7</v>
      </c>
    </row>
    <row r="2896" spans="1:6" x14ac:dyDescent="0.35">
      <c r="A2896" s="69">
        <v>43191</v>
      </c>
      <c r="B2896">
        <v>1461.2</v>
      </c>
      <c r="C2896">
        <v>5591.8</v>
      </c>
      <c r="E2896">
        <v>13987.7</v>
      </c>
      <c r="F2896">
        <v>1.458</v>
      </c>
    </row>
    <row r="2897" spans="1:6" x14ac:dyDescent="0.35">
      <c r="A2897" s="69">
        <v>43192</v>
      </c>
      <c r="D2897">
        <v>3659.2</v>
      </c>
    </row>
    <row r="2898" spans="1:6" x14ac:dyDescent="0.35">
      <c r="A2898" s="69">
        <v>43199</v>
      </c>
      <c r="D2898">
        <v>3660.9</v>
      </c>
    </row>
    <row r="2899" spans="1:6" x14ac:dyDescent="0.35">
      <c r="A2899" s="69">
        <v>43206</v>
      </c>
      <c r="D2899">
        <v>3647</v>
      </c>
    </row>
    <row r="2900" spans="1:6" x14ac:dyDescent="0.35">
      <c r="A2900" s="69">
        <v>43213</v>
      </c>
      <c r="D2900">
        <v>3669.8</v>
      </c>
    </row>
    <row r="2901" spans="1:6" x14ac:dyDescent="0.35">
      <c r="A2901" s="69">
        <v>43220</v>
      </c>
      <c r="D2901">
        <v>3669.5</v>
      </c>
    </row>
    <row r="2902" spans="1:6" x14ac:dyDescent="0.35">
      <c r="A2902" s="69">
        <v>43221</v>
      </c>
      <c r="B2902">
        <v>1455.8</v>
      </c>
      <c r="C2902">
        <v>5599</v>
      </c>
      <c r="E2902">
        <v>14041.2</v>
      </c>
    </row>
    <row r="2903" spans="1:6" x14ac:dyDescent="0.35">
      <c r="A2903" s="69">
        <v>43227</v>
      </c>
      <c r="D2903">
        <v>3637.2</v>
      </c>
    </row>
    <row r="2904" spans="1:6" x14ac:dyDescent="0.35">
      <c r="A2904" s="69">
        <v>43234</v>
      </c>
      <c r="D2904">
        <v>3655.2</v>
      </c>
    </row>
    <row r="2905" spans="1:6" x14ac:dyDescent="0.35">
      <c r="A2905" s="69">
        <v>43241</v>
      </c>
      <c r="D2905">
        <v>3666.8</v>
      </c>
    </row>
    <row r="2906" spans="1:6" x14ac:dyDescent="0.35">
      <c r="A2906" s="69">
        <v>43248</v>
      </c>
      <c r="D2906">
        <v>3664.2</v>
      </c>
    </row>
    <row r="2907" spans="1:6" x14ac:dyDescent="0.35">
      <c r="A2907" s="69">
        <v>43252</v>
      </c>
      <c r="B2907">
        <v>1454.4</v>
      </c>
      <c r="C2907">
        <v>5615.9</v>
      </c>
      <c r="E2907">
        <v>14102.6</v>
      </c>
    </row>
    <row r="2908" spans="1:6" x14ac:dyDescent="0.35">
      <c r="A2908" s="69">
        <v>43255</v>
      </c>
      <c r="D2908">
        <v>3672.2</v>
      </c>
    </row>
    <row r="2909" spans="1:6" x14ac:dyDescent="0.35">
      <c r="A2909" s="69">
        <v>43262</v>
      </c>
      <c r="D2909">
        <v>3654.6</v>
      </c>
    </row>
    <row r="2910" spans="1:6" x14ac:dyDescent="0.35">
      <c r="A2910" s="69">
        <v>43269</v>
      </c>
      <c r="D2910">
        <v>3651.1</v>
      </c>
    </row>
    <row r="2911" spans="1:6" x14ac:dyDescent="0.35">
      <c r="A2911" s="69">
        <v>43276</v>
      </c>
      <c r="D2911">
        <v>3655.1</v>
      </c>
    </row>
    <row r="2912" spans="1:6" x14ac:dyDescent="0.35">
      <c r="A2912" s="69">
        <v>43282</v>
      </c>
      <c r="B2912">
        <v>1463.3</v>
      </c>
      <c r="C2912">
        <v>5625</v>
      </c>
      <c r="E2912">
        <v>14137</v>
      </c>
      <c r="F2912">
        <v>1.4590000000000001</v>
      </c>
    </row>
    <row r="2913" spans="1:6" x14ac:dyDescent="0.35">
      <c r="A2913" s="69">
        <v>43283</v>
      </c>
      <c r="D2913">
        <v>3673.2</v>
      </c>
    </row>
    <row r="2914" spans="1:6" x14ac:dyDescent="0.35">
      <c r="A2914" s="69">
        <v>43290</v>
      </c>
      <c r="D2914">
        <v>3682.1</v>
      </c>
    </row>
    <row r="2915" spans="1:6" x14ac:dyDescent="0.35">
      <c r="A2915" s="69">
        <v>43297</v>
      </c>
      <c r="D2915">
        <v>3681.5</v>
      </c>
    </row>
    <row r="2916" spans="1:6" x14ac:dyDescent="0.35">
      <c r="A2916" s="69">
        <v>43304</v>
      </c>
      <c r="D2916">
        <v>3677.6</v>
      </c>
    </row>
    <row r="2917" spans="1:6" x14ac:dyDescent="0.35">
      <c r="A2917" s="69">
        <v>43311</v>
      </c>
      <c r="D2917">
        <v>3681.9</v>
      </c>
    </row>
    <row r="2918" spans="1:6" x14ac:dyDescent="0.35">
      <c r="A2918" s="69">
        <v>43313</v>
      </c>
      <c r="B2918">
        <v>1467</v>
      </c>
      <c r="C2918">
        <v>5635.5</v>
      </c>
      <c r="E2918">
        <v>14187.4</v>
      </c>
    </row>
    <row r="2919" spans="1:6" x14ac:dyDescent="0.35">
      <c r="A2919" s="69">
        <v>43318</v>
      </c>
      <c r="D2919">
        <v>3661.4</v>
      </c>
    </row>
    <row r="2920" spans="1:6" x14ac:dyDescent="0.35">
      <c r="A2920" s="69">
        <v>43325</v>
      </c>
      <c r="D2920">
        <v>3677</v>
      </c>
    </row>
    <row r="2921" spans="1:6" x14ac:dyDescent="0.35">
      <c r="A2921" s="69">
        <v>43332</v>
      </c>
      <c r="D2921">
        <v>3676</v>
      </c>
    </row>
    <row r="2922" spans="1:6" x14ac:dyDescent="0.35">
      <c r="A2922" s="69">
        <v>43339</v>
      </c>
      <c r="D2922">
        <v>3695.2</v>
      </c>
    </row>
    <row r="2923" spans="1:6" x14ac:dyDescent="0.35">
      <c r="A2923" s="69">
        <v>43344</v>
      </c>
      <c r="B2923">
        <v>1467.6</v>
      </c>
      <c r="C2923">
        <v>5635.4</v>
      </c>
      <c r="E2923">
        <v>14214.6</v>
      </c>
    </row>
    <row r="2924" spans="1:6" x14ac:dyDescent="0.35">
      <c r="A2924" s="69">
        <v>43346</v>
      </c>
      <c r="D2924">
        <v>3779.6</v>
      </c>
    </row>
    <row r="2925" spans="1:6" x14ac:dyDescent="0.35">
      <c r="A2925" s="69">
        <v>43353</v>
      </c>
      <c r="D2925">
        <v>3710.1</v>
      </c>
    </row>
    <row r="2926" spans="1:6" x14ac:dyDescent="0.35">
      <c r="A2926" s="69">
        <v>43360</v>
      </c>
      <c r="D2926">
        <v>3691.7</v>
      </c>
    </row>
    <row r="2927" spans="1:6" x14ac:dyDescent="0.35">
      <c r="A2927" s="69">
        <v>43367</v>
      </c>
      <c r="D2927">
        <v>3704.6</v>
      </c>
    </row>
    <row r="2928" spans="1:6" x14ac:dyDescent="0.35">
      <c r="A2928" s="69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35">
      <c r="A2929" s="69">
        <v>43381</v>
      </c>
      <c r="D2929">
        <v>3708.5</v>
      </c>
    </row>
    <row r="2930" spans="1:6" x14ac:dyDescent="0.35">
      <c r="A2930" s="69">
        <v>43388</v>
      </c>
      <c r="D2930">
        <v>3723.5</v>
      </c>
    </row>
    <row r="2931" spans="1:6" x14ac:dyDescent="0.35">
      <c r="A2931" s="69">
        <v>43395</v>
      </c>
      <c r="D2931">
        <v>3744.5</v>
      </c>
    </row>
    <row r="2932" spans="1:6" x14ac:dyDescent="0.35">
      <c r="A2932" s="69">
        <v>43402</v>
      </c>
      <c r="D2932">
        <v>3729.1</v>
      </c>
    </row>
    <row r="2933" spans="1:6" x14ac:dyDescent="0.35">
      <c r="A2933" s="69">
        <v>43405</v>
      </c>
      <c r="B2933">
        <v>1466.7</v>
      </c>
      <c r="C2933">
        <v>5636.7</v>
      </c>
      <c r="E2933">
        <v>14241.6</v>
      </c>
    </row>
    <row r="2934" spans="1:6" x14ac:dyDescent="0.35">
      <c r="A2934" s="69">
        <v>43409</v>
      </c>
      <c r="D2934">
        <v>3689.6</v>
      </c>
    </row>
    <row r="2935" spans="1:6" x14ac:dyDescent="0.35">
      <c r="A2935" s="69">
        <v>43416</v>
      </c>
      <c r="D2935">
        <v>3687.3</v>
      </c>
    </row>
    <row r="2936" spans="1:6" x14ac:dyDescent="0.35">
      <c r="A2936" s="69">
        <v>43423</v>
      </c>
      <c r="D2936">
        <v>3688.2</v>
      </c>
    </row>
    <row r="2937" spans="1:6" x14ac:dyDescent="0.35">
      <c r="A2937" s="69">
        <v>43430</v>
      </c>
      <c r="D2937">
        <v>3692.6</v>
      </c>
    </row>
    <row r="2938" spans="1:6" x14ac:dyDescent="0.35">
      <c r="A2938" s="69">
        <v>43435</v>
      </c>
      <c r="B2938">
        <v>1490.2</v>
      </c>
      <c r="C2938">
        <v>5685.5</v>
      </c>
      <c r="E2938">
        <v>14358.8</v>
      </c>
    </row>
    <row r="2939" spans="1:6" x14ac:dyDescent="0.35">
      <c r="A2939" s="69">
        <v>43437</v>
      </c>
      <c r="D2939">
        <v>3780.5</v>
      </c>
    </row>
    <row r="2940" spans="1:6" x14ac:dyDescent="0.35">
      <c r="A2940" s="69">
        <v>43444</v>
      </c>
      <c r="D2940">
        <v>3769.8</v>
      </c>
    </row>
    <row r="2941" spans="1:6" x14ac:dyDescent="0.35">
      <c r="A2941" s="69">
        <v>43451</v>
      </c>
      <c r="D2941">
        <v>3712.9</v>
      </c>
    </row>
    <row r="2942" spans="1:6" x14ac:dyDescent="0.35">
      <c r="A2942" s="69">
        <v>43458</v>
      </c>
      <c r="D2942">
        <v>3760.7</v>
      </c>
    </row>
    <row r="2943" spans="1:6" x14ac:dyDescent="0.35">
      <c r="A2943" s="69">
        <v>43465</v>
      </c>
      <c r="D2943">
        <v>3744.6</v>
      </c>
    </row>
    <row r="2944" spans="1:6" x14ac:dyDescent="0.35">
      <c r="A2944" s="69">
        <v>43466</v>
      </c>
      <c r="B2944">
        <v>1487.2</v>
      </c>
      <c r="C2944">
        <v>5715.8</v>
      </c>
      <c r="E2944">
        <v>14430.8</v>
      </c>
      <c r="F2944">
        <v>1.452</v>
      </c>
    </row>
    <row r="2945" spans="1:6" x14ac:dyDescent="0.35">
      <c r="A2945" s="69">
        <v>43472</v>
      </c>
      <c r="D2945">
        <v>3722.2</v>
      </c>
    </row>
    <row r="2946" spans="1:6" x14ac:dyDescent="0.35">
      <c r="A2946" s="69">
        <v>43479</v>
      </c>
      <c r="D2946">
        <v>3720.3</v>
      </c>
    </row>
    <row r="2947" spans="1:6" x14ac:dyDescent="0.35">
      <c r="A2947" s="69">
        <v>43486</v>
      </c>
      <c r="D2947">
        <v>3757.1</v>
      </c>
    </row>
    <row r="2948" spans="1:6" x14ac:dyDescent="0.35">
      <c r="A2948" s="69">
        <v>43493</v>
      </c>
      <c r="D2948">
        <v>3753.4</v>
      </c>
    </row>
    <row r="2949" spans="1:6" x14ac:dyDescent="0.35">
      <c r="A2949" s="69">
        <v>43497</v>
      </c>
      <c r="B2949">
        <v>1486.5</v>
      </c>
      <c r="C2949">
        <v>5717.2</v>
      </c>
      <c r="E2949">
        <v>14472.3</v>
      </c>
    </row>
    <row r="2950" spans="1:6" x14ac:dyDescent="0.35">
      <c r="A2950" s="69">
        <v>43500</v>
      </c>
      <c r="D2950">
        <v>3792.3</v>
      </c>
    </row>
    <row r="2951" spans="1:6" x14ac:dyDescent="0.35">
      <c r="A2951" s="69">
        <v>43507</v>
      </c>
      <c r="D2951">
        <v>3768.8</v>
      </c>
    </row>
    <row r="2952" spans="1:6" x14ac:dyDescent="0.35">
      <c r="A2952" s="69">
        <v>43514</v>
      </c>
      <c r="D2952">
        <v>3757.9</v>
      </c>
    </row>
    <row r="2953" spans="1:6" x14ac:dyDescent="0.35">
      <c r="A2953" s="69">
        <v>43521</v>
      </c>
      <c r="D2953">
        <v>3743</v>
      </c>
    </row>
    <row r="2954" spans="1:6" x14ac:dyDescent="0.35">
      <c r="A2954" s="69">
        <v>43525</v>
      </c>
      <c r="B2954">
        <v>1468.3</v>
      </c>
      <c r="C2954">
        <v>5706.7</v>
      </c>
      <c r="E2954">
        <v>14510.7</v>
      </c>
    </row>
    <row r="2955" spans="1:6" x14ac:dyDescent="0.35">
      <c r="A2955" s="69">
        <v>43528</v>
      </c>
      <c r="D2955">
        <v>3766.8</v>
      </c>
    </row>
    <row r="2956" spans="1:6" x14ac:dyDescent="0.35">
      <c r="A2956" s="69">
        <v>43535</v>
      </c>
      <c r="D2956">
        <v>3736.9</v>
      </c>
    </row>
    <row r="2957" spans="1:6" x14ac:dyDescent="0.35">
      <c r="A2957" s="69">
        <v>43542</v>
      </c>
      <c r="D2957">
        <v>3716.7</v>
      </c>
    </row>
    <row r="2958" spans="1:6" x14ac:dyDescent="0.35">
      <c r="A2958" s="69">
        <v>43549</v>
      </c>
      <c r="D2958">
        <v>3728.3</v>
      </c>
    </row>
    <row r="2959" spans="1:6" x14ac:dyDescent="0.35">
      <c r="A2959" s="69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1.4530000000000001</v>
      </c>
    </row>
    <row r="2960" spans="1:6" x14ac:dyDescent="0.35">
      <c r="A2960" s="69">
        <v>43563</v>
      </c>
      <c r="D2960">
        <v>3747.3</v>
      </c>
    </row>
    <row r="2961" spans="1:6" x14ac:dyDescent="0.35">
      <c r="A2961" s="69">
        <v>43570</v>
      </c>
      <c r="D2961">
        <v>3797.5</v>
      </c>
    </row>
    <row r="2962" spans="1:6" x14ac:dyDescent="0.35">
      <c r="A2962" s="69">
        <v>43577</v>
      </c>
      <c r="D2962">
        <v>3790.6</v>
      </c>
    </row>
    <row r="2963" spans="1:6" x14ac:dyDescent="0.35">
      <c r="A2963" s="69">
        <v>43584</v>
      </c>
      <c r="D2963">
        <v>3814</v>
      </c>
    </row>
    <row r="2964" spans="1:6" x14ac:dyDescent="0.35">
      <c r="A2964" s="69">
        <v>43586</v>
      </c>
      <c r="B2964">
        <v>1481.7</v>
      </c>
      <c r="C2964">
        <v>5730.9</v>
      </c>
      <c r="E2964">
        <v>14632.5</v>
      </c>
    </row>
    <row r="2965" spans="1:6" x14ac:dyDescent="0.35">
      <c r="A2965" s="69">
        <v>43591</v>
      </c>
      <c r="D2965">
        <v>3766.3</v>
      </c>
    </row>
    <row r="2966" spans="1:6" x14ac:dyDescent="0.35">
      <c r="A2966" s="69">
        <v>43598</v>
      </c>
      <c r="D2966">
        <v>3773.5</v>
      </c>
    </row>
    <row r="2967" spans="1:6" x14ac:dyDescent="0.35">
      <c r="A2967" s="69">
        <v>43605</v>
      </c>
      <c r="D2967">
        <v>3782.7</v>
      </c>
    </row>
    <row r="2968" spans="1:6" x14ac:dyDescent="0.35">
      <c r="A2968" s="69">
        <v>43612</v>
      </c>
      <c r="D2968">
        <v>3810.8</v>
      </c>
    </row>
    <row r="2969" spans="1:6" x14ac:dyDescent="0.35">
      <c r="A2969" s="69">
        <v>43617</v>
      </c>
      <c r="B2969">
        <v>1497.6</v>
      </c>
      <c r="C2969">
        <v>5778</v>
      </c>
      <c r="E2969">
        <v>14754.8</v>
      </c>
    </row>
    <row r="2970" spans="1:6" x14ac:dyDescent="0.35">
      <c r="A2970" s="69">
        <v>43619</v>
      </c>
      <c r="D2970">
        <v>3877</v>
      </c>
    </row>
    <row r="2971" spans="1:6" x14ac:dyDescent="0.35">
      <c r="A2971" s="69">
        <v>43626</v>
      </c>
      <c r="D2971">
        <v>3840.5</v>
      </c>
    </row>
    <row r="2972" spans="1:6" x14ac:dyDescent="0.35">
      <c r="A2972" s="69">
        <v>43633</v>
      </c>
      <c r="D2972">
        <v>3833.5</v>
      </c>
    </row>
    <row r="2973" spans="1:6" x14ac:dyDescent="0.35">
      <c r="A2973" s="69">
        <v>43640</v>
      </c>
      <c r="D2973">
        <v>3830.7</v>
      </c>
    </row>
    <row r="2974" spans="1:6" x14ac:dyDescent="0.35">
      <c r="A2974" s="69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1.4430000000000001</v>
      </c>
    </row>
    <row r="2975" spans="1:6" x14ac:dyDescent="0.35">
      <c r="A2975" s="69">
        <v>43654</v>
      </c>
      <c r="D2975">
        <v>3838.3</v>
      </c>
    </row>
    <row r="2976" spans="1:6" x14ac:dyDescent="0.35">
      <c r="A2976" s="69">
        <v>43661</v>
      </c>
      <c r="D2976">
        <v>3857.4</v>
      </c>
    </row>
    <row r="2977" spans="1:6" x14ac:dyDescent="0.35">
      <c r="A2977" s="69">
        <v>43668</v>
      </c>
      <c r="D2977">
        <v>3876.3</v>
      </c>
    </row>
    <row r="2978" spans="1:6" x14ac:dyDescent="0.35">
      <c r="A2978" s="69">
        <v>43675</v>
      </c>
      <c r="D2978">
        <v>3873.6</v>
      </c>
    </row>
    <row r="2979" spans="1:6" x14ac:dyDescent="0.35">
      <c r="A2979" s="69">
        <v>43678</v>
      </c>
      <c r="B2979">
        <v>1506.3</v>
      </c>
      <c r="C2979">
        <v>5824</v>
      </c>
      <c r="E2979">
        <v>14919.8</v>
      </c>
    </row>
    <row r="2980" spans="1:6" x14ac:dyDescent="0.35">
      <c r="A2980" s="69">
        <v>43682</v>
      </c>
      <c r="D2980">
        <v>3876</v>
      </c>
    </row>
    <row r="2981" spans="1:6" x14ac:dyDescent="0.35">
      <c r="A2981" s="69">
        <v>43689</v>
      </c>
      <c r="D2981">
        <v>3862</v>
      </c>
    </row>
    <row r="2982" spans="1:6" x14ac:dyDescent="0.35">
      <c r="A2982" s="69">
        <v>43696</v>
      </c>
      <c r="D2982">
        <v>3833.2</v>
      </c>
    </row>
    <row r="2983" spans="1:6" x14ac:dyDescent="0.35">
      <c r="A2983" s="69">
        <v>43703</v>
      </c>
      <c r="D2983">
        <v>3845.8</v>
      </c>
    </row>
    <row r="2984" spans="1:6" x14ac:dyDescent="0.35">
      <c r="A2984" s="69">
        <v>43709</v>
      </c>
      <c r="B2984">
        <v>1519.9</v>
      </c>
      <c r="C2984">
        <v>5847.6</v>
      </c>
      <c r="E2984">
        <v>15004.8</v>
      </c>
    </row>
    <row r="2985" spans="1:6" x14ac:dyDescent="0.35">
      <c r="A2985" s="69">
        <v>43710</v>
      </c>
      <c r="D2985">
        <v>3878.9</v>
      </c>
    </row>
    <row r="2986" spans="1:6" x14ac:dyDescent="0.35">
      <c r="A2986" s="69">
        <v>43717</v>
      </c>
      <c r="D2986">
        <v>3896.9</v>
      </c>
    </row>
    <row r="2987" spans="1:6" x14ac:dyDescent="0.35">
      <c r="A2987" s="69">
        <v>43724</v>
      </c>
      <c r="D2987">
        <v>3896.8</v>
      </c>
    </row>
    <row r="2988" spans="1:6" x14ac:dyDescent="0.35">
      <c r="A2988" s="69">
        <v>43731</v>
      </c>
      <c r="D2988">
        <v>3912</v>
      </c>
    </row>
    <row r="2989" spans="1:6" x14ac:dyDescent="0.35">
      <c r="A2989" s="69">
        <v>43738</v>
      </c>
      <c r="D2989">
        <v>3929.1</v>
      </c>
    </row>
    <row r="2990" spans="1:6" x14ac:dyDescent="0.35">
      <c r="A2990" s="69">
        <v>43739</v>
      </c>
      <c r="B2990">
        <v>1529.4</v>
      </c>
      <c r="C2990">
        <v>5885.7</v>
      </c>
      <c r="E2990">
        <v>15144.2</v>
      </c>
      <c r="F2990">
        <v>1.425</v>
      </c>
    </row>
    <row r="2991" spans="1:6" x14ac:dyDescent="0.35">
      <c r="A2991" s="69">
        <v>43745</v>
      </c>
      <c r="D2991">
        <v>3894.7</v>
      </c>
    </row>
    <row r="2992" spans="1:6" x14ac:dyDescent="0.35">
      <c r="A2992" s="69">
        <v>43752</v>
      </c>
      <c r="D2992">
        <v>3931.6</v>
      </c>
    </row>
    <row r="2993" spans="1:6" x14ac:dyDescent="0.35">
      <c r="A2993" s="69">
        <v>43759</v>
      </c>
      <c r="D2993">
        <v>3929.9</v>
      </c>
    </row>
    <row r="2994" spans="1:6" x14ac:dyDescent="0.35">
      <c r="A2994" s="69">
        <v>43766</v>
      </c>
      <c r="D2994">
        <v>3935.3</v>
      </c>
    </row>
    <row r="2995" spans="1:6" x14ac:dyDescent="0.35">
      <c r="A2995" s="69">
        <v>43770</v>
      </c>
      <c r="B2995">
        <v>1534.3</v>
      </c>
      <c r="C2995">
        <v>5915.7</v>
      </c>
      <c r="E2995">
        <v>15249.9</v>
      </c>
    </row>
    <row r="2996" spans="1:6" x14ac:dyDescent="0.35">
      <c r="A2996" s="69">
        <v>43773</v>
      </c>
      <c r="D2996">
        <v>3956.2</v>
      </c>
    </row>
    <row r="2997" spans="1:6" x14ac:dyDescent="0.35">
      <c r="A2997" s="69">
        <v>43780</v>
      </c>
      <c r="D2997">
        <v>3956.4</v>
      </c>
    </row>
    <row r="2998" spans="1:6" x14ac:dyDescent="0.35">
      <c r="A2998" s="69">
        <v>43787</v>
      </c>
      <c r="D2998">
        <v>3928.9</v>
      </c>
    </row>
    <row r="2999" spans="1:6" x14ac:dyDescent="0.35">
      <c r="A2999" s="69">
        <v>43794</v>
      </c>
      <c r="D2999">
        <v>3963.3</v>
      </c>
    </row>
    <row r="3000" spans="1:6" x14ac:dyDescent="0.35">
      <c r="A3000" s="69">
        <v>43800</v>
      </c>
      <c r="B3000">
        <v>1551.6</v>
      </c>
      <c r="C3000">
        <v>5931.6</v>
      </c>
      <c r="E3000">
        <v>15319.1</v>
      </c>
    </row>
    <row r="3001" spans="1:6" x14ac:dyDescent="0.35">
      <c r="A3001" s="69">
        <v>43801</v>
      </c>
      <c r="D3001">
        <v>3954.6</v>
      </c>
    </row>
    <row r="3002" spans="1:6" x14ac:dyDescent="0.35">
      <c r="A3002" s="69">
        <v>43808</v>
      </c>
      <c r="D3002">
        <v>3979.3</v>
      </c>
    </row>
    <row r="3003" spans="1:6" x14ac:dyDescent="0.35">
      <c r="A3003" s="69">
        <v>43815</v>
      </c>
      <c r="D3003">
        <v>3992.9</v>
      </c>
    </row>
    <row r="3004" spans="1:6" x14ac:dyDescent="0.35">
      <c r="A3004" s="69">
        <v>43822</v>
      </c>
      <c r="D3004">
        <v>3999.9</v>
      </c>
    </row>
    <row r="3005" spans="1:6" x14ac:dyDescent="0.35">
      <c r="A3005" s="69">
        <v>43829</v>
      </c>
      <c r="D3005">
        <v>3964.4</v>
      </c>
    </row>
    <row r="3006" spans="1:6" x14ac:dyDescent="0.35">
      <c r="A3006" s="69">
        <v>43831</v>
      </c>
      <c r="B3006">
        <v>1543.8</v>
      </c>
      <c r="C3006">
        <v>5954</v>
      </c>
      <c r="E3006">
        <v>15401.8</v>
      </c>
      <c r="F3006">
        <v>1.379</v>
      </c>
    </row>
    <row r="3007" spans="1:6" x14ac:dyDescent="0.35">
      <c r="A3007" s="69">
        <v>43836</v>
      </c>
      <c r="D3007">
        <v>3948.9</v>
      </c>
    </row>
    <row r="3008" spans="1:6" x14ac:dyDescent="0.35">
      <c r="A3008" s="69">
        <v>43843</v>
      </c>
      <c r="D3008">
        <v>3950.6</v>
      </c>
    </row>
    <row r="3009" spans="1:6" x14ac:dyDescent="0.35">
      <c r="A3009" s="69">
        <v>43850</v>
      </c>
      <c r="D3009">
        <v>3978.9</v>
      </c>
    </row>
    <row r="3010" spans="1:6" x14ac:dyDescent="0.35">
      <c r="A3010" s="69">
        <v>43857</v>
      </c>
      <c r="D3010">
        <v>3963.1</v>
      </c>
    </row>
    <row r="3011" spans="1:6" x14ac:dyDescent="0.35">
      <c r="A3011" s="69">
        <v>43862</v>
      </c>
      <c r="B3011">
        <v>1545.5</v>
      </c>
      <c r="C3011">
        <v>5968.4</v>
      </c>
      <c r="E3011">
        <v>15458.7</v>
      </c>
    </row>
    <row r="3012" spans="1:6" x14ac:dyDescent="0.35">
      <c r="A3012" s="69">
        <v>43864</v>
      </c>
      <c r="D3012">
        <v>4082.2</v>
      </c>
    </row>
    <row r="3013" spans="1:6" x14ac:dyDescent="0.35">
      <c r="A3013" s="69">
        <v>43871</v>
      </c>
      <c r="D3013">
        <v>4013.7</v>
      </c>
    </row>
    <row r="3014" spans="1:6" x14ac:dyDescent="0.35">
      <c r="A3014" s="69">
        <v>43878</v>
      </c>
      <c r="D3014">
        <v>3984.5</v>
      </c>
    </row>
    <row r="3015" spans="1:6" x14ac:dyDescent="0.35">
      <c r="A3015" s="69">
        <v>43885</v>
      </c>
      <c r="D3015">
        <v>3972.3</v>
      </c>
    </row>
    <row r="3016" spans="1:6" x14ac:dyDescent="0.35">
      <c r="A3016" s="69">
        <v>43891</v>
      </c>
      <c r="B3016">
        <v>1650.8</v>
      </c>
      <c r="C3016">
        <v>6193.2</v>
      </c>
      <c r="E3016">
        <v>15988.6</v>
      </c>
    </row>
    <row r="3017" spans="1:6" x14ac:dyDescent="0.35">
      <c r="A3017" s="69">
        <v>43892</v>
      </c>
      <c r="D3017">
        <v>4029.1</v>
      </c>
    </row>
    <row r="3018" spans="1:6" x14ac:dyDescent="0.35">
      <c r="A3018" s="69">
        <v>43899</v>
      </c>
      <c r="D3018">
        <v>4064.6</v>
      </c>
    </row>
    <row r="3019" spans="1:6" x14ac:dyDescent="0.35">
      <c r="A3019" s="69">
        <v>43906</v>
      </c>
      <c r="D3019">
        <v>4127.7</v>
      </c>
    </row>
    <row r="3020" spans="1:6" x14ac:dyDescent="0.35">
      <c r="A3020" s="69">
        <v>43913</v>
      </c>
      <c r="D3020">
        <v>4314.5</v>
      </c>
    </row>
    <row r="3021" spans="1:6" x14ac:dyDescent="0.35">
      <c r="A3021" s="69">
        <v>43920</v>
      </c>
      <c r="D3021">
        <v>4514</v>
      </c>
    </row>
    <row r="3022" spans="1:6" x14ac:dyDescent="0.35">
      <c r="A3022" s="69">
        <v>43922</v>
      </c>
      <c r="B3022">
        <v>1866.4</v>
      </c>
      <c r="C3022">
        <v>6639.2</v>
      </c>
      <c r="E3022">
        <v>17002.5</v>
      </c>
      <c r="F3022">
        <v>1.1120000000000001</v>
      </c>
    </row>
    <row r="3023" spans="1:6" x14ac:dyDescent="0.35">
      <c r="A3023" s="69">
        <v>43927</v>
      </c>
      <c r="D3023">
        <v>4592.2</v>
      </c>
    </row>
    <row r="3024" spans="1:6" x14ac:dyDescent="0.35">
      <c r="A3024" s="69">
        <v>43934</v>
      </c>
      <c r="D3024">
        <v>4717.8</v>
      </c>
    </row>
    <row r="3025" spans="1:6" x14ac:dyDescent="0.35">
      <c r="A3025" s="69">
        <v>43941</v>
      </c>
      <c r="D3025">
        <v>4851.2</v>
      </c>
    </row>
    <row r="3026" spans="1:6" x14ac:dyDescent="0.35">
      <c r="A3026" s="69">
        <v>43948</v>
      </c>
      <c r="D3026">
        <v>4899.3999999999996</v>
      </c>
    </row>
    <row r="3027" spans="1:6" x14ac:dyDescent="0.35">
      <c r="A3027" s="69">
        <v>43952</v>
      </c>
      <c r="B3027">
        <v>6342.4</v>
      </c>
      <c r="C3027">
        <v>6968.4</v>
      </c>
      <c r="E3027">
        <v>17835.2</v>
      </c>
    </row>
    <row r="3028" spans="1:6" x14ac:dyDescent="0.35">
      <c r="A3028" s="69">
        <v>43955</v>
      </c>
      <c r="D3028">
        <v>15982.2</v>
      </c>
    </row>
    <row r="3029" spans="1:6" x14ac:dyDescent="0.35">
      <c r="A3029" s="69">
        <v>43962</v>
      </c>
      <c r="D3029">
        <v>16201.5</v>
      </c>
    </row>
    <row r="3030" spans="1:6" x14ac:dyDescent="0.35">
      <c r="A3030" s="69">
        <v>43969</v>
      </c>
      <c r="D3030">
        <v>16292.5</v>
      </c>
    </row>
    <row r="3031" spans="1:6" x14ac:dyDescent="0.35">
      <c r="A3031" s="69">
        <v>43976</v>
      </c>
      <c r="D3031">
        <v>16319.8</v>
      </c>
    </row>
    <row r="3032" spans="1:6" x14ac:dyDescent="0.35">
      <c r="A3032" s="69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35">
      <c r="A3033" s="69">
        <v>43990</v>
      </c>
      <c r="D3033">
        <v>16467.2</v>
      </c>
    </row>
    <row r="3034" spans="1:6" x14ac:dyDescent="0.35">
      <c r="A3034" s="69">
        <v>43997</v>
      </c>
      <c r="D3034">
        <v>16554.599999999999</v>
      </c>
    </row>
    <row r="3035" spans="1:6" x14ac:dyDescent="0.35">
      <c r="A3035" s="69">
        <v>44004</v>
      </c>
      <c r="D3035">
        <v>16654.900000000001</v>
      </c>
    </row>
    <row r="3036" spans="1:6" x14ac:dyDescent="0.35">
      <c r="A3036" s="69">
        <v>44011</v>
      </c>
      <c r="D3036">
        <v>16656.599999999999</v>
      </c>
    </row>
    <row r="3037" spans="1:6" x14ac:dyDescent="0.35">
      <c r="A3037" s="69">
        <v>44013</v>
      </c>
      <c r="B3037">
        <v>6484</v>
      </c>
      <c r="C3037">
        <v>7069.5</v>
      </c>
      <c r="E3037">
        <v>18277.8</v>
      </c>
      <c r="F3037">
        <v>1.161</v>
      </c>
    </row>
    <row r="3038" spans="1:6" x14ac:dyDescent="0.35">
      <c r="A3038" s="69">
        <v>44018</v>
      </c>
      <c r="D3038">
        <v>16763.2</v>
      </c>
    </row>
    <row r="3039" spans="1:6" x14ac:dyDescent="0.35">
      <c r="A3039" s="69">
        <v>44025</v>
      </c>
      <c r="D3039">
        <v>16836.7</v>
      </c>
    </row>
    <row r="3040" spans="1:6" x14ac:dyDescent="0.35">
      <c r="A3040" s="69">
        <v>44032</v>
      </c>
      <c r="D3040">
        <v>16781.8</v>
      </c>
    </row>
    <row r="3041" spans="1:6" x14ac:dyDescent="0.35">
      <c r="A3041" s="69">
        <v>44039</v>
      </c>
      <c r="D3041">
        <v>16753.2</v>
      </c>
    </row>
    <row r="3042" spans="1:6" x14ac:dyDescent="0.35">
      <c r="A3042" s="69">
        <v>44044</v>
      </c>
      <c r="B3042">
        <v>6509.2</v>
      </c>
      <c r="C3042">
        <v>7072</v>
      </c>
      <c r="E3042">
        <v>18357.400000000001</v>
      </c>
    </row>
    <row r="3043" spans="1:6" x14ac:dyDescent="0.35">
      <c r="A3043" s="69">
        <v>44046</v>
      </c>
      <c r="D3043">
        <v>16734.599999999999</v>
      </c>
    </row>
    <row r="3044" spans="1:6" x14ac:dyDescent="0.35">
      <c r="A3044" s="69">
        <v>44053</v>
      </c>
      <c r="D3044">
        <v>16888.900000000001</v>
      </c>
    </row>
    <row r="3045" spans="1:6" x14ac:dyDescent="0.35">
      <c r="A3045" s="69">
        <v>44060</v>
      </c>
      <c r="D3045">
        <v>16938.599999999999</v>
      </c>
    </row>
    <row r="3046" spans="1:6" x14ac:dyDescent="0.35">
      <c r="A3046" s="69">
        <v>44067</v>
      </c>
      <c r="D3046">
        <v>16880.5</v>
      </c>
    </row>
    <row r="3047" spans="1:6" x14ac:dyDescent="0.35">
      <c r="A3047" s="69">
        <v>44074</v>
      </c>
      <c r="D3047">
        <v>16962.7</v>
      </c>
    </row>
    <row r="3048" spans="1:6" x14ac:dyDescent="0.35">
      <c r="A3048" s="69">
        <v>44075</v>
      </c>
      <c r="B3048">
        <v>6595.8</v>
      </c>
      <c r="C3048">
        <v>7139.1</v>
      </c>
      <c r="E3048">
        <v>18575.2</v>
      </c>
    </row>
    <row r="3049" spans="1:6" x14ac:dyDescent="0.35">
      <c r="A3049" s="69">
        <v>44081</v>
      </c>
      <c r="D3049">
        <v>17087.599999999999</v>
      </c>
    </row>
    <row r="3050" spans="1:6" x14ac:dyDescent="0.35">
      <c r="A3050" s="69">
        <v>44088</v>
      </c>
      <c r="D3050">
        <v>17214.599999999999</v>
      </c>
    </row>
    <row r="3051" spans="1:6" x14ac:dyDescent="0.35">
      <c r="A3051" s="69">
        <v>44095</v>
      </c>
      <c r="D3051">
        <v>17237.7</v>
      </c>
    </row>
    <row r="3052" spans="1:6" x14ac:dyDescent="0.35">
      <c r="A3052" s="69">
        <v>44102</v>
      </c>
      <c r="D3052">
        <v>17174.900000000001</v>
      </c>
    </row>
    <row r="3053" spans="1:6" x14ac:dyDescent="0.35">
      <c r="A3053" s="69">
        <v>44105</v>
      </c>
      <c r="B3053">
        <v>6669.9</v>
      </c>
      <c r="C3053">
        <v>7196.3</v>
      </c>
      <c r="E3053">
        <v>18735.7</v>
      </c>
      <c r="F3053">
        <v>1.1459999999999999</v>
      </c>
    </row>
    <row r="3054" spans="1:6" x14ac:dyDescent="0.35">
      <c r="A3054" s="69">
        <v>44109</v>
      </c>
      <c r="D3054">
        <v>17224.2</v>
      </c>
    </row>
    <row r="3055" spans="1:6" x14ac:dyDescent="0.35">
      <c r="A3055" s="69">
        <v>44116</v>
      </c>
      <c r="D3055">
        <v>17331.8</v>
      </c>
    </row>
    <row r="3056" spans="1:6" x14ac:dyDescent="0.35">
      <c r="A3056" s="69">
        <v>44123</v>
      </c>
      <c r="D3056">
        <v>17350.599999999999</v>
      </c>
    </row>
    <row r="3057" spans="1:6" x14ac:dyDescent="0.35">
      <c r="A3057" s="69">
        <v>44130</v>
      </c>
      <c r="D3057">
        <v>17376.099999999999</v>
      </c>
    </row>
    <row r="3058" spans="1:6" x14ac:dyDescent="0.35">
      <c r="A3058" s="69">
        <v>44136</v>
      </c>
      <c r="B3058">
        <v>6760.8</v>
      </c>
      <c r="C3058">
        <v>7275.9</v>
      </c>
      <c r="E3058">
        <v>18969.8</v>
      </c>
    </row>
    <row r="3059" spans="1:6" x14ac:dyDescent="0.35">
      <c r="A3059" s="69">
        <v>44137</v>
      </c>
      <c r="D3059">
        <v>17431.2</v>
      </c>
    </row>
    <row r="3060" spans="1:6" x14ac:dyDescent="0.35">
      <c r="A3060" s="69">
        <v>44144</v>
      </c>
      <c r="D3060">
        <v>17593.400000000001</v>
      </c>
    </row>
    <row r="3061" spans="1:6" x14ac:dyDescent="0.35">
      <c r="A3061" s="69">
        <v>44151</v>
      </c>
      <c r="D3061">
        <v>17638.400000000001</v>
      </c>
    </row>
    <row r="3062" spans="1:6" x14ac:dyDescent="0.35">
      <c r="A3062" s="69">
        <v>44158</v>
      </c>
      <c r="D3062">
        <v>17657.900000000001</v>
      </c>
    </row>
    <row r="3063" spans="1:6" x14ac:dyDescent="0.35">
      <c r="A3063" s="69">
        <v>44165</v>
      </c>
      <c r="D3063">
        <v>17547.599999999999</v>
      </c>
    </row>
    <row r="3064" spans="1:6" x14ac:dyDescent="0.35">
      <c r="A3064" s="69">
        <v>44166</v>
      </c>
      <c r="B3064">
        <v>6818.4</v>
      </c>
      <c r="C3064">
        <v>7311.7</v>
      </c>
      <c r="E3064">
        <v>19124.8</v>
      </c>
    </row>
    <row r="3065" spans="1:6" x14ac:dyDescent="0.35">
      <c r="A3065" s="69">
        <v>44172</v>
      </c>
      <c r="D3065">
        <v>17777.400000000001</v>
      </c>
    </row>
    <row r="3066" spans="1:6" x14ac:dyDescent="0.35">
      <c r="A3066" s="69">
        <v>44179</v>
      </c>
      <c r="D3066">
        <v>17853.5</v>
      </c>
    </row>
    <row r="3067" spans="1:6" x14ac:dyDescent="0.35">
      <c r="A3067" s="69">
        <v>44186</v>
      </c>
      <c r="D3067">
        <v>17762.7</v>
      </c>
    </row>
    <row r="3068" spans="1:6" x14ac:dyDescent="0.35">
      <c r="A3068" s="69">
        <v>44193</v>
      </c>
      <c r="D3068">
        <v>17659.7</v>
      </c>
    </row>
    <row r="3069" spans="1:6" x14ac:dyDescent="0.35">
      <c r="A3069" s="69">
        <v>44197</v>
      </c>
      <c r="B3069">
        <v>6905.7</v>
      </c>
      <c r="C3069">
        <v>7388.4</v>
      </c>
      <c r="E3069">
        <v>19372.400000000001</v>
      </c>
      <c r="F3069">
        <v>1.1379999999999999</v>
      </c>
    </row>
    <row r="3070" spans="1:6" x14ac:dyDescent="0.35">
      <c r="A3070" s="69">
        <v>44200</v>
      </c>
      <c r="D3070">
        <v>17770</v>
      </c>
    </row>
    <row r="3071" spans="1:6" x14ac:dyDescent="0.35">
      <c r="A3071" s="69">
        <v>44207</v>
      </c>
      <c r="D3071">
        <v>18142.099999999999</v>
      </c>
    </row>
    <row r="3072" spans="1:6" x14ac:dyDescent="0.35">
      <c r="A3072" s="69">
        <v>44214</v>
      </c>
      <c r="D3072">
        <v>18151.2</v>
      </c>
    </row>
    <row r="3073" spans="1:6" x14ac:dyDescent="0.35">
      <c r="A3073" s="69">
        <v>44221</v>
      </c>
      <c r="D3073">
        <v>18107.7</v>
      </c>
    </row>
    <row r="3074" spans="1:6" x14ac:dyDescent="0.35">
      <c r="A3074" s="69">
        <v>44228</v>
      </c>
      <c r="B3074">
        <v>6974.6</v>
      </c>
      <c r="C3074">
        <v>7448.4</v>
      </c>
      <c r="D3074">
        <v>18104.900000000001</v>
      </c>
      <c r="E3074">
        <v>19615.099999999999</v>
      </c>
    </row>
    <row r="3075" spans="1:6" x14ac:dyDescent="0.35">
      <c r="A3075" s="69">
        <v>44256</v>
      </c>
      <c r="B3075">
        <v>7033.7</v>
      </c>
      <c r="C3075">
        <v>7491.2</v>
      </c>
      <c r="E3075">
        <v>19853.8</v>
      </c>
    </row>
    <row r="3076" spans="1:6" x14ac:dyDescent="0.35">
      <c r="A3076" s="69">
        <v>44287</v>
      </c>
      <c r="B3076">
        <v>7096.2</v>
      </c>
      <c r="C3076">
        <v>7539.8</v>
      </c>
      <c r="E3076">
        <v>20110.7</v>
      </c>
      <c r="F3076">
        <v>1.1339999999999999</v>
      </c>
    </row>
    <row r="3077" spans="1:6" x14ac:dyDescent="0.35">
      <c r="A3077" s="69">
        <v>44317</v>
      </c>
      <c r="B3077">
        <v>7170.4</v>
      </c>
      <c r="C3077">
        <v>7601.9</v>
      </c>
      <c r="E3077">
        <v>20418.7</v>
      </c>
    </row>
    <row r="3078" spans="1:6" x14ac:dyDescent="0.35">
      <c r="A3078" s="69">
        <v>44348</v>
      </c>
      <c r="B3078">
        <v>7130.2</v>
      </c>
      <c r="C3078">
        <v>7551.1</v>
      </c>
      <c r="E3078">
        <v>20460.099999999999</v>
      </c>
    </row>
    <row r="3079" spans="1:6" x14ac:dyDescent="0.35">
      <c r="A3079" s="69">
        <v>44378</v>
      </c>
      <c r="B3079">
        <v>7161.3</v>
      </c>
      <c r="C3079">
        <v>7574</v>
      </c>
      <c r="E3079">
        <v>20615.3</v>
      </c>
      <c r="F3079">
        <v>1.1319999999999999</v>
      </c>
    </row>
    <row r="3080" spans="1:6" x14ac:dyDescent="0.35">
      <c r="A3080" s="69">
        <v>44409</v>
      </c>
      <c r="B3080">
        <v>7224.2</v>
      </c>
      <c r="C3080">
        <v>7629.4</v>
      </c>
      <c r="E3080">
        <v>20835.3</v>
      </c>
    </row>
    <row r="3081" spans="1:6" x14ac:dyDescent="0.35">
      <c r="A3081" s="69">
        <v>44440</v>
      </c>
      <c r="B3081">
        <v>7247.1</v>
      </c>
      <c r="C3081">
        <v>7645.8</v>
      </c>
      <c r="E3081">
        <v>20965.8</v>
      </c>
    </row>
    <row r="3082" spans="1:6" x14ac:dyDescent="0.35">
      <c r="A3082" s="69">
        <v>44470</v>
      </c>
      <c r="B3082">
        <v>7253.8</v>
      </c>
      <c r="C3082">
        <v>7644.5</v>
      </c>
      <c r="E3082">
        <v>21143.8</v>
      </c>
      <c r="F3082">
        <v>1.1419999999999999</v>
      </c>
    </row>
    <row r="3083" spans="1:6" x14ac:dyDescent="0.35">
      <c r="A3083" s="69">
        <v>44501</v>
      </c>
      <c r="B3083">
        <v>7281.1</v>
      </c>
      <c r="C3083">
        <v>7665.1</v>
      </c>
      <c r="E3083">
        <v>21349.200000000001</v>
      </c>
    </row>
    <row r="3084" spans="1:6" x14ac:dyDescent="0.35">
      <c r="A3084" s="69">
        <v>44531</v>
      </c>
      <c r="B3084">
        <v>7293.3</v>
      </c>
      <c r="C3084">
        <v>7671.5</v>
      </c>
      <c r="E3084">
        <v>21489.9</v>
      </c>
    </row>
    <row r="3085" spans="1:6" x14ac:dyDescent="0.35">
      <c r="A3085" s="69">
        <v>44562</v>
      </c>
      <c r="B3085">
        <v>7301.6</v>
      </c>
      <c r="C3085">
        <v>7679</v>
      </c>
      <c r="E3085">
        <v>21649.7</v>
      </c>
      <c r="F3085">
        <v>1.1399999999999999</v>
      </c>
    </row>
    <row r="3086" spans="1:6" x14ac:dyDescent="0.35">
      <c r="A3086" s="69">
        <v>44593</v>
      </c>
      <c r="B3086">
        <v>7270.3</v>
      </c>
      <c r="C3086">
        <v>7638.9</v>
      </c>
      <c r="E3086">
        <v>21708.400000000001</v>
      </c>
    </row>
    <row r="3087" spans="1:6" x14ac:dyDescent="0.35">
      <c r="A3087" s="69">
        <v>44621</v>
      </c>
      <c r="B3087">
        <v>7194.5</v>
      </c>
      <c r="C3087">
        <v>7556.2</v>
      </c>
      <c r="E3087">
        <v>21739.7</v>
      </c>
    </row>
    <row r="3088" spans="1:6" x14ac:dyDescent="0.35">
      <c r="A3088" s="69">
        <v>44652</v>
      </c>
      <c r="B3088">
        <v>7142.4</v>
      </c>
      <c r="C3088">
        <v>7498.1</v>
      </c>
      <c r="E3088">
        <v>21644.2</v>
      </c>
      <c r="F3088">
        <v>1.167</v>
      </c>
    </row>
    <row r="3089" spans="1:6" x14ac:dyDescent="0.35">
      <c r="A3089" s="69">
        <v>44682</v>
      </c>
      <c r="B3089">
        <v>7077</v>
      </c>
      <c r="C3089">
        <v>7427.4</v>
      </c>
      <c r="E3089">
        <v>21649</v>
      </c>
    </row>
    <row r="3090" spans="1:6" x14ac:dyDescent="0.35">
      <c r="A3090" s="69">
        <v>44713</v>
      </c>
      <c r="B3090">
        <v>6960.6</v>
      </c>
      <c r="C3090">
        <v>7316.4</v>
      </c>
      <c r="E3090">
        <v>21607.3</v>
      </c>
    </row>
    <row r="3091" spans="1:6" x14ac:dyDescent="0.35">
      <c r="A3091" s="69">
        <v>44743</v>
      </c>
      <c r="B3091">
        <v>6953.8</v>
      </c>
      <c r="C3091">
        <v>7327.5</v>
      </c>
      <c r="E3091">
        <v>21636.1</v>
      </c>
      <c r="F3091">
        <v>1.1910000000000001</v>
      </c>
    </row>
    <row r="3092" spans="1:6" x14ac:dyDescent="0.35">
      <c r="A3092" s="69">
        <v>44774</v>
      </c>
      <c r="B3092">
        <v>6925.2</v>
      </c>
      <c r="C3092">
        <v>7317.5</v>
      </c>
      <c r="E3092">
        <v>21631.9</v>
      </c>
    </row>
    <row r="3093" spans="1:6" x14ac:dyDescent="0.35">
      <c r="A3093" s="69">
        <v>44805</v>
      </c>
      <c r="B3093">
        <v>6834.9</v>
      </c>
      <c r="C3093">
        <v>7246</v>
      </c>
      <c r="E3093">
        <v>21503.3</v>
      </c>
    </row>
    <row r="3094" spans="1:6" x14ac:dyDescent="0.35">
      <c r="A3094" s="69">
        <v>44835</v>
      </c>
      <c r="B3094">
        <v>6743.7</v>
      </c>
      <c r="C3094">
        <v>7184.9</v>
      </c>
      <c r="E3094">
        <v>21415.5</v>
      </c>
      <c r="F3094">
        <v>1.2250000000000001</v>
      </c>
    </row>
    <row r="3095" spans="1:6" x14ac:dyDescent="0.35">
      <c r="A3095" s="69">
        <v>44866</v>
      </c>
      <c r="B3095">
        <v>6682</v>
      </c>
      <c r="C3095">
        <v>7157.7</v>
      </c>
      <c r="E3095">
        <v>21354.799999999999</v>
      </c>
    </row>
    <row r="3096" spans="1:6" x14ac:dyDescent="0.35">
      <c r="A3096" s="69">
        <v>44896</v>
      </c>
      <c r="B3096">
        <v>6603.5</v>
      </c>
      <c r="C3096">
        <v>7113.9</v>
      </c>
      <c r="E3096">
        <v>21207.4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C000"/>
  </sheetPr>
  <dimension ref="A1:AE878"/>
  <sheetViews>
    <sheetView zoomScale="80" zoomScaleNormal="80" workbookViewId="0">
      <pane xSplit="1" ySplit="1" topLeftCell="B837" activePane="bottomRight" state="frozen"/>
      <selection activeCell="AB17" sqref="AB17"/>
      <selection pane="topRight" activeCell="AB17" sqref="AB17"/>
      <selection pane="bottomLeft" activeCell="AB17" sqref="AB17"/>
      <selection pane="bottomRight" activeCell="F826" sqref="F826"/>
    </sheetView>
  </sheetViews>
  <sheetFormatPr defaultColWidth="9.1796875" defaultRowHeight="14.5" x14ac:dyDescent="0.35"/>
  <cols>
    <col min="1" max="1" width="22.6328125" style="66" customWidth="1"/>
    <col min="2" max="3" width="9.1796875" style="66" customWidth="1"/>
    <col min="4" max="4" width="10.6328125" style="66" bestFit="1" customWidth="1"/>
    <col min="5" max="39" width="9.1796875" style="66" customWidth="1"/>
    <col min="40" max="16384" width="9.1796875" style="66"/>
  </cols>
  <sheetData>
    <row r="1" spans="1:31" x14ac:dyDescent="0.35">
      <c r="A1" t="s">
        <v>22</v>
      </c>
      <c r="B1" t="s">
        <v>28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42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48</v>
      </c>
      <c r="W1" t="s">
        <v>49</v>
      </c>
      <c r="X1" t="s">
        <v>50</v>
      </c>
      <c r="Y1" t="s">
        <v>51</v>
      </c>
      <c r="Z1" t="s">
        <v>52</v>
      </c>
      <c r="AA1" t="s">
        <v>53</v>
      </c>
      <c r="AB1" t="s">
        <v>54</v>
      </c>
      <c r="AC1" t="s">
        <v>55</v>
      </c>
      <c r="AD1" t="s">
        <v>56</v>
      </c>
      <c r="AE1" t="s">
        <v>57</v>
      </c>
    </row>
    <row r="2" spans="1:31" x14ac:dyDescent="0.35">
      <c r="A2" s="69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35">
      <c r="A3" s="69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35">
      <c r="A4" s="69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35">
      <c r="A5" s="69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35">
      <c r="A6" s="69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35">
      <c r="A7" s="69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35">
      <c r="A8" s="69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35">
      <c r="A9" s="69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35">
      <c r="A10" s="69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35">
      <c r="A11" s="69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35">
      <c r="A12" s="69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35">
      <c r="A13" s="69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35">
      <c r="A14" s="69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35">
      <c r="A15" s="69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35">
      <c r="A16" s="69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35">
      <c r="A17" s="69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35">
      <c r="A18" s="69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35">
      <c r="A19" s="69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35">
      <c r="A20" s="69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35">
      <c r="A21" s="69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35">
      <c r="A22" s="69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35">
      <c r="A23" s="69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35">
      <c r="A24" s="69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35">
      <c r="A25" s="69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35">
      <c r="A26" s="69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35">
      <c r="A27" s="69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35">
      <c r="A28" s="69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35">
      <c r="A29" s="69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35">
      <c r="A30" s="69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35">
      <c r="A31" s="69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35">
      <c r="A32" s="69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35">
      <c r="A33" s="69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35">
      <c r="A34" s="69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35">
      <c r="A35" s="69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35">
      <c r="A36" s="69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35">
      <c r="A37" s="69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35">
      <c r="A38" s="69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35">
      <c r="A39" s="69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35">
      <c r="A40" s="69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35">
      <c r="A41" s="69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35">
      <c r="A42" s="69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35">
      <c r="A43" s="69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35">
      <c r="A44" s="69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35">
      <c r="A45" s="69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35">
      <c r="A46" s="69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35">
      <c r="A47" s="69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35">
      <c r="A48" s="69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35">
      <c r="A49" s="69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35">
      <c r="A50" s="69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35">
      <c r="A51" s="69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35">
      <c r="A52" s="69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35">
      <c r="A53" s="69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35">
      <c r="A54" s="69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35">
      <c r="A55" s="69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35">
      <c r="A56" s="69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35">
      <c r="A57" s="69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35">
      <c r="A58" s="69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35">
      <c r="A59" s="69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35">
      <c r="A60" s="69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35">
      <c r="A61" s="69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35">
      <c r="A62" s="69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35">
      <c r="A63" s="69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35">
      <c r="A64" s="69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35">
      <c r="A65" s="69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35">
      <c r="A66" s="69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35">
      <c r="A67" s="69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35">
      <c r="A68" s="69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35">
      <c r="A69" s="69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35">
      <c r="A70" s="69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35">
      <c r="A71" s="69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35">
      <c r="A72" s="69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35">
      <c r="A73" s="69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35">
      <c r="A74" s="69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35">
      <c r="A75" s="69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35">
      <c r="A76" s="69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35">
      <c r="A77" s="69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35">
      <c r="A78" s="69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35">
      <c r="A79" s="69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35">
      <c r="A80" s="69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35">
      <c r="A81" s="69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35">
      <c r="A82" s="69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35">
      <c r="A83" s="69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35">
      <c r="A84" s="69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35">
      <c r="A85" s="69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35">
      <c r="A86" s="69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35">
      <c r="A87" s="69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35">
      <c r="A88" s="69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35">
      <c r="A89" s="69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35">
      <c r="A90" s="69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35">
      <c r="A91" s="69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35">
      <c r="A92" s="69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35">
      <c r="A93" s="69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35">
      <c r="A94" s="69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35">
      <c r="A95" s="69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35">
      <c r="A96" s="69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35">
      <c r="A97" s="69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35">
      <c r="A98" s="69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35">
      <c r="A99" s="69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35">
      <c r="A100" s="69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35">
      <c r="A101" s="69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35">
      <c r="A102" s="69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35">
      <c r="A103" s="69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35">
      <c r="A104" s="69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35">
      <c r="A105" s="69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35">
      <c r="A106" s="69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35">
      <c r="A107" s="69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35">
      <c r="A108" s="69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35">
      <c r="A109" s="69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35">
      <c r="A110" s="69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35">
      <c r="A111" s="69">
        <v>21947</v>
      </c>
      <c r="B111">
        <v>0.3945881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35">
      <c r="A112" s="69">
        <v>21976</v>
      </c>
      <c r="B112">
        <v>0.397754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35">
      <c r="A113" s="69">
        <v>22007</v>
      </c>
      <c r="B113">
        <v>0.40033150000000001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35">
      <c r="A114" s="69">
        <v>22037</v>
      </c>
      <c r="B114">
        <v>0.40478619999999998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35">
      <c r="A115" s="69">
        <v>22068</v>
      </c>
      <c r="B115">
        <v>0.40702749999999999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35">
      <c r="A116" s="69">
        <v>22098</v>
      </c>
      <c r="B116">
        <v>0.40820420000000002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35">
      <c r="A117" s="69">
        <v>22129</v>
      </c>
      <c r="B117">
        <v>0.40968909999999997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35">
      <c r="A118" s="69">
        <v>22160</v>
      </c>
      <c r="B118">
        <v>0.40996929999999998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35">
      <c r="A119" s="69">
        <v>22190</v>
      </c>
      <c r="B119">
        <v>0.4107538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35">
      <c r="A120" s="69">
        <v>22221</v>
      </c>
      <c r="B120">
        <v>0.41033350000000002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35">
      <c r="A121" s="69">
        <v>22251</v>
      </c>
      <c r="B121">
        <v>0.40918480000000002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35">
      <c r="A122" s="69">
        <v>22282</v>
      </c>
      <c r="B122">
        <v>0.40789609999999998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35">
      <c r="A123" s="69">
        <v>22313</v>
      </c>
      <c r="B123">
        <v>0.40719559999999999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35">
      <c r="A124" s="69">
        <v>22341</v>
      </c>
      <c r="B124">
        <v>0.40702749999999999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35">
      <c r="A125" s="69">
        <v>22372</v>
      </c>
      <c r="B125">
        <v>0.40907280000000001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35">
      <c r="A126" s="69">
        <v>22402</v>
      </c>
      <c r="B126">
        <v>0.41218260000000001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35">
      <c r="A127" s="69">
        <v>22433</v>
      </c>
      <c r="B127">
        <v>0.4138076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35">
      <c r="A128" s="69">
        <v>22463</v>
      </c>
      <c r="B128">
        <v>0.41562870000000002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35">
      <c r="A129" s="69">
        <v>22494</v>
      </c>
      <c r="B129">
        <v>0.41705750000000003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35">
      <c r="A130" s="69">
        <v>22525</v>
      </c>
      <c r="B130">
        <v>0.41969109999999998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35">
      <c r="A131" s="69">
        <v>22555</v>
      </c>
      <c r="B131">
        <v>0.42313719999999999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35">
      <c r="A132" s="69">
        <v>22586</v>
      </c>
      <c r="B132">
        <v>0.424454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35">
      <c r="A133" s="69">
        <v>22616</v>
      </c>
      <c r="B133">
        <v>0.42644320000000002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35">
      <c r="A134" s="69">
        <v>22647</v>
      </c>
      <c r="B134">
        <v>0.42966510000000002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35">
      <c r="A135" s="69">
        <v>22678</v>
      </c>
      <c r="B135">
        <v>0.43243870000000001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35">
      <c r="A136" s="69">
        <v>22706</v>
      </c>
      <c r="B136">
        <v>0.43585679999999999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35">
      <c r="A137" s="69">
        <v>22737</v>
      </c>
      <c r="B137">
        <v>0.43921880000000002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35">
      <c r="A138" s="69">
        <v>22767</v>
      </c>
      <c r="B138">
        <v>0.4415442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35">
      <c r="A139" s="69">
        <v>22798</v>
      </c>
      <c r="B139">
        <v>0.44406570000000001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35">
      <c r="A140" s="69">
        <v>22828</v>
      </c>
      <c r="B140">
        <v>0.44821220000000001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35">
      <c r="A141" s="69">
        <v>22859</v>
      </c>
      <c r="B141">
        <v>0.45062160000000001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35">
      <c r="A142" s="69">
        <v>22890</v>
      </c>
      <c r="B142">
        <v>0.45275090000000001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35">
      <c r="A143" s="69">
        <v>22920</v>
      </c>
      <c r="B143">
        <v>0.45600079999999998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35">
      <c r="A144" s="69">
        <v>22951</v>
      </c>
      <c r="B144">
        <v>0.45835419999999999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35">
      <c r="A145" s="69">
        <v>22981</v>
      </c>
      <c r="B145">
        <v>0.46112789999999998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35">
      <c r="A146" s="69">
        <v>23012</v>
      </c>
      <c r="B146">
        <v>0.4639856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35">
      <c r="A147" s="69">
        <v>23043</v>
      </c>
      <c r="B147">
        <v>0.46695540000000002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35">
      <c r="A148" s="69">
        <v>23071</v>
      </c>
      <c r="B148">
        <v>0.47073769999999998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35">
      <c r="A149" s="69">
        <v>23102</v>
      </c>
      <c r="B149">
        <v>0.47477209999999997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35">
      <c r="A150" s="69">
        <v>23132</v>
      </c>
      <c r="B150">
        <v>0.47788190000000003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35">
      <c r="A151" s="69">
        <v>23163</v>
      </c>
      <c r="B151">
        <v>0.48172019999999999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35">
      <c r="A152" s="69">
        <v>23193</v>
      </c>
      <c r="B152">
        <v>0.48614689999999999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35">
      <c r="A153" s="69">
        <v>23224</v>
      </c>
      <c r="B153">
        <v>0.49009730000000001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35">
      <c r="A154" s="69">
        <v>23255</v>
      </c>
      <c r="B154">
        <v>0.49410359999999998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35">
      <c r="A155" s="69">
        <v>23285</v>
      </c>
      <c r="B155">
        <v>0.49726949999999998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35">
      <c r="A156" s="69">
        <v>23316</v>
      </c>
      <c r="B156">
        <v>0.50214449999999999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35">
      <c r="A157" s="69">
        <v>23346</v>
      </c>
      <c r="B157">
        <v>0.50858829999999999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35">
      <c r="A158" s="69">
        <v>23377</v>
      </c>
      <c r="B158">
        <v>0.51326709999999998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35">
      <c r="A159" s="69">
        <v>23408</v>
      </c>
      <c r="B159">
        <v>0.5172175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35">
      <c r="A160" s="69">
        <v>23437</v>
      </c>
      <c r="B160">
        <v>0.52368930000000002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35">
      <c r="A161" s="69">
        <v>23468</v>
      </c>
      <c r="B161">
        <v>0.53013319999999997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35">
      <c r="A162" s="69">
        <v>23498</v>
      </c>
      <c r="B162">
        <v>0.53531629999999997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35">
      <c r="A163" s="69">
        <v>23529</v>
      </c>
      <c r="B163">
        <v>0.5410317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35">
      <c r="A164" s="69">
        <v>23559</v>
      </c>
      <c r="B164">
        <v>0.54571049999999999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35">
      <c r="A165" s="69">
        <v>23590</v>
      </c>
      <c r="B165">
        <v>0.55069749999999995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35">
      <c r="A166" s="69">
        <v>23621</v>
      </c>
      <c r="B166">
        <v>0.55520820000000004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35">
      <c r="A167" s="69">
        <v>23651</v>
      </c>
      <c r="B167">
        <v>0.5590465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35">
      <c r="A168" s="69">
        <v>23682</v>
      </c>
      <c r="B168">
        <v>0.56366930000000004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35">
      <c r="A169" s="69">
        <v>23712</v>
      </c>
      <c r="B169">
        <v>0.56694719999999998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35">
      <c r="A170" s="69">
        <v>23743</v>
      </c>
      <c r="B170">
        <v>0.56941269999999999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35">
      <c r="A171" s="69">
        <v>23774</v>
      </c>
      <c r="B171">
        <v>0.57325099999999996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35">
      <c r="A172" s="69">
        <v>23802</v>
      </c>
      <c r="B172">
        <v>0.5791906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35">
      <c r="A173" s="69">
        <v>23833</v>
      </c>
      <c r="B173">
        <v>0.58274870000000001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0.1688954</v>
      </c>
    </row>
    <row r="174" spans="1:31" x14ac:dyDescent="0.35">
      <c r="A174" s="69">
        <v>23863</v>
      </c>
      <c r="B174">
        <v>0.58274870000000001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0.1700497</v>
      </c>
    </row>
    <row r="175" spans="1:31" x14ac:dyDescent="0.35">
      <c r="A175" s="69">
        <v>23894</v>
      </c>
      <c r="B175">
        <v>0.58555040000000003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0.16921020000000001</v>
      </c>
    </row>
    <row r="176" spans="1:31" x14ac:dyDescent="0.35">
      <c r="A176" s="69">
        <v>23924</v>
      </c>
      <c r="B176">
        <v>0.58835199999999999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0.16898279999999999</v>
      </c>
    </row>
    <row r="177" spans="1:31" x14ac:dyDescent="0.35">
      <c r="A177" s="69">
        <v>23955</v>
      </c>
      <c r="B177">
        <v>0.58835199999999999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0.16945499999999999</v>
      </c>
    </row>
    <row r="178" spans="1:31" x14ac:dyDescent="0.35">
      <c r="A178" s="69">
        <v>23986</v>
      </c>
      <c r="B178">
        <v>0.5911537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0.16915769999999999</v>
      </c>
    </row>
    <row r="179" spans="1:31" x14ac:dyDescent="0.35">
      <c r="A179" s="69">
        <v>24016</v>
      </c>
      <c r="B179">
        <v>0.59395540000000002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0.1697698</v>
      </c>
    </row>
    <row r="180" spans="1:31" x14ac:dyDescent="0.35">
      <c r="A180" s="69">
        <v>24047</v>
      </c>
      <c r="B180">
        <v>0.59395540000000002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0.17071430000000001</v>
      </c>
    </row>
    <row r="181" spans="1:31" x14ac:dyDescent="0.35">
      <c r="A181" s="69">
        <v>24077</v>
      </c>
      <c r="B181">
        <v>0.59675710000000004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0.17192099999999999</v>
      </c>
    </row>
    <row r="182" spans="1:31" x14ac:dyDescent="0.35">
      <c r="A182" s="69">
        <v>24108</v>
      </c>
      <c r="B182">
        <v>0.5995587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0.172848</v>
      </c>
    </row>
    <row r="183" spans="1:31" x14ac:dyDescent="0.35">
      <c r="A183" s="69">
        <v>24139</v>
      </c>
      <c r="B183">
        <v>0.60516210000000004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0.1734076</v>
      </c>
    </row>
    <row r="184" spans="1:31" x14ac:dyDescent="0.35">
      <c r="A184" s="69">
        <v>24167</v>
      </c>
      <c r="B184">
        <v>0.61076549999999996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0.17382739999999999</v>
      </c>
    </row>
    <row r="185" spans="1:31" x14ac:dyDescent="0.35">
      <c r="A185" s="69">
        <v>24198</v>
      </c>
      <c r="B185">
        <v>0.61076549999999996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0.1750516</v>
      </c>
    </row>
    <row r="186" spans="1:31" x14ac:dyDescent="0.35">
      <c r="A186" s="69">
        <v>24228</v>
      </c>
      <c r="B186">
        <v>0.61356710000000003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0.17772750000000001</v>
      </c>
    </row>
    <row r="187" spans="1:31" x14ac:dyDescent="0.35">
      <c r="A187" s="69">
        <v>24259</v>
      </c>
      <c r="B187">
        <v>0.61917049999999996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0.18026349999999999</v>
      </c>
    </row>
    <row r="188" spans="1:31" x14ac:dyDescent="0.35">
      <c r="A188" s="69">
        <v>24289</v>
      </c>
      <c r="B188">
        <v>0.62197210000000003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0.1830618</v>
      </c>
    </row>
    <row r="189" spans="1:31" x14ac:dyDescent="0.35">
      <c r="A189" s="69">
        <v>24320</v>
      </c>
      <c r="B189">
        <v>0.62477380000000005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0.18442600000000001</v>
      </c>
    </row>
    <row r="190" spans="1:31" x14ac:dyDescent="0.35">
      <c r="A190" s="69">
        <v>24351</v>
      </c>
      <c r="B190">
        <v>0.63037719999999997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0.18552779999999999</v>
      </c>
    </row>
    <row r="191" spans="1:31" x14ac:dyDescent="0.35">
      <c r="A191" s="69">
        <v>24381</v>
      </c>
      <c r="B191">
        <v>0.63598049999999995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0.1870319</v>
      </c>
    </row>
    <row r="192" spans="1:31" x14ac:dyDescent="0.35">
      <c r="A192" s="69">
        <v>24412</v>
      </c>
      <c r="B192">
        <v>0.64158389999999998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0.18724180000000001</v>
      </c>
    </row>
    <row r="193" spans="1:31" x14ac:dyDescent="0.35">
      <c r="A193" s="69">
        <v>24442</v>
      </c>
      <c r="B193">
        <v>0.6443856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0.18801129999999999</v>
      </c>
    </row>
    <row r="194" spans="1:31" x14ac:dyDescent="0.35">
      <c r="A194" s="69">
        <v>24473</v>
      </c>
      <c r="B194">
        <v>0.64718719999999996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0.1895154</v>
      </c>
    </row>
    <row r="195" spans="1:31" x14ac:dyDescent="0.35">
      <c r="A195" s="69">
        <v>24504</v>
      </c>
      <c r="B195">
        <v>0.6527906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0.19014500000000001</v>
      </c>
    </row>
    <row r="196" spans="1:31" x14ac:dyDescent="0.35">
      <c r="A196" s="69">
        <v>24532</v>
      </c>
      <c r="B196">
        <v>0.65559230000000002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0.19089709999999999</v>
      </c>
    </row>
    <row r="197" spans="1:31" x14ac:dyDescent="0.35">
      <c r="A197" s="69">
        <v>24563</v>
      </c>
      <c r="B197">
        <v>0.65839389999999998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0.19208629999999999</v>
      </c>
    </row>
    <row r="198" spans="1:31" x14ac:dyDescent="0.35">
      <c r="A198" s="69">
        <v>24593</v>
      </c>
      <c r="B198">
        <v>0.66399730000000001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0.192716</v>
      </c>
    </row>
    <row r="199" spans="1:31" x14ac:dyDescent="0.35">
      <c r="A199" s="69">
        <v>24624</v>
      </c>
      <c r="B199">
        <v>0.66960070000000005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0.1942026</v>
      </c>
    </row>
    <row r="200" spans="1:31" x14ac:dyDescent="0.35">
      <c r="A200" s="69">
        <v>24654</v>
      </c>
      <c r="B200">
        <v>0.67520400000000003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0.19547929999999999</v>
      </c>
    </row>
    <row r="201" spans="1:31" x14ac:dyDescent="0.35">
      <c r="A201" s="69">
        <v>24685</v>
      </c>
      <c r="B201">
        <v>0.68080739999999995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0.19616140000000001</v>
      </c>
    </row>
    <row r="202" spans="1:31" x14ac:dyDescent="0.35">
      <c r="A202" s="69">
        <v>24716</v>
      </c>
      <c r="B202">
        <v>0.68641070000000004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0.19647619999999999</v>
      </c>
    </row>
    <row r="203" spans="1:31" x14ac:dyDescent="0.35">
      <c r="A203" s="69">
        <v>24746</v>
      </c>
      <c r="B203">
        <v>0.68921239999999995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0.19672100000000001</v>
      </c>
    </row>
    <row r="204" spans="1:31" x14ac:dyDescent="0.35">
      <c r="A204" s="69">
        <v>24777</v>
      </c>
      <c r="B204">
        <v>0.69201400000000002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0.19866239999999999</v>
      </c>
    </row>
    <row r="205" spans="1:31" x14ac:dyDescent="0.35">
      <c r="A205" s="69">
        <v>24807</v>
      </c>
      <c r="B205">
        <v>0.69761740000000005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0.20133819999999999</v>
      </c>
    </row>
    <row r="206" spans="1:31" x14ac:dyDescent="0.35">
      <c r="A206" s="69">
        <v>24838</v>
      </c>
      <c r="B206">
        <v>0.70322079999999998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0.20362939999999999</v>
      </c>
    </row>
    <row r="207" spans="1:31" x14ac:dyDescent="0.35">
      <c r="A207" s="69">
        <v>24869</v>
      </c>
      <c r="B207">
        <v>0.70602240000000005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0.2049935</v>
      </c>
    </row>
    <row r="208" spans="1:31" x14ac:dyDescent="0.35">
      <c r="A208" s="69">
        <v>24898</v>
      </c>
      <c r="B208">
        <v>0.70882409999999996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0.2060254</v>
      </c>
    </row>
    <row r="209" spans="1:31" x14ac:dyDescent="0.35">
      <c r="A209" s="69">
        <v>24929</v>
      </c>
      <c r="B209">
        <v>0.71162579999999998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0.2080892</v>
      </c>
    </row>
    <row r="210" spans="1:31" x14ac:dyDescent="0.35">
      <c r="A210" s="69">
        <v>24959</v>
      </c>
      <c r="B210">
        <v>0.71442749999999999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0.21078250000000001</v>
      </c>
    </row>
    <row r="211" spans="1:31" x14ac:dyDescent="0.35">
      <c r="A211" s="69">
        <v>24990</v>
      </c>
      <c r="B211">
        <v>0.72283249999999999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0.21330099999999999</v>
      </c>
    </row>
    <row r="212" spans="1:31" x14ac:dyDescent="0.35">
      <c r="A212" s="69">
        <v>25020</v>
      </c>
      <c r="B212">
        <v>0.73123749999999998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0.21578449999999999</v>
      </c>
    </row>
    <row r="213" spans="1:31" x14ac:dyDescent="0.35">
      <c r="A213" s="69">
        <v>25051</v>
      </c>
      <c r="B213">
        <v>0.7340392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0.21837290000000001</v>
      </c>
    </row>
    <row r="214" spans="1:31" x14ac:dyDescent="0.35">
      <c r="A214" s="69">
        <v>25082</v>
      </c>
      <c r="B214">
        <v>0.73684090000000002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0.2206815</v>
      </c>
    </row>
    <row r="215" spans="1:31" x14ac:dyDescent="0.35">
      <c r="A215" s="69">
        <v>25112</v>
      </c>
      <c r="B215">
        <v>0.7424442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0.22293769999999999</v>
      </c>
    </row>
    <row r="216" spans="1:31" x14ac:dyDescent="0.35">
      <c r="A216" s="69">
        <v>25143</v>
      </c>
      <c r="B216">
        <v>0.74524590000000002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0.22778219999999999</v>
      </c>
    </row>
    <row r="217" spans="1:31" x14ac:dyDescent="0.35">
      <c r="A217" s="69">
        <v>25173</v>
      </c>
      <c r="B217">
        <v>0.74804760000000003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0.22998589999999999</v>
      </c>
    </row>
    <row r="218" spans="1:31" x14ac:dyDescent="0.35">
      <c r="A218" s="69">
        <v>25204</v>
      </c>
      <c r="B218">
        <v>0.75645260000000003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0.2295837</v>
      </c>
    </row>
    <row r="219" spans="1:31" x14ac:dyDescent="0.35">
      <c r="A219" s="69">
        <v>25235</v>
      </c>
      <c r="B219">
        <v>0.76485760000000003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0.2324869</v>
      </c>
    </row>
    <row r="220" spans="1:31" x14ac:dyDescent="0.35">
      <c r="A220" s="69">
        <v>25263</v>
      </c>
      <c r="B220">
        <v>0.77046099999999995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0.23561750000000001</v>
      </c>
    </row>
    <row r="221" spans="1:31" x14ac:dyDescent="0.35">
      <c r="A221" s="69">
        <v>25294</v>
      </c>
      <c r="B221">
        <v>0.77606430000000004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0.2371566</v>
      </c>
    </row>
    <row r="222" spans="1:31" x14ac:dyDescent="0.35">
      <c r="A222" s="69">
        <v>25324</v>
      </c>
      <c r="B222">
        <v>0.78166769999999997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0.2386257</v>
      </c>
    </row>
    <row r="223" spans="1:31" x14ac:dyDescent="0.35">
      <c r="A223" s="69">
        <v>25355</v>
      </c>
      <c r="B223">
        <v>0.79007269999999996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0.2386257</v>
      </c>
    </row>
    <row r="224" spans="1:31" x14ac:dyDescent="0.35">
      <c r="A224" s="69">
        <v>25385</v>
      </c>
      <c r="B224">
        <v>0.79847780000000002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0.2374539</v>
      </c>
    </row>
    <row r="225" spans="1:31" x14ac:dyDescent="0.35">
      <c r="A225" s="69">
        <v>25416</v>
      </c>
      <c r="B225">
        <v>0.80408109999999999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0.23874809999999999</v>
      </c>
    </row>
    <row r="226" spans="1:31" x14ac:dyDescent="0.35">
      <c r="A226" s="69">
        <v>25447</v>
      </c>
      <c r="B226">
        <v>0.80688280000000001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0.24284059999999999</v>
      </c>
    </row>
    <row r="227" spans="1:31" x14ac:dyDescent="0.35">
      <c r="A227" s="69">
        <v>25477</v>
      </c>
      <c r="B227">
        <v>0.80968450000000003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0.2474229</v>
      </c>
    </row>
    <row r="228" spans="1:31" x14ac:dyDescent="0.35">
      <c r="A228" s="69">
        <v>25508</v>
      </c>
      <c r="B228">
        <v>0.81528780000000001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0.25060589999999999</v>
      </c>
    </row>
    <row r="229" spans="1:31" x14ac:dyDescent="0.35">
      <c r="A229" s="69">
        <v>25538</v>
      </c>
      <c r="B229">
        <v>0.82089109999999998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0.25361410000000001</v>
      </c>
    </row>
    <row r="230" spans="1:31" x14ac:dyDescent="0.35">
      <c r="A230" s="69">
        <v>25569</v>
      </c>
      <c r="B230">
        <v>0.82369289999999995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0.25419130000000001</v>
      </c>
    </row>
    <row r="231" spans="1:31" x14ac:dyDescent="0.35">
      <c r="A231" s="69">
        <v>25600</v>
      </c>
      <c r="B231">
        <v>0.82649450000000002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0.25307200000000002</v>
      </c>
    </row>
    <row r="232" spans="1:31" x14ac:dyDescent="0.35">
      <c r="A232" s="69">
        <v>25628</v>
      </c>
      <c r="B232">
        <v>0.83209789999999995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0.25546799999999997</v>
      </c>
    </row>
    <row r="233" spans="1:31" x14ac:dyDescent="0.35">
      <c r="A233" s="69">
        <v>25659</v>
      </c>
      <c r="B233">
        <v>0.83770120000000003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0.2588085</v>
      </c>
    </row>
    <row r="234" spans="1:31" x14ac:dyDescent="0.35">
      <c r="A234" s="69">
        <v>25689</v>
      </c>
      <c r="B234">
        <v>0.84050290000000005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0.26055739999999999</v>
      </c>
    </row>
    <row r="235" spans="1:31" x14ac:dyDescent="0.35">
      <c r="A235" s="69">
        <v>25720</v>
      </c>
      <c r="B235">
        <v>0.84050290000000005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0.26297100000000001</v>
      </c>
    </row>
    <row r="236" spans="1:31" x14ac:dyDescent="0.35">
      <c r="A236" s="69">
        <v>25750</v>
      </c>
      <c r="B236">
        <v>0.84330459999999996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0.2652621</v>
      </c>
    </row>
    <row r="237" spans="1:31" x14ac:dyDescent="0.35">
      <c r="A237" s="69">
        <v>25781</v>
      </c>
      <c r="B237">
        <v>0.84610620000000003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0.26629399999999998</v>
      </c>
    </row>
    <row r="238" spans="1:31" x14ac:dyDescent="0.35">
      <c r="A238" s="69">
        <v>25812</v>
      </c>
      <c r="B238">
        <v>0.84890790000000005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0.26799040000000002</v>
      </c>
    </row>
    <row r="239" spans="1:31" x14ac:dyDescent="0.35">
      <c r="A239" s="69">
        <v>25842</v>
      </c>
      <c r="B239">
        <v>0.85170959999999996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0.2705439</v>
      </c>
    </row>
    <row r="240" spans="1:31" x14ac:dyDescent="0.35">
      <c r="A240" s="69">
        <v>25873</v>
      </c>
      <c r="B240">
        <v>0.85451129999999997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0.27206550000000002</v>
      </c>
    </row>
    <row r="241" spans="1:31" x14ac:dyDescent="0.35">
      <c r="A241" s="69">
        <v>25903</v>
      </c>
      <c r="B241">
        <v>0.86011459999999995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0.27353460000000002</v>
      </c>
    </row>
    <row r="242" spans="1:31" x14ac:dyDescent="0.35">
      <c r="A242" s="69">
        <v>25934</v>
      </c>
      <c r="B242">
        <v>0.86291629999999997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0.27649030000000002</v>
      </c>
    </row>
    <row r="243" spans="1:31" x14ac:dyDescent="0.35">
      <c r="A243" s="69">
        <v>25965</v>
      </c>
      <c r="B243">
        <v>0.86851970000000001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0.27879890000000002</v>
      </c>
    </row>
    <row r="244" spans="1:31" x14ac:dyDescent="0.35">
      <c r="A244" s="69">
        <v>25993</v>
      </c>
      <c r="B244">
        <v>0.8769247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0.28063529999999998</v>
      </c>
    </row>
    <row r="245" spans="1:31" x14ac:dyDescent="0.35">
      <c r="A245" s="69">
        <v>26024</v>
      </c>
      <c r="B245">
        <v>0.88252810000000004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0.28318880000000002</v>
      </c>
    </row>
    <row r="246" spans="1:31" x14ac:dyDescent="0.35">
      <c r="A246" s="69">
        <v>26054</v>
      </c>
      <c r="B246">
        <v>0.89093310000000003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0.28582970000000002</v>
      </c>
    </row>
    <row r="247" spans="1:31" x14ac:dyDescent="0.35">
      <c r="A247" s="69">
        <v>26085</v>
      </c>
      <c r="B247">
        <v>0.89933810000000003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0.28708889999999998</v>
      </c>
    </row>
    <row r="248" spans="1:31" x14ac:dyDescent="0.35">
      <c r="A248" s="69">
        <v>26115</v>
      </c>
      <c r="B248">
        <v>0.90213980000000005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0.28710639999999998</v>
      </c>
    </row>
    <row r="249" spans="1:31" x14ac:dyDescent="0.35">
      <c r="A249" s="69">
        <v>26146</v>
      </c>
      <c r="B249">
        <v>0.90774319999999997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0.28946749999999999</v>
      </c>
    </row>
    <row r="250" spans="1:31" x14ac:dyDescent="0.35">
      <c r="A250" s="69">
        <v>26177</v>
      </c>
      <c r="B250">
        <v>0.91894980000000004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0.29179359999999999</v>
      </c>
    </row>
    <row r="251" spans="1:31" x14ac:dyDescent="0.35">
      <c r="A251" s="69">
        <v>26207</v>
      </c>
      <c r="B251">
        <v>0.92735489999999998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0.2930528</v>
      </c>
    </row>
    <row r="252" spans="1:31" x14ac:dyDescent="0.35">
      <c r="A252" s="69">
        <v>26238</v>
      </c>
      <c r="B252">
        <v>0.93015650000000005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0.29516900000000001</v>
      </c>
    </row>
    <row r="253" spans="1:31" x14ac:dyDescent="0.35">
      <c r="A253" s="69">
        <v>26268</v>
      </c>
      <c r="B253">
        <v>0.93575989999999998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0.29747760000000001</v>
      </c>
    </row>
    <row r="254" spans="1:31" x14ac:dyDescent="0.35">
      <c r="A254" s="69">
        <v>26299</v>
      </c>
      <c r="B254">
        <v>0.94416489999999997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0.2997512</v>
      </c>
    </row>
    <row r="255" spans="1:31" x14ac:dyDescent="0.35">
      <c r="A255" s="69">
        <v>26330</v>
      </c>
      <c r="B255">
        <v>0.95257000000000003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0.30282940000000003</v>
      </c>
    </row>
    <row r="256" spans="1:31" x14ac:dyDescent="0.35">
      <c r="A256" s="69">
        <v>26359</v>
      </c>
      <c r="B256">
        <v>0.96097500000000002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0.30568020000000001</v>
      </c>
    </row>
    <row r="257" spans="1:31" x14ac:dyDescent="0.35">
      <c r="A257" s="69">
        <v>26390</v>
      </c>
      <c r="B257">
        <v>0.96938000000000002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0.30741160000000001</v>
      </c>
    </row>
    <row r="258" spans="1:31" x14ac:dyDescent="0.35">
      <c r="A258" s="69">
        <v>26420</v>
      </c>
      <c r="B258">
        <v>0.98058670000000003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0.3094404</v>
      </c>
    </row>
    <row r="259" spans="1:31" x14ac:dyDescent="0.35">
      <c r="A259" s="69">
        <v>26451</v>
      </c>
      <c r="B259">
        <v>0.99179340000000005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0.31362030000000002</v>
      </c>
    </row>
    <row r="260" spans="1:31" x14ac:dyDescent="0.35">
      <c r="A260" s="69">
        <v>26481</v>
      </c>
      <c r="B260">
        <v>1.0086029999999999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0.31956679999999998</v>
      </c>
    </row>
    <row r="261" spans="1:31" x14ac:dyDescent="0.35">
      <c r="A261" s="69">
        <v>26512</v>
      </c>
      <c r="B261">
        <v>1.0310170000000001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0.32575799999999999</v>
      </c>
    </row>
    <row r="262" spans="1:31" x14ac:dyDescent="0.35">
      <c r="A262" s="69">
        <v>26543</v>
      </c>
      <c r="B262">
        <v>1.050629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0.3313371</v>
      </c>
    </row>
    <row r="263" spans="1:31" x14ac:dyDescent="0.35">
      <c r="A263" s="69">
        <v>26573</v>
      </c>
      <c r="B263">
        <v>1.0702400000000001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0.33479999999999999</v>
      </c>
    </row>
    <row r="264" spans="1:31" x14ac:dyDescent="0.35">
      <c r="A264" s="69">
        <v>26604</v>
      </c>
      <c r="B264">
        <v>1.089852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0.33929480000000001</v>
      </c>
    </row>
    <row r="265" spans="1:31" x14ac:dyDescent="0.35">
      <c r="A265" s="69">
        <v>26634</v>
      </c>
      <c r="B265">
        <v>1.1122650000000001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0.34623809999999999</v>
      </c>
    </row>
    <row r="266" spans="1:31" x14ac:dyDescent="0.35">
      <c r="A266" s="69">
        <v>26665</v>
      </c>
      <c r="B266">
        <v>1.134679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0.35020820000000003</v>
      </c>
    </row>
    <row r="267" spans="1:31" x14ac:dyDescent="0.35">
      <c r="A267" s="69">
        <v>26696</v>
      </c>
      <c r="B267">
        <v>1.154291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0.35305900000000001</v>
      </c>
    </row>
    <row r="268" spans="1:31" x14ac:dyDescent="0.35">
      <c r="A268" s="69">
        <v>26724</v>
      </c>
      <c r="B268">
        <v>1.173902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0.35987989999999997</v>
      </c>
    </row>
    <row r="269" spans="1:31" x14ac:dyDescent="0.35">
      <c r="A269" s="69">
        <v>26755</v>
      </c>
      <c r="B269">
        <v>1.193514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0.36865959999999998</v>
      </c>
    </row>
    <row r="270" spans="1:31" x14ac:dyDescent="0.35">
      <c r="A270" s="69">
        <v>26785</v>
      </c>
      <c r="B270">
        <v>1.218729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0.37801639999999997</v>
      </c>
    </row>
    <row r="271" spans="1:31" x14ac:dyDescent="0.35">
      <c r="A271" s="69">
        <v>26816</v>
      </c>
      <c r="B271">
        <v>1.2439439999999999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0.38614900000000002</v>
      </c>
    </row>
    <row r="272" spans="1:31" x14ac:dyDescent="0.35">
      <c r="A272" s="69">
        <v>26846</v>
      </c>
      <c r="B272">
        <v>1.2691589999999999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0.39316230000000002</v>
      </c>
    </row>
    <row r="273" spans="1:31" x14ac:dyDescent="0.35">
      <c r="A273" s="69">
        <v>26877</v>
      </c>
      <c r="B273">
        <v>1.2943739999999999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0.39987820000000002</v>
      </c>
    </row>
    <row r="274" spans="1:31" x14ac:dyDescent="0.35">
      <c r="A274" s="69">
        <v>26908</v>
      </c>
      <c r="B274">
        <v>1.3167880000000001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0.40689140000000001</v>
      </c>
    </row>
    <row r="275" spans="1:31" x14ac:dyDescent="0.35">
      <c r="A275" s="69">
        <v>26938</v>
      </c>
      <c r="B275">
        <v>1.3335980000000001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0.4123656</v>
      </c>
    </row>
    <row r="276" spans="1:31" x14ac:dyDescent="0.35">
      <c r="A276" s="69">
        <v>26969</v>
      </c>
      <c r="B276">
        <v>1.3392010000000001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0.41544379999999997</v>
      </c>
    </row>
    <row r="277" spans="1:31" x14ac:dyDescent="0.35">
      <c r="A277" s="69">
        <v>26999</v>
      </c>
      <c r="B277">
        <v>1.3504080000000001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0.41911660000000001</v>
      </c>
    </row>
    <row r="278" spans="1:31" x14ac:dyDescent="0.35">
      <c r="A278" s="69">
        <v>27030</v>
      </c>
      <c r="B278">
        <v>1.367218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0.42357640000000002</v>
      </c>
    </row>
    <row r="279" spans="1:31" x14ac:dyDescent="0.35">
      <c r="A279" s="69">
        <v>27061</v>
      </c>
      <c r="B279">
        <v>1.384028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0.4299075</v>
      </c>
    </row>
    <row r="280" spans="1:31" x14ac:dyDescent="0.35">
      <c r="A280" s="69">
        <v>27089</v>
      </c>
      <c r="B280">
        <v>1.400838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0.43756790000000001</v>
      </c>
    </row>
    <row r="281" spans="1:31" x14ac:dyDescent="0.35">
      <c r="A281" s="69">
        <v>27120</v>
      </c>
      <c r="B281">
        <v>1.412045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0.44405650000000002</v>
      </c>
    </row>
    <row r="282" spans="1:31" x14ac:dyDescent="0.35">
      <c r="A282" s="69">
        <v>27150</v>
      </c>
      <c r="B282">
        <v>1.428855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0.45052750000000003</v>
      </c>
    </row>
    <row r="283" spans="1:31" x14ac:dyDescent="0.35">
      <c r="A283" s="69">
        <v>27181</v>
      </c>
      <c r="B283">
        <v>1.428855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0.45754080000000003</v>
      </c>
    </row>
    <row r="284" spans="1:31" x14ac:dyDescent="0.35">
      <c r="A284" s="69">
        <v>27211</v>
      </c>
      <c r="B284">
        <v>1.409243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0.46203559999999999</v>
      </c>
    </row>
    <row r="285" spans="1:31" x14ac:dyDescent="0.35">
      <c r="A285" s="69">
        <v>27242</v>
      </c>
      <c r="B285">
        <v>1.392433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0.46455410000000003</v>
      </c>
    </row>
    <row r="286" spans="1:31" x14ac:dyDescent="0.35">
      <c r="A286" s="69">
        <v>27273</v>
      </c>
      <c r="B286">
        <v>1.38683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0.46696759999999998</v>
      </c>
    </row>
    <row r="287" spans="1:31" x14ac:dyDescent="0.35">
      <c r="A287" s="69">
        <v>27303</v>
      </c>
      <c r="B287">
        <v>1.40364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0.47382350000000001</v>
      </c>
    </row>
    <row r="288" spans="1:31" x14ac:dyDescent="0.35">
      <c r="A288" s="69">
        <v>27334</v>
      </c>
      <c r="B288">
        <v>1.428855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0.48410730000000002</v>
      </c>
    </row>
    <row r="289" spans="1:31" x14ac:dyDescent="0.35">
      <c r="A289" s="69">
        <v>27364</v>
      </c>
      <c r="B289">
        <v>1.4484669999999999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0.49197750000000001</v>
      </c>
    </row>
    <row r="290" spans="1:31" x14ac:dyDescent="0.35">
      <c r="A290" s="69">
        <v>27395</v>
      </c>
      <c r="B290">
        <v>1.4736819999999999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0.50229630000000003</v>
      </c>
    </row>
    <row r="291" spans="1:31" x14ac:dyDescent="0.35">
      <c r="A291" s="69">
        <v>27426</v>
      </c>
      <c r="B291">
        <v>1.5073019999999999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0.51128580000000001</v>
      </c>
    </row>
    <row r="292" spans="1:31" x14ac:dyDescent="0.35">
      <c r="A292" s="69">
        <v>27454</v>
      </c>
      <c r="B292">
        <v>1.5409219999999999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0.51913860000000001</v>
      </c>
    </row>
    <row r="293" spans="1:31" x14ac:dyDescent="0.35">
      <c r="A293" s="69">
        <v>27485</v>
      </c>
      <c r="B293">
        <v>1.5745420000000001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0.526694</v>
      </c>
    </row>
    <row r="294" spans="1:31" x14ac:dyDescent="0.35">
      <c r="A294" s="69">
        <v>27515</v>
      </c>
      <c r="B294">
        <v>1.6025590000000001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0.53038419999999997</v>
      </c>
    </row>
    <row r="295" spans="1:31" x14ac:dyDescent="0.35">
      <c r="A295" s="69">
        <v>27546</v>
      </c>
      <c r="B295">
        <v>1.6249720000000001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0.5372401</v>
      </c>
    </row>
    <row r="296" spans="1:31" x14ac:dyDescent="0.35">
      <c r="A296" s="69">
        <v>27576</v>
      </c>
      <c r="B296">
        <v>1.655791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0.5477862</v>
      </c>
    </row>
    <row r="297" spans="1:31" x14ac:dyDescent="0.35">
      <c r="A297" s="69">
        <v>27607</v>
      </c>
      <c r="B297">
        <v>1.686609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0.55812249999999997</v>
      </c>
    </row>
    <row r="298" spans="1:31" x14ac:dyDescent="0.35">
      <c r="A298" s="69">
        <v>27638</v>
      </c>
      <c r="B298">
        <v>1.706221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0.56546799999999997</v>
      </c>
    </row>
    <row r="299" spans="1:31" x14ac:dyDescent="0.35">
      <c r="A299" s="69">
        <v>27668</v>
      </c>
      <c r="B299">
        <v>1.725833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0.57204410000000006</v>
      </c>
    </row>
    <row r="300" spans="1:31" x14ac:dyDescent="0.35">
      <c r="A300" s="69">
        <v>27699</v>
      </c>
      <c r="B300">
        <v>1.745444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0.58206550000000001</v>
      </c>
    </row>
    <row r="301" spans="1:31" x14ac:dyDescent="0.35">
      <c r="A301" s="69">
        <v>27729</v>
      </c>
      <c r="B301">
        <v>1.765056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0.59156229999999999</v>
      </c>
    </row>
    <row r="302" spans="1:31" x14ac:dyDescent="0.35">
      <c r="A302" s="69">
        <v>27760</v>
      </c>
      <c r="B302">
        <v>1.7846679999999999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0.5969141</v>
      </c>
    </row>
    <row r="303" spans="1:31" x14ac:dyDescent="0.35">
      <c r="A303" s="69">
        <v>27791</v>
      </c>
      <c r="B303">
        <v>1.7930729999999999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0.60109400000000002</v>
      </c>
    </row>
    <row r="304" spans="1:31" x14ac:dyDescent="0.35">
      <c r="A304" s="69">
        <v>27820</v>
      </c>
      <c r="B304">
        <v>1.8070809999999999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0.60480179999999995</v>
      </c>
    </row>
    <row r="305" spans="1:31" x14ac:dyDescent="0.35">
      <c r="A305" s="69">
        <v>27851</v>
      </c>
      <c r="B305">
        <v>1.8294950000000001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0.60955890000000001</v>
      </c>
    </row>
    <row r="306" spans="1:31" x14ac:dyDescent="0.35">
      <c r="A306" s="69">
        <v>27881</v>
      </c>
      <c r="B306">
        <v>1.8491059999999999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0.61396620000000002</v>
      </c>
    </row>
    <row r="307" spans="1:31" x14ac:dyDescent="0.35">
      <c r="A307" s="69">
        <v>27912</v>
      </c>
      <c r="B307">
        <v>1.8687180000000001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0.61987760000000003</v>
      </c>
    </row>
    <row r="308" spans="1:31" x14ac:dyDescent="0.35">
      <c r="A308" s="69">
        <v>27942</v>
      </c>
      <c r="B308">
        <v>1.8883300000000001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0.62549169999999998</v>
      </c>
    </row>
    <row r="309" spans="1:31" x14ac:dyDescent="0.35">
      <c r="A309" s="69">
        <v>27973</v>
      </c>
      <c r="B309">
        <v>2.0368189999999999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0.62902460000000004</v>
      </c>
    </row>
    <row r="310" spans="1:31" x14ac:dyDescent="0.35">
      <c r="A310" s="69">
        <v>28004</v>
      </c>
      <c r="B310">
        <v>2.1881089999999999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0.63502349999999996</v>
      </c>
    </row>
    <row r="311" spans="1:31" x14ac:dyDescent="0.35">
      <c r="A311" s="69">
        <v>28034</v>
      </c>
      <c r="B311">
        <v>2.2077209999999998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0.64172189999999996</v>
      </c>
    </row>
    <row r="312" spans="1:31" x14ac:dyDescent="0.35">
      <c r="A312" s="69">
        <v>28065</v>
      </c>
      <c r="B312">
        <v>2.2273329999999998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0.64633910000000006</v>
      </c>
    </row>
    <row r="313" spans="1:31" x14ac:dyDescent="0.35">
      <c r="A313" s="69">
        <v>28095</v>
      </c>
      <c r="B313">
        <v>2.2609530000000002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0.64892760000000005</v>
      </c>
    </row>
    <row r="314" spans="1:31" x14ac:dyDescent="0.35">
      <c r="A314" s="69">
        <v>28126</v>
      </c>
      <c r="B314">
        <v>2.2917709999999998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0.65144599999999997</v>
      </c>
    </row>
    <row r="315" spans="1:31" x14ac:dyDescent="0.35">
      <c r="A315" s="69">
        <v>28157</v>
      </c>
      <c r="B315">
        <v>2.319788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0.65359719999999999</v>
      </c>
    </row>
    <row r="316" spans="1:31" x14ac:dyDescent="0.35">
      <c r="A316" s="69">
        <v>28185</v>
      </c>
      <c r="B316">
        <v>2.3478050000000001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0.65772470000000005</v>
      </c>
    </row>
    <row r="317" spans="1:31" x14ac:dyDescent="0.35">
      <c r="A317" s="69">
        <v>28216</v>
      </c>
      <c r="B317">
        <v>2.3590110000000002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0.66437069999999998</v>
      </c>
    </row>
    <row r="318" spans="1:31" x14ac:dyDescent="0.35">
      <c r="A318" s="69">
        <v>28246</v>
      </c>
      <c r="B318">
        <v>2.3730199999999999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0.67341269999999998</v>
      </c>
    </row>
    <row r="319" spans="1:31" x14ac:dyDescent="0.35">
      <c r="A319" s="69">
        <v>28277</v>
      </c>
      <c r="B319">
        <v>2.3954330000000001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0.68380149999999995</v>
      </c>
    </row>
    <row r="320" spans="1:31" x14ac:dyDescent="0.35">
      <c r="A320" s="69">
        <v>28307</v>
      </c>
      <c r="B320">
        <v>2.4066399999999999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0.68735179999999996</v>
      </c>
    </row>
    <row r="321" spans="1:31" x14ac:dyDescent="0.35">
      <c r="A321" s="69">
        <v>28338</v>
      </c>
      <c r="B321">
        <v>2.4122430000000001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0.68878600000000001</v>
      </c>
    </row>
    <row r="322" spans="1:31" x14ac:dyDescent="0.35">
      <c r="A322" s="69">
        <v>28369</v>
      </c>
      <c r="B322">
        <v>2.4178470000000001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0.69410280000000002</v>
      </c>
    </row>
    <row r="323" spans="1:31" x14ac:dyDescent="0.35">
      <c r="A323" s="69">
        <v>28399</v>
      </c>
      <c r="B323">
        <v>2.4262519999999999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0.69802039999999999</v>
      </c>
    </row>
    <row r="324" spans="1:31" x14ac:dyDescent="0.35">
      <c r="A324" s="69">
        <v>28430</v>
      </c>
      <c r="B324">
        <v>2.4430619999999998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0.70274250000000005</v>
      </c>
    </row>
    <row r="325" spans="1:31" x14ac:dyDescent="0.35">
      <c r="A325" s="69">
        <v>28460</v>
      </c>
      <c r="B325">
        <v>2.4654750000000001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0.71054280000000003</v>
      </c>
    </row>
    <row r="326" spans="1:31" x14ac:dyDescent="0.35">
      <c r="A326" s="69">
        <v>28491</v>
      </c>
      <c r="B326">
        <v>2.485087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0.72602089999999997</v>
      </c>
    </row>
    <row r="327" spans="1:31" x14ac:dyDescent="0.35">
      <c r="A327" s="69">
        <v>28522</v>
      </c>
      <c r="B327">
        <v>2.5074999999999998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0.73927799999999999</v>
      </c>
    </row>
    <row r="328" spans="1:31" x14ac:dyDescent="0.35">
      <c r="A328" s="69">
        <v>28550</v>
      </c>
      <c r="B328">
        <v>2.538319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0.74587139999999996</v>
      </c>
    </row>
    <row r="329" spans="1:31" x14ac:dyDescent="0.35">
      <c r="A329" s="69">
        <v>28581</v>
      </c>
      <c r="B329">
        <v>2.569137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0.75771180000000005</v>
      </c>
    </row>
    <row r="330" spans="1:31" x14ac:dyDescent="0.35">
      <c r="A330" s="69">
        <v>28611</v>
      </c>
      <c r="B330">
        <v>2.5999560000000002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0.77109119999999998</v>
      </c>
    </row>
    <row r="331" spans="1:31" x14ac:dyDescent="0.35">
      <c r="A331" s="69">
        <v>28642</v>
      </c>
      <c r="B331">
        <v>2.6251709999999999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0.78212700000000002</v>
      </c>
    </row>
    <row r="332" spans="1:31" x14ac:dyDescent="0.35">
      <c r="A332" s="69">
        <v>28672</v>
      </c>
      <c r="B332">
        <v>2.6475840000000002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0.794597</v>
      </c>
    </row>
    <row r="333" spans="1:31" x14ac:dyDescent="0.35">
      <c r="A333" s="69">
        <v>28703</v>
      </c>
      <c r="B333">
        <v>2.6756009999999999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0.8112994</v>
      </c>
    </row>
    <row r="334" spans="1:31" x14ac:dyDescent="0.35">
      <c r="A334" s="69">
        <v>28734</v>
      </c>
      <c r="B334">
        <v>2.7036180000000001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0.80566780000000005</v>
      </c>
    </row>
    <row r="335" spans="1:31" x14ac:dyDescent="0.35">
      <c r="A335" s="69">
        <v>28764</v>
      </c>
      <c r="B335">
        <v>2.7260309999999999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0.81086210000000003</v>
      </c>
    </row>
    <row r="336" spans="1:31" x14ac:dyDescent="0.35">
      <c r="A336" s="69">
        <v>28795</v>
      </c>
      <c r="B336">
        <v>2.7484449999999998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0.83784829999999999</v>
      </c>
    </row>
    <row r="337" spans="1:31" x14ac:dyDescent="0.35">
      <c r="A337" s="69">
        <v>28825</v>
      </c>
      <c r="B337">
        <v>2.7736589999999999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0.84647059999999996</v>
      </c>
    </row>
    <row r="338" spans="1:31" x14ac:dyDescent="0.35">
      <c r="A338" s="69">
        <v>28856</v>
      </c>
      <c r="B338">
        <v>2.80728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0.85014339999999999</v>
      </c>
    </row>
    <row r="339" spans="1:31" x14ac:dyDescent="0.35">
      <c r="A339" s="69">
        <v>28887</v>
      </c>
      <c r="B339">
        <v>2.8493050000000002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0.85808359999999995</v>
      </c>
    </row>
    <row r="340" spans="1:31" x14ac:dyDescent="0.35">
      <c r="A340" s="69">
        <v>28915</v>
      </c>
      <c r="B340">
        <v>2.8857270000000002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0.86882210000000004</v>
      </c>
    </row>
    <row r="341" spans="1:31" x14ac:dyDescent="0.35">
      <c r="A341" s="69">
        <v>28946</v>
      </c>
      <c r="B341">
        <v>2.9193470000000001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0.8765174</v>
      </c>
    </row>
    <row r="342" spans="1:31" x14ac:dyDescent="0.35">
      <c r="A342" s="69">
        <v>28976</v>
      </c>
      <c r="B342">
        <v>2.9501650000000001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0.88417780000000001</v>
      </c>
    </row>
    <row r="343" spans="1:31" x14ac:dyDescent="0.35">
      <c r="A343" s="69">
        <v>29007</v>
      </c>
      <c r="B343">
        <v>2.9725790000000001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0.89094620000000002</v>
      </c>
    </row>
    <row r="344" spans="1:31" x14ac:dyDescent="0.35">
      <c r="A344" s="69">
        <v>29037</v>
      </c>
      <c r="B344">
        <v>2.9893890000000001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0.89806439999999998</v>
      </c>
    </row>
    <row r="345" spans="1:31" x14ac:dyDescent="0.35">
      <c r="A345" s="69">
        <v>29068</v>
      </c>
      <c r="B345">
        <v>3.0118019999999999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0.91147880000000003</v>
      </c>
    </row>
    <row r="346" spans="1:31" x14ac:dyDescent="0.35">
      <c r="A346" s="69">
        <v>29099</v>
      </c>
      <c r="B346">
        <v>3.0370170000000001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0.92452590000000001</v>
      </c>
    </row>
    <row r="347" spans="1:31" x14ac:dyDescent="0.35">
      <c r="A347" s="69">
        <v>29129</v>
      </c>
      <c r="B347">
        <v>3.0622319999999998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0.93877980000000005</v>
      </c>
    </row>
    <row r="348" spans="1:31" x14ac:dyDescent="0.35">
      <c r="A348" s="69">
        <v>29160</v>
      </c>
      <c r="B348">
        <v>3.0986539999999998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0.95647910000000003</v>
      </c>
    </row>
    <row r="349" spans="1:31" x14ac:dyDescent="0.35">
      <c r="A349" s="69">
        <v>29190</v>
      </c>
      <c r="B349">
        <v>3.137877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0.97321650000000004</v>
      </c>
    </row>
    <row r="350" spans="1:31" x14ac:dyDescent="0.35">
      <c r="A350" s="69">
        <v>29221</v>
      </c>
      <c r="B350">
        <v>3.191109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3.1177769999999998</v>
      </c>
      <c r="Y350">
        <v>0.26334639999999998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0.98733040000000005</v>
      </c>
    </row>
    <row r="351" spans="1:31" x14ac:dyDescent="0.35">
      <c r="A351" s="69">
        <v>29252</v>
      </c>
      <c r="B351">
        <v>3.2471429999999999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3.1525099999999999</v>
      </c>
      <c r="Y351">
        <v>0.26926440000000001</v>
      </c>
      <c r="Z351"/>
      <c r="AA351"/>
      <c r="AB351">
        <v>10.2362</v>
      </c>
      <c r="AC351">
        <v>6.3338999999999998E-5</v>
      </c>
      <c r="AD351">
        <v>12.40835</v>
      </c>
      <c r="AE351">
        <v>0.99883849999999996</v>
      </c>
    </row>
    <row r="352" spans="1:31" x14ac:dyDescent="0.35">
      <c r="A352" s="69">
        <v>29281</v>
      </c>
      <c r="B352">
        <v>3.2751600000000001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3.1750470000000002</v>
      </c>
      <c r="Y352">
        <v>0.27161679999999999</v>
      </c>
      <c r="Z352"/>
      <c r="AA352"/>
      <c r="AB352">
        <v>10.31415</v>
      </c>
      <c r="AC352">
        <v>6.4175000000000001E-5</v>
      </c>
      <c r="AD352">
        <v>12.45152</v>
      </c>
      <c r="AE352">
        <v>1.0188809999999999</v>
      </c>
    </row>
    <row r="353" spans="1:31" x14ac:dyDescent="0.35">
      <c r="A353" s="69">
        <v>29312</v>
      </c>
      <c r="B353">
        <v>3.2947709999999999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3.1955589999999998</v>
      </c>
      <c r="Y353">
        <v>0.27513919999999997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1.02948</v>
      </c>
    </row>
    <row r="354" spans="1:31" x14ac:dyDescent="0.35">
      <c r="A354" s="69">
        <v>29342</v>
      </c>
      <c r="B354">
        <v>3.3227880000000001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3.2269269999999999</v>
      </c>
      <c r="Y354">
        <v>0.27899170000000001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1.033555</v>
      </c>
    </row>
    <row r="355" spans="1:31" x14ac:dyDescent="0.35">
      <c r="A355" s="69">
        <v>29373</v>
      </c>
      <c r="B355">
        <v>3.3564080000000001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3.265892</v>
      </c>
      <c r="Y355">
        <v>0.28259000000000001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1.053668</v>
      </c>
    </row>
    <row r="356" spans="1:31" x14ac:dyDescent="0.35">
      <c r="A356" s="69">
        <v>29403</v>
      </c>
      <c r="B356">
        <v>3.3984329999999998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3.311512</v>
      </c>
      <c r="Y356">
        <v>0.29401630000000001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1.0826480000000001</v>
      </c>
    </row>
    <row r="357" spans="1:31" x14ac:dyDescent="0.35">
      <c r="A357" s="69">
        <v>29434</v>
      </c>
      <c r="B357">
        <v>3.4404590000000002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3.3544550000000002</v>
      </c>
      <c r="Y357">
        <v>0.30619859999999999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1.1070279999999999</v>
      </c>
    </row>
    <row r="358" spans="1:31" x14ac:dyDescent="0.35">
      <c r="A358" s="69">
        <v>29465</v>
      </c>
      <c r="B358">
        <v>3.4712770000000002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3.3905150000000002</v>
      </c>
      <c r="Y358">
        <v>0.31371379999999999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1.130271</v>
      </c>
    </row>
    <row r="359" spans="1:31" x14ac:dyDescent="0.35">
      <c r="A359" s="69">
        <v>29495</v>
      </c>
      <c r="B359">
        <v>3.5105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3.4291649999999998</v>
      </c>
      <c r="Y359">
        <v>0.32329770000000002</v>
      </c>
      <c r="Z359"/>
      <c r="AA359"/>
      <c r="AB359">
        <v>10.86918</v>
      </c>
      <c r="AC359">
        <v>9.5026999999999997E-5</v>
      </c>
      <c r="AD359">
        <v>13.1572</v>
      </c>
      <c r="AE359">
        <v>1.158919</v>
      </c>
    </row>
    <row r="360" spans="1:31" x14ac:dyDescent="0.35">
      <c r="A360" s="69">
        <v>29526</v>
      </c>
      <c r="B360">
        <v>3.5553270000000001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3.4693149999999999</v>
      </c>
      <c r="Y360">
        <v>0.33084999999999998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1.180291</v>
      </c>
    </row>
    <row r="361" spans="1:31" x14ac:dyDescent="0.35">
      <c r="A361" s="69">
        <v>29556</v>
      </c>
      <c r="B361">
        <v>3.5945510000000001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3.5016479999999999</v>
      </c>
      <c r="Y361">
        <v>0.3367347</v>
      </c>
      <c r="Z361"/>
      <c r="AA361"/>
      <c r="AB361">
        <v>11.16738</v>
      </c>
      <c r="AC361">
        <v>1.01481E-4</v>
      </c>
      <c r="AD361">
        <v>13.28173</v>
      </c>
      <c r="AE361">
        <v>1.198515</v>
      </c>
    </row>
    <row r="362" spans="1:31" x14ac:dyDescent="0.35">
      <c r="A362" s="69">
        <v>29587</v>
      </c>
      <c r="B362">
        <v>3.628171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3.5375549999999998</v>
      </c>
      <c r="Y362">
        <v>0.34228219999999998</v>
      </c>
      <c r="Z362"/>
      <c r="AA362"/>
      <c r="AB362">
        <v>11.25028</v>
      </c>
      <c r="AC362">
        <v>1.04351E-4</v>
      </c>
      <c r="AD362">
        <v>13.340680000000001</v>
      </c>
      <c r="AE362">
        <v>1.220639</v>
      </c>
    </row>
    <row r="363" spans="1:31" x14ac:dyDescent="0.35">
      <c r="A363" s="69">
        <v>29618</v>
      </c>
      <c r="B363">
        <v>3.6561880000000002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3.5754459999999999</v>
      </c>
      <c r="Y363">
        <v>0.34725080000000003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1.2447220000000001</v>
      </c>
    </row>
    <row r="364" spans="1:31" x14ac:dyDescent="0.35">
      <c r="A364" s="69">
        <v>29646</v>
      </c>
      <c r="B364">
        <v>3.6870059999999998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3.6183179999999999</v>
      </c>
      <c r="Y364">
        <v>0.35240840000000001</v>
      </c>
      <c r="Z364"/>
      <c r="AA364"/>
      <c r="AB364">
        <v>11.23761</v>
      </c>
      <c r="AC364">
        <v>1.12224E-4</v>
      </c>
      <c r="AD364">
        <v>13.587249999999999</v>
      </c>
      <c r="AE364">
        <v>1.2727580000000001</v>
      </c>
    </row>
    <row r="365" spans="1:31" x14ac:dyDescent="0.35">
      <c r="A365" s="69">
        <v>29677</v>
      </c>
      <c r="B365">
        <v>3.7206260000000002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3.68005</v>
      </c>
      <c r="Y365">
        <v>0.36410100000000001</v>
      </c>
      <c r="Z365"/>
      <c r="AA365"/>
      <c r="AB365">
        <v>11.43051</v>
      </c>
      <c r="AC365">
        <v>1.20819E-4</v>
      </c>
      <c r="AD365">
        <v>13.77488</v>
      </c>
      <c r="AE365">
        <v>1.3073520000000001</v>
      </c>
    </row>
    <row r="366" spans="1:31" x14ac:dyDescent="0.35">
      <c r="A366" s="69">
        <v>29707</v>
      </c>
      <c r="B366">
        <v>3.7598500000000001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3.7190699999999999</v>
      </c>
      <c r="Y366">
        <v>0.37765320000000002</v>
      </c>
      <c r="Z366"/>
      <c r="AA366"/>
      <c r="AB366">
        <v>11.55608</v>
      </c>
      <c r="AC366">
        <v>1.31271E-4</v>
      </c>
      <c r="AD366">
        <v>13.81639</v>
      </c>
      <c r="AE366">
        <v>1.3347230000000001</v>
      </c>
    </row>
    <row r="367" spans="1:31" x14ac:dyDescent="0.35">
      <c r="A367" s="69">
        <v>29738</v>
      </c>
      <c r="B367">
        <v>3.8046769999999999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3.7592219999999998</v>
      </c>
      <c r="Y367">
        <v>0.3853336</v>
      </c>
      <c r="Z367"/>
      <c r="AA367"/>
      <c r="AB367">
        <v>11.590579999999999</v>
      </c>
      <c r="AC367">
        <v>1.37117E-4</v>
      </c>
      <c r="AD367">
        <v>13.86703</v>
      </c>
      <c r="AE367">
        <v>1.3489420000000001</v>
      </c>
    </row>
    <row r="368" spans="1:31" x14ac:dyDescent="0.35">
      <c r="A368" s="69">
        <v>29768</v>
      </c>
      <c r="B368">
        <v>3.8410980000000001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3.8068569999999999</v>
      </c>
      <c r="Y368">
        <v>0.39850720000000001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1.3660110000000001</v>
      </c>
    </row>
    <row r="369" spans="1:31" x14ac:dyDescent="0.35">
      <c r="A369" s="69">
        <v>29799</v>
      </c>
      <c r="B369">
        <v>3.8691149999999999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3.8558080000000001</v>
      </c>
      <c r="Y369">
        <v>0.4104775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1.381507</v>
      </c>
    </row>
    <row r="370" spans="1:31" x14ac:dyDescent="0.35">
      <c r="A370" s="69">
        <v>29830</v>
      </c>
      <c r="B370">
        <v>3.899934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3.895537</v>
      </c>
      <c r="Y370">
        <v>0.41504760000000002</v>
      </c>
      <c r="Z370"/>
      <c r="AA370"/>
      <c r="AB370">
        <v>11.7979</v>
      </c>
      <c r="AC370">
        <v>1.5977799999999999E-4</v>
      </c>
      <c r="AD370">
        <v>14.16342</v>
      </c>
      <c r="AE370">
        <v>1.38121</v>
      </c>
    </row>
    <row r="371" spans="1:31" x14ac:dyDescent="0.35">
      <c r="A371" s="69">
        <v>29860</v>
      </c>
      <c r="B371">
        <v>3.9363549999999998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3.9489890000000001</v>
      </c>
      <c r="Y371">
        <v>0.42896899999999999</v>
      </c>
      <c r="Z371"/>
      <c r="AA371"/>
      <c r="AB371">
        <v>11.94102</v>
      </c>
      <c r="AC371">
        <v>1.71874E-4</v>
      </c>
      <c r="AD371">
        <v>14.294589999999999</v>
      </c>
      <c r="AE371">
        <v>1.388153</v>
      </c>
    </row>
    <row r="372" spans="1:31" x14ac:dyDescent="0.35">
      <c r="A372" s="69">
        <v>29891</v>
      </c>
      <c r="B372">
        <v>3.9727769999999998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3.9959349999999998</v>
      </c>
      <c r="Y372">
        <v>0.44466329999999998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1.4099269999999999</v>
      </c>
    </row>
    <row r="373" spans="1:31" x14ac:dyDescent="0.35">
      <c r="A373" s="69">
        <v>29921</v>
      </c>
      <c r="B373">
        <v>4.0035949999999998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4.0548869999999999</v>
      </c>
      <c r="Y373">
        <v>0.4595204</v>
      </c>
      <c r="Z373"/>
      <c r="AA373"/>
      <c r="AB373">
        <v>12.339919999999999</v>
      </c>
      <c r="AC373">
        <v>1.9667E-4</v>
      </c>
      <c r="AD373">
        <v>14.57437</v>
      </c>
      <c r="AE373">
        <v>1.422747</v>
      </c>
    </row>
    <row r="374" spans="1:31" x14ac:dyDescent="0.35">
      <c r="A374" s="69">
        <v>29952</v>
      </c>
      <c r="B374">
        <v>4.0372159999999999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4.1055809999999999</v>
      </c>
      <c r="Y374">
        <v>0.47238019999999997</v>
      </c>
      <c r="Z374"/>
      <c r="AA374"/>
      <c r="AB374">
        <v>12.64484</v>
      </c>
      <c r="AC374">
        <v>2.0689499999999999E-4</v>
      </c>
      <c r="AD374">
        <v>14.69807</v>
      </c>
      <c r="AE374">
        <v>1.428186</v>
      </c>
    </row>
    <row r="375" spans="1:31" x14ac:dyDescent="0.35">
      <c r="A375" s="69">
        <v>29983</v>
      </c>
      <c r="B375">
        <v>4.0736369999999997</v>
      </c>
      <c r="C375"/>
      <c r="D375">
        <v>11.196160000000001</v>
      </c>
      <c r="E375">
        <v>21.688120000000001</v>
      </c>
      <c r="F375"/>
      <c r="G375"/>
      <c r="H375">
        <v>0.1771615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4.1548590000000001</v>
      </c>
      <c r="Y375">
        <v>0.47771170000000002</v>
      </c>
      <c r="Z375"/>
      <c r="AA375"/>
      <c r="AB375">
        <v>12.69007</v>
      </c>
      <c r="AC375">
        <v>2.12031E-4</v>
      </c>
      <c r="AD375">
        <v>14.73211</v>
      </c>
      <c r="AE375">
        <v>1.4360219999999999</v>
      </c>
    </row>
    <row r="376" spans="1:31" x14ac:dyDescent="0.35">
      <c r="A376" s="69">
        <v>30011</v>
      </c>
      <c r="B376">
        <v>4.1072569999999997</v>
      </c>
      <c r="C376"/>
      <c r="D376">
        <v>11.28642</v>
      </c>
      <c r="E376">
        <v>21.748709999999999</v>
      </c>
      <c r="F376"/>
      <c r="G376"/>
      <c r="H376">
        <v>0.18043120000000001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4.2132250000000004</v>
      </c>
      <c r="Y376">
        <v>0.48332209999999998</v>
      </c>
      <c r="Z376"/>
      <c r="AA376"/>
      <c r="AB376">
        <v>12.80865</v>
      </c>
      <c r="AC376">
        <v>2.1631100000000001E-4</v>
      </c>
      <c r="AD376">
        <v>14.83174</v>
      </c>
      <c r="AE376">
        <v>1.4584079999999999</v>
      </c>
    </row>
    <row r="377" spans="1:31" x14ac:dyDescent="0.35">
      <c r="A377" s="69">
        <v>30042</v>
      </c>
      <c r="B377">
        <v>4.1464809999999996</v>
      </c>
      <c r="C377"/>
      <c r="D377">
        <v>11.33708</v>
      </c>
      <c r="E377">
        <v>21.77984</v>
      </c>
      <c r="F377"/>
      <c r="G377"/>
      <c r="H377">
        <v>0.18433759999999999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4.2523260000000001</v>
      </c>
      <c r="Y377">
        <v>0.49239460000000002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1.469741</v>
      </c>
    </row>
    <row r="378" spans="1:31" x14ac:dyDescent="0.35">
      <c r="A378" s="69">
        <v>30072</v>
      </c>
      <c r="B378">
        <v>4.2081179999999998</v>
      </c>
      <c r="C378"/>
      <c r="D378">
        <v>11.36009</v>
      </c>
      <c r="E378">
        <v>21.838989999999999</v>
      </c>
      <c r="F378"/>
      <c r="G378"/>
      <c r="H378">
        <v>0.18948090000000001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4.2864089999999999</v>
      </c>
      <c r="Y378">
        <v>0.50076240000000005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1.4654560000000001</v>
      </c>
    </row>
    <row r="379" spans="1:31" x14ac:dyDescent="0.35">
      <c r="A379" s="69">
        <v>30103</v>
      </c>
      <c r="B379">
        <v>4.2529440000000003</v>
      </c>
      <c r="C379"/>
      <c r="D379">
        <v>11.40667</v>
      </c>
      <c r="E379">
        <v>21.863140000000001</v>
      </c>
      <c r="F379"/>
      <c r="G379"/>
      <c r="H379">
        <v>0.192994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4.3221930000000004</v>
      </c>
      <c r="Y379">
        <v>0.50651999999999997</v>
      </c>
      <c r="Z379"/>
      <c r="AA379"/>
      <c r="AB379">
        <v>13.23277</v>
      </c>
      <c r="AC379">
        <v>2.3804300000000001E-4</v>
      </c>
      <c r="AD379">
        <v>15.15967</v>
      </c>
      <c r="AE379">
        <v>1.478084</v>
      </c>
    </row>
    <row r="380" spans="1:31" x14ac:dyDescent="0.35">
      <c r="A380" s="69">
        <v>30133</v>
      </c>
      <c r="B380">
        <v>4.269755</v>
      </c>
      <c r="C380"/>
      <c r="D380">
        <v>11.42765</v>
      </c>
      <c r="E380">
        <v>21.931509999999999</v>
      </c>
      <c r="F380"/>
      <c r="G380"/>
      <c r="H380">
        <v>0.19526560000000001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4.3603750000000003</v>
      </c>
      <c r="Y380">
        <v>0.51583190000000001</v>
      </c>
      <c r="Z380"/>
      <c r="AA380"/>
      <c r="AB380">
        <v>13.35188</v>
      </c>
      <c r="AC380">
        <v>2.4719199999999997E-4</v>
      </c>
      <c r="AD380">
        <v>15.20533</v>
      </c>
      <c r="AE380">
        <v>1.498127</v>
      </c>
    </row>
    <row r="381" spans="1:31" x14ac:dyDescent="0.35">
      <c r="A381" s="69">
        <v>30164</v>
      </c>
      <c r="B381">
        <v>4.2921680000000002</v>
      </c>
      <c r="C381"/>
      <c r="D381">
        <v>11.52427</v>
      </c>
      <c r="E381">
        <v>22.04599</v>
      </c>
      <c r="F381"/>
      <c r="G381"/>
      <c r="H381">
        <v>0.19681989999999999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4.4321260000000002</v>
      </c>
      <c r="Y381">
        <v>0.52588590000000002</v>
      </c>
      <c r="Z381"/>
      <c r="AA381"/>
      <c r="AB381">
        <v>13.34699</v>
      </c>
      <c r="AC381">
        <v>2.5808199999999997E-4</v>
      </c>
      <c r="AD381">
        <v>15.31907</v>
      </c>
      <c r="AE381">
        <v>1.520338</v>
      </c>
    </row>
    <row r="382" spans="1:31" x14ac:dyDescent="0.35">
      <c r="A382" s="69">
        <v>30195</v>
      </c>
      <c r="B382">
        <v>4.3285900000000002</v>
      </c>
      <c r="C382"/>
      <c r="D382">
        <v>11.54795</v>
      </c>
      <c r="E382">
        <v>22.225380000000001</v>
      </c>
      <c r="F382"/>
      <c r="G382"/>
      <c r="H382">
        <v>0.19852239999999999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4.5036370000000003</v>
      </c>
      <c r="Y382">
        <v>0.53563150000000004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1.5483389999999999</v>
      </c>
    </row>
    <row r="383" spans="1:31" x14ac:dyDescent="0.35">
      <c r="A383" s="69">
        <v>30225</v>
      </c>
      <c r="B383">
        <v>4.3622100000000001</v>
      </c>
      <c r="C383"/>
      <c r="D383">
        <v>11.58202</v>
      </c>
      <c r="E383">
        <v>22.429459999999999</v>
      </c>
      <c r="F383"/>
      <c r="G383"/>
      <c r="H383">
        <v>0.19967950000000001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4.5522520000000002</v>
      </c>
      <c r="Y383">
        <v>0.54427550000000002</v>
      </c>
      <c r="Z383"/>
      <c r="AA383"/>
      <c r="AB383">
        <v>13.42534</v>
      </c>
      <c r="AC383">
        <v>2.7675200000000001E-4</v>
      </c>
      <c r="AD383">
        <v>15.52247</v>
      </c>
      <c r="AE383">
        <v>1.5716000000000001</v>
      </c>
    </row>
    <row r="384" spans="1:31" x14ac:dyDescent="0.35">
      <c r="A384" s="69">
        <v>30256</v>
      </c>
      <c r="B384">
        <v>4.3958300000000001</v>
      </c>
      <c r="C384"/>
      <c r="D384">
        <v>11.61293</v>
      </c>
      <c r="E384">
        <v>22.617709999999999</v>
      </c>
      <c r="F384"/>
      <c r="G384"/>
      <c r="H384">
        <v>0.20113839999999999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4.6039669999999999</v>
      </c>
      <c r="Y384">
        <v>0.55194379999999998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1.5978159999999999</v>
      </c>
    </row>
    <row r="385" spans="1:31" x14ac:dyDescent="0.35">
      <c r="A385" s="69">
        <v>30286</v>
      </c>
      <c r="B385">
        <v>4.4490619999999996</v>
      </c>
      <c r="C385"/>
      <c r="D385">
        <v>11.59416</v>
      </c>
      <c r="E385">
        <v>22.7134</v>
      </c>
      <c r="F385"/>
      <c r="G385"/>
      <c r="H385">
        <v>0.20444019999999999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4.6683279999999998</v>
      </c>
      <c r="Y385">
        <v>0.56342499999999995</v>
      </c>
      <c r="Z385"/>
      <c r="AA385"/>
      <c r="AB385">
        <v>13.52073</v>
      </c>
      <c r="AC385">
        <v>2.9601300000000003E-4</v>
      </c>
      <c r="AD385">
        <v>15.82301</v>
      </c>
      <c r="AE385">
        <v>1.6294200000000001</v>
      </c>
    </row>
    <row r="386" spans="1:31" x14ac:dyDescent="0.35">
      <c r="A386" s="69">
        <v>30317</v>
      </c>
      <c r="B386">
        <v>4.4938890000000002</v>
      </c>
      <c r="C386"/>
      <c r="D386">
        <v>11.6701</v>
      </c>
      <c r="E386">
        <v>22.75543</v>
      </c>
      <c r="F386"/>
      <c r="G386"/>
      <c r="H386">
        <v>0.20800830000000001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2.0956619999999999E-2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4.7689329999999996</v>
      </c>
      <c r="Y386">
        <v>0.57129660000000004</v>
      </c>
      <c r="Z386"/>
      <c r="AA386"/>
      <c r="AB386">
        <v>13.72822</v>
      </c>
      <c r="AC386">
        <v>3.0223199999999999E-4</v>
      </c>
      <c r="AD386">
        <v>16.26717</v>
      </c>
      <c r="AE386">
        <v>1.660463</v>
      </c>
    </row>
    <row r="387" spans="1:31" x14ac:dyDescent="0.35">
      <c r="A387" s="69">
        <v>30348</v>
      </c>
      <c r="B387">
        <v>4.535914</v>
      </c>
      <c r="C387"/>
      <c r="D387">
        <v>11.700089999999999</v>
      </c>
      <c r="E387">
        <v>22.874970000000001</v>
      </c>
      <c r="F387"/>
      <c r="G387"/>
      <c r="H387">
        <v>0.21075550000000001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2.273128E-2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4.8428930000000001</v>
      </c>
      <c r="Y387">
        <v>0.57509929999999998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1.6897409999999999</v>
      </c>
    </row>
    <row r="388" spans="1:31" x14ac:dyDescent="0.35">
      <c r="A388" s="69">
        <v>30376</v>
      </c>
      <c r="B388">
        <v>4.6059559999999999</v>
      </c>
      <c r="C388"/>
      <c r="D388">
        <v>11.6761</v>
      </c>
      <c r="E388">
        <v>23.05199</v>
      </c>
      <c r="F388"/>
      <c r="G388"/>
      <c r="H388">
        <v>0.21209510000000001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2.456645E-2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4.8944109999999998</v>
      </c>
      <c r="Y388">
        <v>0.58374429999999999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1.7203299999999999</v>
      </c>
    </row>
    <row r="389" spans="1:31" x14ac:dyDescent="0.35">
      <c r="A389" s="69">
        <v>30407</v>
      </c>
      <c r="B389">
        <v>4.6703939999999999</v>
      </c>
      <c r="C389"/>
      <c r="D389">
        <v>11.638780000000001</v>
      </c>
      <c r="E389">
        <v>23.21208</v>
      </c>
      <c r="F389"/>
      <c r="G389"/>
      <c r="H389">
        <v>0.2164153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2.604975E-2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4.942704</v>
      </c>
      <c r="Y389">
        <v>0.59196979999999999</v>
      </c>
      <c r="Z389"/>
      <c r="AA389"/>
      <c r="AB389">
        <v>14.014939999999999</v>
      </c>
      <c r="AC389">
        <v>3.16996E-4</v>
      </c>
      <c r="AD389">
        <v>16.84168</v>
      </c>
      <c r="AE389">
        <v>1.7493799999999999</v>
      </c>
    </row>
    <row r="390" spans="1:31" x14ac:dyDescent="0.35">
      <c r="A390" s="69">
        <v>30437</v>
      </c>
      <c r="B390">
        <v>4.7208249999999996</v>
      </c>
      <c r="C390"/>
      <c r="D390">
        <v>11.6043</v>
      </c>
      <c r="E390">
        <v>23.388100000000001</v>
      </c>
      <c r="F390"/>
      <c r="G390"/>
      <c r="H390">
        <v>0.2240016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2.811986E-2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4.9974980000000002</v>
      </c>
      <c r="Y390">
        <v>0.60002239999999996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1.775736</v>
      </c>
    </row>
    <row r="391" spans="1:31" x14ac:dyDescent="0.35">
      <c r="A391" s="69">
        <v>30468</v>
      </c>
      <c r="B391">
        <v>4.7768579999999998</v>
      </c>
      <c r="C391"/>
      <c r="D391">
        <v>11.57338</v>
      </c>
      <c r="E391">
        <v>23.571760000000001</v>
      </c>
      <c r="F391"/>
      <c r="G391"/>
      <c r="H391">
        <v>0.2301097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3.0425270000000001E-2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5.0529580000000003</v>
      </c>
      <c r="Y391">
        <v>0.60998509999999995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1.8030900000000001</v>
      </c>
    </row>
    <row r="392" spans="1:31" x14ac:dyDescent="0.35">
      <c r="A392" s="69">
        <v>30498</v>
      </c>
      <c r="B392">
        <v>4.8244870000000004</v>
      </c>
      <c r="C392"/>
      <c r="D392">
        <v>11.594939999999999</v>
      </c>
      <c r="E392">
        <v>23.696429999999999</v>
      </c>
      <c r="F392"/>
      <c r="G392"/>
      <c r="H392">
        <v>0.2363074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3.2852239999999998E-2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5.1118249999999996</v>
      </c>
      <c r="Y392">
        <v>0.61915390000000003</v>
      </c>
      <c r="Z392"/>
      <c r="AA392"/>
      <c r="AB392">
        <v>14.31264</v>
      </c>
      <c r="AC392">
        <v>3.38924E-4</v>
      </c>
      <c r="AD392">
        <v>17.142219999999998</v>
      </c>
      <c r="AE392">
        <v>1.8151569999999999</v>
      </c>
    </row>
    <row r="393" spans="1:31" x14ac:dyDescent="0.35">
      <c r="A393" s="69">
        <v>30529</v>
      </c>
      <c r="B393">
        <v>4.872115</v>
      </c>
      <c r="C393"/>
      <c r="D393">
        <v>11.6548</v>
      </c>
      <c r="E393">
        <v>23.83766</v>
      </c>
      <c r="F393"/>
      <c r="G393"/>
      <c r="H393">
        <v>0.24263080000000001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3.660629E-2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5.1692809999999998</v>
      </c>
      <c r="Y393">
        <v>0.62473579999999995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1.826438</v>
      </c>
    </row>
    <row r="394" spans="1:31" x14ac:dyDescent="0.35">
      <c r="A394" s="69">
        <v>30560</v>
      </c>
      <c r="B394">
        <v>4.9225450000000004</v>
      </c>
      <c r="C394"/>
      <c r="D394">
        <v>11.709339999999999</v>
      </c>
      <c r="E394">
        <v>23.9619</v>
      </c>
      <c r="F394"/>
      <c r="G394"/>
      <c r="H394">
        <v>0.24784039999999999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4.0884339999999998E-2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5.2242559999999996</v>
      </c>
      <c r="Y394">
        <v>0.62965709999999997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1.8578140000000001</v>
      </c>
    </row>
    <row r="395" spans="1:31" x14ac:dyDescent="0.35">
      <c r="A395" s="69">
        <v>30590</v>
      </c>
      <c r="B395">
        <v>4.9701740000000001</v>
      </c>
      <c r="C395"/>
      <c r="D395">
        <v>11.728669999999999</v>
      </c>
      <c r="E395">
        <v>23.970099999999999</v>
      </c>
      <c r="F395"/>
      <c r="G395"/>
      <c r="H395">
        <v>0.25507170000000001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4.7351490000000003E-2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5.2943480000000003</v>
      </c>
      <c r="Y395">
        <v>0.63833399999999996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1.8731169999999999</v>
      </c>
    </row>
    <row r="396" spans="1:31" x14ac:dyDescent="0.35">
      <c r="A396" s="69">
        <v>30621</v>
      </c>
      <c r="B396">
        <v>5.0206039999999996</v>
      </c>
      <c r="C396"/>
      <c r="D396">
        <v>11.72687</v>
      </c>
      <c r="E396">
        <v>24.053650000000001</v>
      </c>
      <c r="F396"/>
      <c r="G396"/>
      <c r="H396">
        <v>0.26310489999999997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5.6194689999999999E-2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5.3651249999999999</v>
      </c>
      <c r="Y396">
        <v>0.64846919999999997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1.8800079999999999</v>
      </c>
    </row>
    <row r="397" spans="1:31" x14ac:dyDescent="0.35">
      <c r="A397" s="69">
        <v>30651</v>
      </c>
      <c r="B397">
        <v>5.0822409999999998</v>
      </c>
      <c r="C397"/>
      <c r="D397">
        <v>11.76745</v>
      </c>
      <c r="E397">
        <v>24.223710000000001</v>
      </c>
      <c r="F397"/>
      <c r="G397"/>
      <c r="H397">
        <v>0.26690960000000002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6.4480289999999996E-2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5.438714</v>
      </c>
      <c r="Y397">
        <v>0.65893990000000002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1.9021669999999999</v>
      </c>
    </row>
    <row r="398" spans="1:31" x14ac:dyDescent="0.35">
      <c r="A398" s="69">
        <v>30682</v>
      </c>
      <c r="B398">
        <v>5.1466789999999998</v>
      </c>
      <c r="C398"/>
      <c r="D398">
        <v>11.77427</v>
      </c>
      <c r="E398">
        <v>24.34656</v>
      </c>
      <c r="F398"/>
      <c r="G398"/>
      <c r="H398">
        <v>0.26894269999999998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7.3668960000000006E-2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5.5122879999999999</v>
      </c>
      <c r="Y398">
        <v>0.66730509999999998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1.9324589999999999</v>
      </c>
    </row>
    <row r="399" spans="1:31" x14ac:dyDescent="0.35">
      <c r="A399" s="69">
        <v>30713</v>
      </c>
      <c r="B399">
        <v>5.2139199999999999</v>
      </c>
      <c r="C399"/>
      <c r="D399">
        <v>11.77618</v>
      </c>
      <c r="E399">
        <v>24.483409999999999</v>
      </c>
      <c r="F399"/>
      <c r="G399"/>
      <c r="H399">
        <v>0.2721808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8.4976319999999994E-2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5.580711</v>
      </c>
      <c r="Y399">
        <v>0.67638089999999995</v>
      </c>
      <c r="Z399"/>
      <c r="AA399"/>
      <c r="AB399">
        <v>14.55841</v>
      </c>
      <c r="AC399">
        <v>3.93712E-4</v>
      </c>
      <c r="AD399">
        <v>17.917629999999999</v>
      </c>
      <c r="AE399">
        <v>1.9638169999999999</v>
      </c>
    </row>
    <row r="400" spans="1:31" x14ac:dyDescent="0.35">
      <c r="A400" s="69">
        <v>30742</v>
      </c>
      <c r="B400">
        <v>5.2727550000000001</v>
      </c>
      <c r="C400"/>
      <c r="D400">
        <v>11.844939999999999</v>
      </c>
      <c r="E400">
        <v>24.616980000000002</v>
      </c>
      <c r="F400"/>
      <c r="G400"/>
      <c r="H400">
        <v>0.2759529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9.7613630000000007E-2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5.6536520000000001</v>
      </c>
      <c r="Y400">
        <v>0.69028219999999996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1.9795929999999999</v>
      </c>
    </row>
    <row r="401" spans="1:31" x14ac:dyDescent="0.35">
      <c r="A401" s="69">
        <v>30773</v>
      </c>
      <c r="B401">
        <v>5.3063750000000001</v>
      </c>
      <c r="C401"/>
      <c r="D401">
        <v>11.91581</v>
      </c>
      <c r="E401">
        <v>24.736979999999999</v>
      </c>
      <c r="F401"/>
      <c r="G401"/>
      <c r="H401">
        <v>0.2804779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0.11301899999999999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5.7188759999999998</v>
      </c>
      <c r="Y401">
        <v>0.7026076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2.003431</v>
      </c>
    </row>
    <row r="402" spans="1:31" x14ac:dyDescent="0.35">
      <c r="A402" s="69">
        <v>30803</v>
      </c>
      <c r="B402">
        <v>5.3371930000000001</v>
      </c>
      <c r="C402"/>
      <c r="D402">
        <v>12.0115</v>
      </c>
      <c r="E402">
        <v>24.866879999999998</v>
      </c>
      <c r="F402"/>
      <c r="G402"/>
      <c r="H402">
        <v>0.28396690000000002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0.12993450000000001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5.7842529999999996</v>
      </c>
      <c r="Y402">
        <v>0.7128989</v>
      </c>
      <c r="Z402"/>
      <c r="AA402"/>
      <c r="AB402">
        <v>14.67159</v>
      </c>
      <c r="AC402">
        <v>4.3850699999999998E-4</v>
      </c>
      <c r="AD402">
        <v>18.2987</v>
      </c>
      <c r="AE402">
        <v>2.0339499999999999</v>
      </c>
    </row>
    <row r="403" spans="1:31" x14ac:dyDescent="0.35">
      <c r="A403" s="69">
        <v>30834</v>
      </c>
      <c r="B403">
        <v>5.379219</v>
      </c>
      <c r="C403"/>
      <c r="D403">
        <v>12.13097</v>
      </c>
      <c r="E403">
        <v>24.98396</v>
      </c>
      <c r="F403"/>
      <c r="G403"/>
      <c r="H403">
        <v>0.28756589999999999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0.1477899</v>
      </c>
      <c r="S403">
        <v>34.208829999999999</v>
      </c>
      <c r="T403">
        <v>1.354109</v>
      </c>
      <c r="U403">
        <v>5.7649659999999998E-2</v>
      </c>
      <c r="V403">
        <v>11.125859999999999</v>
      </c>
      <c r="W403">
        <v>5.8511860000000002</v>
      </c>
      <c r="X403">
        <v>5.8532489999999999</v>
      </c>
      <c r="Y403">
        <v>0.72718769999999999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2.0567039999999999</v>
      </c>
    </row>
    <row r="404" spans="1:31" x14ac:dyDescent="0.35">
      <c r="A404" s="69">
        <v>30864</v>
      </c>
      <c r="B404">
        <v>5.4352520000000002</v>
      </c>
      <c r="C404"/>
      <c r="D404">
        <v>12.23715</v>
      </c>
      <c r="E404">
        <v>25.094460000000002</v>
      </c>
      <c r="F404"/>
      <c r="G404"/>
      <c r="H404">
        <v>0.29223080000000001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0.16934469999999999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5.9173460000000002</v>
      </c>
      <c r="Y404">
        <v>0.73850090000000002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2.0870649999999999</v>
      </c>
    </row>
    <row r="405" spans="1:31" x14ac:dyDescent="0.35">
      <c r="A405" s="69">
        <v>30895</v>
      </c>
      <c r="B405">
        <v>5.5080960000000001</v>
      </c>
      <c r="C405"/>
      <c r="D405">
        <v>12.24976</v>
      </c>
      <c r="E405">
        <v>25.236940000000001</v>
      </c>
      <c r="F405"/>
      <c r="G405"/>
      <c r="H405">
        <v>0.29780180000000001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0.19771240000000001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5.9825419999999996</v>
      </c>
      <c r="Y405">
        <v>0.75011309999999998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2.1152760000000002</v>
      </c>
    </row>
    <row r="406" spans="1:31" x14ac:dyDescent="0.35">
      <c r="A406" s="69">
        <v>30926</v>
      </c>
      <c r="B406">
        <v>5.5753360000000001</v>
      </c>
      <c r="C406"/>
      <c r="D406">
        <v>12.299799999999999</v>
      </c>
      <c r="E406">
        <v>25.379429999999999</v>
      </c>
      <c r="F406"/>
      <c r="G406"/>
      <c r="H406">
        <v>0.30649920000000003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0.2353701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6.0661490000000002</v>
      </c>
      <c r="Y406">
        <v>0.76573880000000005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2.1455329999999999</v>
      </c>
    </row>
    <row r="407" spans="1:31" x14ac:dyDescent="0.35">
      <c r="A407" s="69">
        <v>30956</v>
      </c>
      <c r="B407">
        <v>5.6341710000000003</v>
      </c>
      <c r="C407"/>
      <c r="D407">
        <v>12.42925</v>
      </c>
      <c r="E407">
        <v>25.490770000000001</v>
      </c>
      <c r="F407"/>
      <c r="G407"/>
      <c r="H407">
        <v>0.3144151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0.2814316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6.1493370000000001</v>
      </c>
      <c r="Y407">
        <v>0.77836019999999995</v>
      </c>
      <c r="Z407"/>
      <c r="AA407"/>
      <c r="AB407">
        <v>14.83623</v>
      </c>
      <c r="AC407">
        <v>5.1696900000000004E-4</v>
      </c>
      <c r="AD407">
        <v>18.75366</v>
      </c>
      <c r="AE407">
        <v>2.1859160000000002</v>
      </c>
    </row>
    <row r="408" spans="1:31" x14ac:dyDescent="0.35">
      <c r="A408" s="69">
        <v>30987</v>
      </c>
      <c r="B408">
        <v>5.709816</v>
      </c>
      <c r="C408"/>
      <c r="D408">
        <v>12.381790000000001</v>
      </c>
      <c r="E408">
        <v>25.55677</v>
      </c>
      <c r="F408"/>
      <c r="G408"/>
      <c r="H408">
        <v>0.32032620000000001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0.33540940000000002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6.2526970000000004</v>
      </c>
      <c r="Y408">
        <v>0.79647990000000002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2.232647</v>
      </c>
    </row>
    <row r="409" spans="1:31" x14ac:dyDescent="0.35">
      <c r="A409" s="69">
        <v>31017</v>
      </c>
      <c r="B409">
        <v>5.7938669999999997</v>
      </c>
      <c r="C409"/>
      <c r="D409">
        <v>12.542299999999999</v>
      </c>
      <c r="E409">
        <v>25.878799999999998</v>
      </c>
      <c r="F409"/>
      <c r="G409"/>
      <c r="H409">
        <v>0.32860990000000001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0.3871116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6.374644</v>
      </c>
      <c r="Y409">
        <v>0.81868629999999998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2.2565729999999999</v>
      </c>
    </row>
    <row r="410" spans="1:31" x14ac:dyDescent="0.35">
      <c r="A410" s="69">
        <v>31048</v>
      </c>
      <c r="B410">
        <v>5.8863219999999998</v>
      </c>
      <c r="C410"/>
      <c r="D410">
        <v>12.59736</v>
      </c>
      <c r="E410">
        <v>26.235009999999999</v>
      </c>
      <c r="F410"/>
      <c r="G410"/>
      <c r="H410">
        <v>0.337399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0.43601020000000001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6.4862690000000001</v>
      </c>
      <c r="Y410">
        <v>0.83152839999999995</v>
      </c>
      <c r="Z410"/>
      <c r="AA410"/>
      <c r="AB410">
        <v>15.27805</v>
      </c>
      <c r="AC410">
        <v>5.77652E-4</v>
      </c>
      <c r="AD410">
        <v>19.363859999999999</v>
      </c>
      <c r="AE410">
        <v>2.2685879999999998</v>
      </c>
    </row>
    <row r="411" spans="1:31" x14ac:dyDescent="0.35">
      <c r="A411" s="69">
        <v>31079</v>
      </c>
      <c r="B411">
        <v>5.9759760000000002</v>
      </c>
      <c r="C411"/>
      <c r="D411">
        <v>12.68333</v>
      </c>
      <c r="E411">
        <v>26.366009999999999</v>
      </c>
      <c r="F411"/>
      <c r="G411"/>
      <c r="H411">
        <v>0.34382620000000003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0.48527609999999999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6.5602210000000003</v>
      </c>
      <c r="Y411">
        <v>0.84378189999999997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2.293161</v>
      </c>
    </row>
    <row r="412" spans="1:31" x14ac:dyDescent="0.35">
      <c r="A412" s="69">
        <v>31107</v>
      </c>
      <c r="B412">
        <v>6.0544219999999997</v>
      </c>
      <c r="C412"/>
      <c r="D412">
        <v>12.70561</v>
      </c>
      <c r="E412">
        <v>26.525860000000002</v>
      </c>
      <c r="F412"/>
      <c r="G412"/>
      <c r="H412">
        <v>0.35104659999999999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0.54136189999999995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6.6270569999999998</v>
      </c>
      <c r="Y412">
        <v>0.86117290000000002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2.3055780000000001</v>
      </c>
    </row>
    <row r="413" spans="1:31" x14ac:dyDescent="0.35">
      <c r="A413" s="69">
        <v>31138</v>
      </c>
      <c r="B413">
        <v>6.1272659999999997</v>
      </c>
      <c r="C413"/>
      <c r="D413">
        <v>12.789149999999999</v>
      </c>
      <c r="E413">
        <v>26.652850000000001</v>
      </c>
      <c r="F413"/>
      <c r="G413"/>
      <c r="H413">
        <v>0.35778330000000003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0.61772459999999996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6.695506</v>
      </c>
      <c r="Y413">
        <v>0.87712179999999995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2.322298</v>
      </c>
    </row>
    <row r="414" spans="1:31" x14ac:dyDescent="0.35">
      <c r="A414" s="69">
        <v>31168</v>
      </c>
      <c r="B414">
        <v>6.2001099999999996</v>
      </c>
      <c r="C414"/>
      <c r="D414">
        <v>12.87574</v>
      </c>
      <c r="E414">
        <v>26.80603</v>
      </c>
      <c r="F414"/>
      <c r="G414"/>
      <c r="H414">
        <v>0.36435400000000001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0.68793119999999996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6.7705289999999998</v>
      </c>
      <c r="Y414">
        <v>0.89350750000000001</v>
      </c>
      <c r="Z414"/>
      <c r="AA414"/>
      <c r="AB414">
        <v>15.01582</v>
      </c>
      <c r="AC414">
        <v>6.83192E-4</v>
      </c>
      <c r="AD414">
        <v>19.83792</v>
      </c>
      <c r="AE414">
        <v>2.353272</v>
      </c>
    </row>
    <row r="415" spans="1:31" x14ac:dyDescent="0.35">
      <c r="A415" s="69">
        <v>31199</v>
      </c>
      <c r="B415">
        <v>6.244936</v>
      </c>
      <c r="C415"/>
      <c r="D415">
        <v>12.914709999999999</v>
      </c>
      <c r="E415">
        <v>26.918790000000001</v>
      </c>
      <c r="F415"/>
      <c r="G415"/>
      <c r="H415">
        <v>0.37323450000000002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0.75611150000000005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6.8548970000000002</v>
      </c>
      <c r="Y415">
        <v>0.90990249999999995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2.3890380000000002</v>
      </c>
    </row>
    <row r="416" spans="1:31" x14ac:dyDescent="0.35">
      <c r="A416" s="69">
        <v>31229</v>
      </c>
      <c r="B416">
        <v>6.3289869999999997</v>
      </c>
      <c r="C416"/>
      <c r="D416">
        <v>12.98011</v>
      </c>
      <c r="E416">
        <v>26.9481</v>
      </c>
      <c r="F416"/>
      <c r="G416"/>
      <c r="H416">
        <v>0.38346530000000001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0.90785530000000003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6.9438300000000002</v>
      </c>
      <c r="Y416">
        <v>0.92806849999999996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2.4175279999999999</v>
      </c>
    </row>
    <row r="417" spans="1:31" x14ac:dyDescent="0.35">
      <c r="A417" s="69">
        <v>31260</v>
      </c>
      <c r="B417">
        <v>6.4466570000000001</v>
      </c>
      <c r="C417"/>
      <c r="D417">
        <v>13.047879999999999</v>
      </c>
      <c r="E417">
        <v>27.000769999999999</v>
      </c>
      <c r="F417"/>
      <c r="G417"/>
      <c r="H417">
        <v>0.3955128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1.024961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7.0357070000000004</v>
      </c>
      <c r="Y417">
        <v>0.95136200000000004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2.4419960000000001</v>
      </c>
    </row>
    <row r="418" spans="1:31" x14ac:dyDescent="0.35">
      <c r="A418" s="69">
        <v>31291</v>
      </c>
      <c r="B418">
        <v>6.5251039999999998</v>
      </c>
      <c r="C418"/>
      <c r="D418">
        <v>13.134209999999999</v>
      </c>
      <c r="E418">
        <v>27.13457</v>
      </c>
      <c r="F418"/>
      <c r="G418"/>
      <c r="H418">
        <v>0.40439320000000001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1.047142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7.1123430000000001</v>
      </c>
      <c r="Y418">
        <v>0.97198929999999995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2.4483090000000001</v>
      </c>
    </row>
    <row r="419" spans="1:31" x14ac:dyDescent="0.35">
      <c r="A419" s="69">
        <v>31321</v>
      </c>
      <c r="B419">
        <v>6.586741</v>
      </c>
      <c r="C419"/>
      <c r="D419">
        <v>13.21072</v>
      </c>
      <c r="E419">
        <v>27.31643</v>
      </c>
      <c r="F419"/>
      <c r="G419"/>
      <c r="H419">
        <v>0.4145218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1.076981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7.1768280000000004</v>
      </c>
      <c r="Y419">
        <v>0.98395739999999998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2.4610240000000001</v>
      </c>
    </row>
    <row r="420" spans="1:31" x14ac:dyDescent="0.35">
      <c r="A420" s="69">
        <v>31352</v>
      </c>
      <c r="B420">
        <v>6.6343690000000004</v>
      </c>
      <c r="C420"/>
      <c r="D420">
        <v>13.30217</v>
      </c>
      <c r="E420">
        <v>27.438320000000001</v>
      </c>
      <c r="F420"/>
      <c r="G420"/>
      <c r="H420">
        <v>0.42814370000000002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1.115051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7.2390420000000004</v>
      </c>
      <c r="Y420">
        <v>0.99560249999999995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2.4860169999999999</v>
      </c>
    </row>
    <row r="421" spans="1:31" x14ac:dyDescent="0.35">
      <c r="A421" s="69">
        <v>31382</v>
      </c>
      <c r="B421">
        <v>6.6735930000000003</v>
      </c>
      <c r="C421"/>
      <c r="D421">
        <v>13.37899</v>
      </c>
      <c r="E421">
        <v>27.602609999999999</v>
      </c>
      <c r="F421"/>
      <c r="G421"/>
      <c r="H421">
        <v>0.43993409999999999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1.142679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7.4827659999999998</v>
      </c>
      <c r="Y421">
        <v>1.0175609999999999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2.5084379999999999</v>
      </c>
    </row>
    <row r="422" spans="1:31" x14ac:dyDescent="0.35">
      <c r="A422" s="69">
        <v>31413</v>
      </c>
      <c r="B422">
        <v>6.6932049999999998</v>
      </c>
      <c r="C422"/>
      <c r="D422">
        <v>13.54829</v>
      </c>
      <c r="E422">
        <v>27.787970000000001</v>
      </c>
      <c r="F422"/>
      <c r="G422"/>
      <c r="H422">
        <v>0.45266529999999999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1.149886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7.7138540000000004</v>
      </c>
      <c r="Y422">
        <v>1.0423039999999999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2.528009</v>
      </c>
    </row>
    <row r="423" spans="1:31" x14ac:dyDescent="0.35">
      <c r="A423" s="69">
        <v>31444</v>
      </c>
      <c r="B423">
        <v>6.7072130000000003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0.46500780000000003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1.172323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7.7666789999999999</v>
      </c>
      <c r="Y423">
        <v>1.058902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2.5660310000000002</v>
      </c>
    </row>
    <row r="424" spans="1:31" x14ac:dyDescent="0.35">
      <c r="A424" s="69">
        <v>31472</v>
      </c>
      <c r="B424">
        <v>6.7632469999999998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0.47603659999999998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1.1959059999999999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7.8423999999999996</v>
      </c>
      <c r="Y424">
        <v>1.0847979999999999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2.5813519999999999</v>
      </c>
    </row>
    <row r="425" spans="1:31" x14ac:dyDescent="0.35">
      <c r="A425" s="69">
        <v>31503</v>
      </c>
      <c r="B425">
        <v>6.8753140000000004</v>
      </c>
      <c r="C425"/>
      <c r="D425">
        <v>13.94215</v>
      </c>
      <c r="E425">
        <v>28.04147</v>
      </c>
      <c r="F425">
        <v>0.76773749999999996</v>
      </c>
      <c r="G425"/>
      <c r="H425">
        <v>0.48475400000000002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1.199063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7.9226780000000003</v>
      </c>
      <c r="Y425">
        <v>1.109834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2.5865809999999998</v>
      </c>
    </row>
    <row r="426" spans="1:31" x14ac:dyDescent="0.35">
      <c r="A426" s="69">
        <v>31533</v>
      </c>
      <c r="B426">
        <v>6.9677689999999997</v>
      </c>
      <c r="C426"/>
      <c r="D426">
        <v>13.8231</v>
      </c>
      <c r="E426">
        <v>28.319839999999999</v>
      </c>
      <c r="F426">
        <v>0.78693429999999998</v>
      </c>
      <c r="G426"/>
      <c r="H426">
        <v>0.4945117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1.187827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7.9997959999999999</v>
      </c>
      <c r="Y426">
        <v>1.1342620000000001</v>
      </c>
      <c r="Z426"/>
      <c r="AA426"/>
      <c r="AB426">
        <v>15.78364</v>
      </c>
      <c r="AC426">
        <v>1.091547E-3</v>
      </c>
      <c r="AD426">
        <v>21.459320000000002</v>
      </c>
      <c r="AE426">
        <v>2.6213500000000001</v>
      </c>
    </row>
    <row r="427" spans="1:31" x14ac:dyDescent="0.35">
      <c r="A427" s="69">
        <v>31564</v>
      </c>
      <c r="B427">
        <v>7.0153980000000002</v>
      </c>
      <c r="C427"/>
      <c r="D427">
        <v>13.85003</v>
      </c>
      <c r="E427">
        <v>28.567990000000002</v>
      </c>
      <c r="F427">
        <v>0.79486190000000001</v>
      </c>
      <c r="G427"/>
      <c r="H427">
        <v>0.50694950000000005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1.1752640000000001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8.0732730000000004</v>
      </c>
      <c r="Y427">
        <v>1.1604779999999999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2.6380170000000001</v>
      </c>
    </row>
    <row r="428" spans="1:31" x14ac:dyDescent="0.35">
      <c r="A428" s="69">
        <v>31594</v>
      </c>
      <c r="B428">
        <v>7.054621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0.5173875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1.1846779999999999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8.1456180000000007</v>
      </c>
      <c r="Y428">
        <v>1.1806700000000001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2.653076</v>
      </c>
    </row>
    <row r="429" spans="1:31" x14ac:dyDescent="0.35">
      <c r="A429" s="69">
        <v>31625</v>
      </c>
      <c r="B429">
        <v>7.1022499999999997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0.52525120000000003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1.2196720000000001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8.2324819999999992</v>
      </c>
      <c r="Y429">
        <v>1.197165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2.6736780000000002</v>
      </c>
    </row>
    <row r="430" spans="1:31" x14ac:dyDescent="0.35">
      <c r="A430" s="69">
        <v>31656</v>
      </c>
      <c r="B430">
        <v>7.1386710000000004</v>
      </c>
      <c r="C430"/>
      <c r="D430">
        <v>14.165990000000001</v>
      </c>
      <c r="E430">
        <v>29.113779999999998</v>
      </c>
      <c r="F430">
        <v>0.851989</v>
      </c>
      <c r="G430"/>
      <c r="H430">
        <v>0.53210190000000002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1.25675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8.3366349999999994</v>
      </c>
      <c r="Y430">
        <v>1.2119789999999999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2.6947000000000001</v>
      </c>
    </row>
    <row r="431" spans="1:31" x14ac:dyDescent="0.35">
      <c r="A431" s="69">
        <v>31686</v>
      </c>
      <c r="B431">
        <v>7.1806960000000002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0.54190709999999997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1.2920510000000001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8.4468200000000007</v>
      </c>
      <c r="Y431">
        <v>1.230234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2.7188530000000002</v>
      </c>
    </row>
    <row r="432" spans="1:31" x14ac:dyDescent="0.35">
      <c r="A432" s="69">
        <v>31717</v>
      </c>
      <c r="B432">
        <v>7.2115150000000003</v>
      </c>
      <c r="C432"/>
      <c r="D432">
        <v>14.54585</v>
      </c>
      <c r="E432">
        <v>29.477830000000001</v>
      </c>
      <c r="F432">
        <v>0.90162529999999996</v>
      </c>
      <c r="G432"/>
      <c r="H432">
        <v>0.55434430000000001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1.3213509999999999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8.5565719999999992</v>
      </c>
      <c r="Y432">
        <v>1.2513609999999999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2.7399110000000002</v>
      </c>
    </row>
    <row r="433" spans="1:31" x14ac:dyDescent="0.35">
      <c r="A433" s="69">
        <v>31747</v>
      </c>
      <c r="B433">
        <v>7.2535400000000001</v>
      </c>
      <c r="C433"/>
      <c r="D433">
        <v>14.76731</v>
      </c>
      <c r="E433">
        <v>29.665959999999998</v>
      </c>
      <c r="F433">
        <v>0.92213780000000001</v>
      </c>
      <c r="G433"/>
      <c r="H433">
        <v>0.56722740000000005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1.3513869999999999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8.6966459999999994</v>
      </c>
      <c r="Y433">
        <v>1.275082</v>
      </c>
      <c r="Z433"/>
      <c r="AA433"/>
      <c r="AB433">
        <v>16.959849999999999</v>
      </c>
      <c r="AC433">
        <v>1.356173E-3</v>
      </c>
      <c r="AD433">
        <v>22.64818</v>
      </c>
      <c r="AE433">
        <v>2.7510340000000002</v>
      </c>
    </row>
    <row r="434" spans="1:31" x14ac:dyDescent="0.35">
      <c r="A434" s="69">
        <v>31778</v>
      </c>
      <c r="B434">
        <v>7.3431940000000004</v>
      </c>
      <c r="C434"/>
      <c r="D434">
        <v>14.871169999999999</v>
      </c>
      <c r="E434">
        <v>29.87621</v>
      </c>
      <c r="F434">
        <v>0.94160719999999998</v>
      </c>
      <c r="G434"/>
      <c r="H434">
        <v>0.57931569999999999</v>
      </c>
      <c r="I434"/>
      <c r="J434"/>
      <c r="K434">
        <v>22.63851</v>
      </c>
      <c r="L434">
        <v>19.34158</v>
      </c>
      <c r="M434">
        <v>9.2231850000000009</v>
      </c>
      <c r="N434"/>
      <c r="O434"/>
      <c r="P434">
        <v>1.260513</v>
      </c>
      <c r="Q434">
        <v>3.0978129999999999</v>
      </c>
      <c r="R434">
        <v>1.4022889999999999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8.8151019999999995</v>
      </c>
      <c r="Y434">
        <v>1.2980259999999999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2.7476929999999999</v>
      </c>
    </row>
    <row r="435" spans="1:31" x14ac:dyDescent="0.35">
      <c r="A435" s="69">
        <v>31809</v>
      </c>
      <c r="B435">
        <v>7.42164</v>
      </c>
      <c r="C435"/>
      <c r="D435">
        <v>15.09531</v>
      </c>
      <c r="E435">
        <v>30.03304</v>
      </c>
      <c r="F435">
        <v>0.96756620000000004</v>
      </c>
      <c r="G435"/>
      <c r="H435">
        <v>0.59260990000000002</v>
      </c>
      <c r="I435"/>
      <c r="J435"/>
      <c r="K435">
        <v>22.561060000000001</v>
      </c>
      <c r="L435">
        <v>19.254519999999999</v>
      </c>
      <c r="M435">
        <v>11.164770000000001</v>
      </c>
      <c r="N435"/>
      <c r="O435"/>
      <c r="P435">
        <v>1.280062</v>
      </c>
      <c r="Q435">
        <v>3.176628</v>
      </c>
      <c r="R435">
        <v>1.4511639999999999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9.0479179999999992</v>
      </c>
      <c r="Y435">
        <v>1.442421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2.765358</v>
      </c>
    </row>
    <row r="436" spans="1:31" x14ac:dyDescent="0.35">
      <c r="A436" s="69">
        <v>31837</v>
      </c>
      <c r="B436">
        <v>7.4608639999999999</v>
      </c>
      <c r="C436"/>
      <c r="D436">
        <v>15.20393</v>
      </c>
      <c r="E436">
        <v>30.283809999999999</v>
      </c>
      <c r="F436">
        <v>0.99552770000000002</v>
      </c>
      <c r="G436"/>
      <c r="H436">
        <v>0.60746770000000005</v>
      </c>
      <c r="I436"/>
      <c r="J436"/>
      <c r="K436">
        <v>22.762260000000001</v>
      </c>
      <c r="L436">
        <v>19.284579999999998</v>
      </c>
      <c r="M436">
        <v>11.328620000000001</v>
      </c>
      <c r="N436"/>
      <c r="O436"/>
      <c r="P436">
        <v>1.295625</v>
      </c>
      <c r="Q436">
        <v>3.2946219999999999</v>
      </c>
      <c r="R436">
        <v>1.4993069999999999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9.1536340000000003</v>
      </c>
      <c r="Y436">
        <v>1.4610609999999999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2.8035019999999999</v>
      </c>
    </row>
    <row r="437" spans="1:31" x14ac:dyDescent="0.35">
      <c r="A437" s="69">
        <v>31868</v>
      </c>
      <c r="B437">
        <v>7.4832770000000002</v>
      </c>
      <c r="C437"/>
      <c r="D437">
        <v>15.35627</v>
      </c>
      <c r="E437">
        <v>30.570789999999999</v>
      </c>
      <c r="F437">
        <v>1.026427</v>
      </c>
      <c r="G437"/>
      <c r="H437">
        <v>0.62409930000000002</v>
      </c>
      <c r="I437"/>
      <c r="J437"/>
      <c r="K437">
        <v>22.965699999999998</v>
      </c>
      <c r="L437">
        <v>19.394939999999998</v>
      </c>
      <c r="M437">
        <v>11.51272</v>
      </c>
      <c r="N437"/>
      <c r="O437"/>
      <c r="P437">
        <v>1.311164</v>
      </c>
      <c r="Q437">
        <v>3.4011680000000002</v>
      </c>
      <c r="R437">
        <v>1.5570630000000001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9.2861480000000007</v>
      </c>
      <c r="Y437">
        <v>1.484791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2.8435700000000002</v>
      </c>
    </row>
    <row r="438" spans="1:31" x14ac:dyDescent="0.35">
      <c r="A438" s="69">
        <v>31898</v>
      </c>
      <c r="B438">
        <v>7.5589230000000001</v>
      </c>
      <c r="C438"/>
      <c r="D438">
        <v>15.500400000000001</v>
      </c>
      <c r="E438">
        <v>30.75797</v>
      </c>
      <c r="F438">
        <v>1.0586629999999999</v>
      </c>
      <c r="G438"/>
      <c r="H438">
        <v>0.64053309999999997</v>
      </c>
      <c r="I438"/>
      <c r="J438"/>
      <c r="K438">
        <v>23.049189999999999</v>
      </c>
      <c r="L438">
        <v>19.549499999999998</v>
      </c>
      <c r="M438">
        <v>11.67327</v>
      </c>
      <c r="N438"/>
      <c r="O438"/>
      <c r="P438">
        <v>1.3228200000000001</v>
      </c>
      <c r="Q438">
        <v>3.530192</v>
      </c>
      <c r="R438">
        <v>1.6066750000000001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9.4090199999999999</v>
      </c>
      <c r="Y438">
        <v>1.5085139999999999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2.881418</v>
      </c>
    </row>
    <row r="439" spans="1:31" x14ac:dyDescent="0.35">
      <c r="A439" s="69">
        <v>31929</v>
      </c>
      <c r="B439">
        <v>7.662585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0.65317420000000004</v>
      </c>
      <c r="I439"/>
      <c r="J439"/>
      <c r="K439">
        <v>23.31146</v>
      </c>
      <c r="L439">
        <v>19.715399999999999</v>
      </c>
      <c r="M439">
        <v>11.787839999999999</v>
      </c>
      <c r="N439"/>
      <c r="O439"/>
      <c r="P439">
        <v>1.336125</v>
      </c>
      <c r="Q439">
        <v>3.6236000000000002</v>
      </c>
      <c r="R439">
        <v>1.6488309999999999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9.527291</v>
      </c>
      <c r="Y439">
        <v>1.5288569999999999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2.9020899999999998</v>
      </c>
    </row>
    <row r="440" spans="1:31" x14ac:dyDescent="0.35">
      <c r="A440" s="69">
        <v>31959</v>
      </c>
      <c r="B440">
        <v>7.7578420000000001</v>
      </c>
      <c r="C440"/>
      <c r="D440">
        <v>15.736280000000001</v>
      </c>
      <c r="E440">
        <v>31.33548</v>
      </c>
      <c r="F440">
        <v>1.124549</v>
      </c>
      <c r="G440"/>
      <c r="H440">
        <v>0.66655489999999995</v>
      </c>
      <c r="I440"/>
      <c r="J440"/>
      <c r="K440">
        <v>23.432079999999999</v>
      </c>
      <c r="L440">
        <v>19.814579999999999</v>
      </c>
      <c r="M440">
        <v>11.9504</v>
      </c>
      <c r="N440"/>
      <c r="O440"/>
      <c r="P440">
        <v>1.355901</v>
      </c>
      <c r="Q440">
        <v>3.7496679999999998</v>
      </c>
      <c r="R440">
        <v>1.6838340000000001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9.6645240000000001</v>
      </c>
      <c r="Y440">
        <v>1.5567070000000001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2.9458839999999999</v>
      </c>
    </row>
    <row r="441" spans="1:31" x14ac:dyDescent="0.35">
      <c r="A441" s="69">
        <v>31990</v>
      </c>
      <c r="B441">
        <v>7.8474959999999996</v>
      </c>
      <c r="C441"/>
      <c r="D441">
        <v>15.7781</v>
      </c>
      <c r="E441">
        <v>31.67595</v>
      </c>
      <c r="F441">
        <v>1.1516169999999999</v>
      </c>
      <c r="G441"/>
      <c r="H441">
        <v>0.68238750000000004</v>
      </c>
      <c r="I441"/>
      <c r="J441"/>
      <c r="K441">
        <v>23.485340000000001</v>
      </c>
      <c r="L441">
        <v>19.86186</v>
      </c>
      <c r="M441">
        <v>12.12956</v>
      </c>
      <c r="N441"/>
      <c r="O441"/>
      <c r="P441">
        <v>1.376741</v>
      </c>
      <c r="Q441">
        <v>3.8663180000000001</v>
      </c>
      <c r="R441">
        <v>1.701865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9.8096940000000004</v>
      </c>
      <c r="Y441">
        <v>1.5852200000000001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2.9777840000000002</v>
      </c>
    </row>
    <row r="442" spans="1:31" x14ac:dyDescent="0.35">
      <c r="A442" s="69">
        <v>32021</v>
      </c>
      <c r="B442">
        <v>7.925942</v>
      </c>
      <c r="C442"/>
      <c r="D442">
        <v>15.87105</v>
      </c>
      <c r="E442">
        <v>31.991599999999998</v>
      </c>
      <c r="F442">
        <v>1.1809149999999999</v>
      </c>
      <c r="G442"/>
      <c r="H442">
        <v>0.70408590000000004</v>
      </c>
      <c r="I442"/>
      <c r="J442"/>
      <c r="K442">
        <v>23.467099999999999</v>
      </c>
      <c r="L442">
        <v>19.966259999999998</v>
      </c>
      <c r="M442">
        <v>12.21345</v>
      </c>
      <c r="N442"/>
      <c r="O442"/>
      <c r="P442">
        <v>1.397702</v>
      </c>
      <c r="Q442">
        <v>3.9245589999999999</v>
      </c>
      <c r="R442">
        <v>1.710523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9.951193</v>
      </c>
      <c r="Y442">
        <v>1.605048</v>
      </c>
      <c r="Z442"/>
      <c r="AA442"/>
      <c r="AB442">
        <v>17.62576</v>
      </c>
      <c r="AC442">
        <v>1.841465E-3</v>
      </c>
      <c r="AD442">
        <v>23.241779999999999</v>
      </c>
      <c r="AE442">
        <v>3.0268950000000001</v>
      </c>
    </row>
    <row r="443" spans="1:31" x14ac:dyDescent="0.35">
      <c r="A443" s="69">
        <v>32051</v>
      </c>
      <c r="B443">
        <v>8.0155960000000004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0.72250590000000003</v>
      </c>
      <c r="I443"/>
      <c r="J443"/>
      <c r="K443">
        <v>23.462430000000001</v>
      </c>
      <c r="L443">
        <v>20.09507</v>
      </c>
      <c r="M443">
        <v>12.35483</v>
      </c>
      <c r="N443"/>
      <c r="O443"/>
      <c r="P443">
        <v>1.4171640000000001</v>
      </c>
      <c r="Q443">
        <v>3.9842249999999999</v>
      </c>
      <c r="R443">
        <v>1.7133510000000001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10.10549</v>
      </c>
      <c r="Y443">
        <v>1.6306849999999999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3.0929350000000002</v>
      </c>
    </row>
    <row r="444" spans="1:31" x14ac:dyDescent="0.35">
      <c r="A444" s="69">
        <v>32082</v>
      </c>
      <c r="B444">
        <v>8.1192580000000003</v>
      </c>
      <c r="C444"/>
      <c r="D444">
        <v>15.83517</v>
      </c>
      <c r="E444">
        <v>32.670749999999998</v>
      </c>
      <c r="F444">
        <v>1.2460580000000001</v>
      </c>
      <c r="G444"/>
      <c r="H444">
        <v>0.73001919999999998</v>
      </c>
      <c r="I444"/>
      <c r="J444"/>
      <c r="K444">
        <v>23.590489999999999</v>
      </c>
      <c r="L444">
        <v>20.2728</v>
      </c>
      <c r="M444">
        <v>12.50245</v>
      </c>
      <c r="N444"/>
      <c r="O444"/>
      <c r="P444">
        <v>1.4329460000000001</v>
      </c>
      <c r="Q444">
        <v>4.0592259999999998</v>
      </c>
      <c r="R444">
        <v>1.7368539999999999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10.231350000000001</v>
      </c>
      <c r="Y444">
        <v>1.6570750000000001</v>
      </c>
      <c r="Z444"/>
      <c r="AA444"/>
      <c r="AB444">
        <v>17.85745</v>
      </c>
      <c r="AC444">
        <v>1.973561E-3</v>
      </c>
      <c r="AD444">
        <v>23.402850000000001</v>
      </c>
      <c r="AE444">
        <v>3.1676669999999998</v>
      </c>
    </row>
    <row r="445" spans="1:31" x14ac:dyDescent="0.35">
      <c r="A445" s="69">
        <v>32112</v>
      </c>
      <c r="B445">
        <v>8.194903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0.73932620000000004</v>
      </c>
      <c r="I445"/>
      <c r="J445"/>
      <c r="K445">
        <v>23.616599999999998</v>
      </c>
      <c r="L445">
        <v>20.67437</v>
      </c>
      <c r="M445">
        <v>12.61731</v>
      </c>
      <c r="N445"/>
      <c r="O445"/>
      <c r="P445">
        <v>1.450064</v>
      </c>
      <c r="Q445">
        <v>4.1471200000000001</v>
      </c>
      <c r="R445">
        <v>1.7695209999999999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10.363110000000001</v>
      </c>
      <c r="Y445">
        <v>1.6861280000000001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3.231976</v>
      </c>
    </row>
    <row r="446" spans="1:31" x14ac:dyDescent="0.35">
      <c r="A446" s="69">
        <v>32143</v>
      </c>
      <c r="B446">
        <v>8.2341270000000009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0.75328220000000001</v>
      </c>
      <c r="I446"/>
      <c r="J446"/>
      <c r="K446">
        <v>23.644359999999999</v>
      </c>
      <c r="L446">
        <v>20.893339999999998</v>
      </c>
      <c r="M446">
        <v>12.78153</v>
      </c>
      <c r="N446"/>
      <c r="O446"/>
      <c r="P446">
        <v>1.4701090000000001</v>
      </c>
      <c r="Q446">
        <v>4.2527189999999999</v>
      </c>
      <c r="R446">
        <v>1.7854490000000001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10.528219999999999</v>
      </c>
      <c r="Y446">
        <v>1.717452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3.2709069999999998</v>
      </c>
    </row>
    <row r="447" spans="1:31" x14ac:dyDescent="0.35">
      <c r="A447" s="69">
        <v>32174</v>
      </c>
      <c r="B447">
        <v>8.2789540000000006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0.76778020000000002</v>
      </c>
      <c r="I447"/>
      <c r="J447"/>
      <c r="K447">
        <v>23.622879999999999</v>
      </c>
      <c r="L447">
        <v>20.813500000000001</v>
      </c>
      <c r="M447">
        <v>12.90544</v>
      </c>
      <c r="N447"/>
      <c r="O447"/>
      <c r="P447">
        <v>1.48905</v>
      </c>
      <c r="Q447">
        <v>4.3190770000000001</v>
      </c>
      <c r="R447">
        <v>1.8115939999999999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10.66511</v>
      </c>
      <c r="Y447">
        <v>1.734362</v>
      </c>
      <c r="Z447"/>
      <c r="AA447"/>
      <c r="AB447">
        <v>17.64827</v>
      </c>
      <c r="AC447">
        <v>2.225725E-3</v>
      </c>
      <c r="AD447">
        <v>23.830400000000001</v>
      </c>
      <c r="AE447">
        <v>3.3301090000000002</v>
      </c>
    </row>
    <row r="448" spans="1:31" x14ac:dyDescent="0.35">
      <c r="A448" s="69">
        <v>32203</v>
      </c>
      <c r="B448">
        <v>8.3574009999999994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0.77957080000000001</v>
      </c>
      <c r="I448"/>
      <c r="J448"/>
      <c r="K448">
        <v>23.45168</v>
      </c>
      <c r="L448">
        <v>20.786390000000001</v>
      </c>
      <c r="M448">
        <v>13.08562</v>
      </c>
      <c r="N448"/>
      <c r="O448"/>
      <c r="P448">
        <v>1.505517</v>
      </c>
      <c r="Q448">
        <v>4.3969170000000002</v>
      </c>
      <c r="R448">
        <v>1.85297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10.814920000000001</v>
      </c>
      <c r="Y448">
        <v>1.7546889999999999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3.4038620000000002</v>
      </c>
    </row>
    <row r="449" spans="1:31" x14ac:dyDescent="0.35">
      <c r="A449" s="69">
        <v>32234</v>
      </c>
      <c r="B449">
        <v>8.4470539999999996</v>
      </c>
      <c r="C449"/>
      <c r="D449">
        <v>16.47195</v>
      </c>
      <c r="E449">
        <v>33.933160000000001</v>
      </c>
      <c r="F449">
        <v>1.4208160000000001</v>
      </c>
      <c r="G449"/>
      <c r="H449">
        <v>0.79085950000000005</v>
      </c>
      <c r="I449"/>
      <c r="J449"/>
      <c r="K449">
        <v>23.48208</v>
      </c>
      <c r="L449">
        <v>20.90091</v>
      </c>
      <c r="M449">
        <v>13.25271</v>
      </c>
      <c r="N449"/>
      <c r="O449"/>
      <c r="P449">
        <v>1.522268</v>
      </c>
      <c r="Q449">
        <v>4.4508840000000003</v>
      </c>
      <c r="R449">
        <v>1.8923460000000001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10.950900000000001</v>
      </c>
      <c r="Y449">
        <v>1.7770010000000001</v>
      </c>
      <c r="Z449"/>
      <c r="AA449"/>
      <c r="AB449">
        <v>17.82694</v>
      </c>
      <c r="AC449">
        <v>2.318184E-3</v>
      </c>
      <c r="AD449">
        <v>24.16498</v>
      </c>
      <c r="AE449">
        <v>3.4652319999999999</v>
      </c>
    </row>
    <row r="450" spans="1:31" x14ac:dyDescent="0.35">
      <c r="A450" s="69">
        <v>32264</v>
      </c>
      <c r="B450">
        <v>8.5226989999999994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0.80497470000000004</v>
      </c>
      <c r="I450"/>
      <c r="J450"/>
      <c r="K450">
        <v>23.74325</v>
      </c>
      <c r="L450">
        <v>21.105260000000001</v>
      </c>
      <c r="M450">
        <v>13.349600000000001</v>
      </c>
      <c r="N450"/>
      <c r="O450"/>
      <c r="P450">
        <v>1.542621</v>
      </c>
      <c r="Q450">
        <v>4.491276</v>
      </c>
      <c r="R450">
        <v>1.9184840000000001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11.072150000000001</v>
      </c>
      <c r="Y450">
        <v>1.8025139999999999</v>
      </c>
      <c r="Z450"/>
      <c r="AA450"/>
      <c r="AB450">
        <v>17.87968</v>
      </c>
      <c r="AC450">
        <v>2.42129E-3</v>
      </c>
      <c r="AD450">
        <v>24.292000000000002</v>
      </c>
      <c r="AE450">
        <v>3.5217580000000002</v>
      </c>
    </row>
    <row r="451" spans="1:31" x14ac:dyDescent="0.35">
      <c r="A451" s="69">
        <v>32295</v>
      </c>
      <c r="B451">
        <v>8.6291630000000001</v>
      </c>
      <c r="C451"/>
      <c r="D451">
        <v>16.900510000000001</v>
      </c>
      <c r="E451">
        <v>34.411610000000003</v>
      </c>
      <c r="F451">
        <v>1.496286</v>
      </c>
      <c r="G451"/>
      <c r="H451">
        <v>0.82585050000000004</v>
      </c>
      <c r="I451"/>
      <c r="J451"/>
      <c r="K451">
        <v>24.005240000000001</v>
      </c>
      <c r="L451">
        <v>21.274159999999998</v>
      </c>
      <c r="M451">
        <v>13.54946</v>
      </c>
      <c r="N451"/>
      <c r="O451"/>
      <c r="P451">
        <v>1.5480430000000001</v>
      </c>
      <c r="Q451">
        <v>4.6117270000000001</v>
      </c>
      <c r="R451">
        <v>1.947195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11.187810000000001</v>
      </c>
      <c r="Y451">
        <v>1.8330470000000001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3.602122</v>
      </c>
    </row>
    <row r="452" spans="1:31" x14ac:dyDescent="0.35">
      <c r="A452" s="69">
        <v>32325</v>
      </c>
      <c r="B452">
        <v>8.7244209999999995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0.8416825</v>
      </c>
      <c r="I452"/>
      <c r="J452"/>
      <c r="K452">
        <v>24.337869999999999</v>
      </c>
      <c r="L452">
        <v>21.45646</v>
      </c>
      <c r="M452">
        <v>13.820209999999999</v>
      </c>
      <c r="N452"/>
      <c r="O452"/>
      <c r="P452">
        <v>1.580273</v>
      </c>
      <c r="Q452">
        <v>4.7395690000000004</v>
      </c>
      <c r="R452">
        <v>1.9907250000000001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11.283329999999999</v>
      </c>
      <c r="Y452">
        <v>1.86748</v>
      </c>
      <c r="Z452"/>
      <c r="AA452"/>
      <c r="AB452">
        <v>18.16947</v>
      </c>
      <c r="AC452">
        <v>2.597631E-3</v>
      </c>
      <c r="AD452">
        <v>24.46801</v>
      </c>
      <c r="AE452">
        <v>3.6719390000000001</v>
      </c>
    </row>
    <row r="453" spans="1:31" x14ac:dyDescent="0.35">
      <c r="A453" s="69">
        <v>32356</v>
      </c>
      <c r="B453">
        <v>8.800065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0.85512279999999996</v>
      </c>
      <c r="I453"/>
      <c r="J453"/>
      <c r="K453">
        <v>24.46678</v>
      </c>
      <c r="L453">
        <v>21.538799999999998</v>
      </c>
      <c r="M453">
        <v>14.05566</v>
      </c>
      <c r="N453"/>
      <c r="O453"/>
      <c r="P453">
        <v>1.624457</v>
      </c>
      <c r="Q453">
        <v>4.8208960000000003</v>
      </c>
      <c r="R453">
        <v>2.034338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11.37557</v>
      </c>
      <c r="Y453">
        <v>1.906142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3.7504490000000001</v>
      </c>
    </row>
    <row r="454" spans="1:31" x14ac:dyDescent="0.35">
      <c r="A454" s="69">
        <v>32387</v>
      </c>
      <c r="B454">
        <v>8.9177359999999997</v>
      </c>
      <c r="C454"/>
      <c r="D454">
        <v>17.491540000000001</v>
      </c>
      <c r="E454">
        <v>34.949669999999998</v>
      </c>
      <c r="F454">
        <v>1.604468</v>
      </c>
      <c r="G454"/>
      <c r="H454">
        <v>0.8723976</v>
      </c>
      <c r="I454"/>
      <c r="J454"/>
      <c r="K454">
        <v>24.498989999999999</v>
      </c>
      <c r="L454">
        <v>21.58034</v>
      </c>
      <c r="M454">
        <v>14.26257</v>
      </c>
      <c r="N454"/>
      <c r="O454"/>
      <c r="P454">
        <v>1.635664</v>
      </c>
      <c r="Q454">
        <v>4.9425920000000003</v>
      </c>
      <c r="R454">
        <v>2.0661239999999998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11.47113</v>
      </c>
      <c r="Y454">
        <v>1.9439919999999999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3.850069</v>
      </c>
    </row>
    <row r="455" spans="1:31" x14ac:dyDescent="0.35">
      <c r="A455" s="69">
        <v>32417</v>
      </c>
      <c r="B455">
        <v>9.0886379999999996</v>
      </c>
      <c r="C455"/>
      <c r="D455">
        <v>17.591719999999999</v>
      </c>
      <c r="E455">
        <v>34.960380000000001</v>
      </c>
      <c r="F455">
        <v>1.63967</v>
      </c>
      <c r="G455"/>
      <c r="H455">
        <v>0.88645609999999997</v>
      </c>
      <c r="I455"/>
      <c r="J455"/>
      <c r="K455">
        <v>24.56776</v>
      </c>
      <c r="L455">
        <v>21.757100000000001</v>
      </c>
      <c r="M455">
        <v>14.426209999999999</v>
      </c>
      <c r="N455"/>
      <c r="O455"/>
      <c r="P455">
        <v>1.650658</v>
      </c>
      <c r="Q455">
        <v>5.047574</v>
      </c>
      <c r="R455">
        <v>2.0523479999999998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11.5708</v>
      </c>
      <c r="Y455">
        <v>1.9791190000000001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3.9335640000000001</v>
      </c>
    </row>
    <row r="456" spans="1:31" x14ac:dyDescent="0.35">
      <c r="A456" s="69">
        <v>32448</v>
      </c>
      <c r="B456">
        <v>9.2763500000000008</v>
      </c>
      <c r="C456"/>
      <c r="D456">
        <v>17.74691</v>
      </c>
      <c r="E456">
        <v>35.023809999999997</v>
      </c>
      <c r="F456">
        <v>1.660002</v>
      </c>
      <c r="G456"/>
      <c r="H456">
        <v>0.91085000000000005</v>
      </c>
      <c r="I456"/>
      <c r="J456"/>
      <c r="K456">
        <v>24.49643</v>
      </c>
      <c r="L456">
        <v>21.981850000000001</v>
      </c>
      <c r="M456">
        <v>14.54275</v>
      </c>
      <c r="N456"/>
      <c r="O456"/>
      <c r="P456">
        <v>1.6726179999999999</v>
      </c>
      <c r="Q456">
        <v>5.072921</v>
      </c>
      <c r="R456">
        <v>2.0030519999999998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11.6829</v>
      </c>
      <c r="Y456">
        <v>2.0143409999999999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3.994567</v>
      </c>
    </row>
    <row r="457" spans="1:31" x14ac:dyDescent="0.35">
      <c r="A457" s="69">
        <v>32478</v>
      </c>
      <c r="B457">
        <v>9.4752690000000008</v>
      </c>
      <c r="C457"/>
      <c r="D457">
        <v>17.853560000000002</v>
      </c>
      <c r="E457">
        <v>35.013959999999997</v>
      </c>
      <c r="F457">
        <v>1.69486</v>
      </c>
      <c r="G457"/>
      <c r="H457">
        <v>0.92837460000000005</v>
      </c>
      <c r="I457"/>
      <c r="J457"/>
      <c r="K457">
        <v>24.754909999999999</v>
      </c>
      <c r="L457">
        <v>22.407800000000002</v>
      </c>
      <c r="M457">
        <v>14.72118</v>
      </c>
      <c r="N457"/>
      <c r="O457"/>
      <c r="P457">
        <v>1.723676</v>
      </c>
      <c r="Q457">
        <v>5.1422619999999997</v>
      </c>
      <c r="R457">
        <v>1.969122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11.79101</v>
      </c>
      <c r="Y457">
        <v>2.0530900000000001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4.0724119999999999</v>
      </c>
    </row>
    <row r="458" spans="1:31" x14ac:dyDescent="0.35">
      <c r="A458" s="69">
        <v>32509</v>
      </c>
      <c r="B458">
        <v>9.6994039999999995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0.93952919999999995</v>
      </c>
      <c r="I458"/>
      <c r="J458"/>
      <c r="K458">
        <v>22.493860000000002</v>
      </c>
      <c r="L458">
        <v>22.649329999999999</v>
      </c>
      <c r="M458">
        <v>14.93155</v>
      </c>
      <c r="N458"/>
      <c r="O458"/>
      <c r="P458">
        <v>1.7515529999999999</v>
      </c>
      <c r="Q458">
        <v>5.2484330000000003</v>
      </c>
      <c r="R458">
        <v>2.0198179999999999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11.87839</v>
      </c>
      <c r="Y458">
        <v>2.0758719999999999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4.157743</v>
      </c>
    </row>
    <row r="459" spans="1:31" x14ac:dyDescent="0.35">
      <c r="A459" s="69">
        <v>32540</v>
      </c>
      <c r="B459">
        <v>9.9151330000000009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0.9619299</v>
      </c>
      <c r="I459"/>
      <c r="J459"/>
      <c r="K459">
        <v>20.399349999999998</v>
      </c>
      <c r="L459">
        <v>22.59151</v>
      </c>
      <c r="M459">
        <v>15.15597</v>
      </c>
      <c r="N459"/>
      <c r="O459"/>
      <c r="P459">
        <v>1.747706</v>
      </c>
      <c r="Q459">
        <v>5.3573430000000002</v>
      </c>
      <c r="R459">
        <v>2.121273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11.989549999999999</v>
      </c>
      <c r="Y459">
        <v>2.106446</v>
      </c>
      <c r="Z459"/>
      <c r="AA459"/>
      <c r="AB459">
        <v>18.91497</v>
      </c>
      <c r="AC459">
        <v>3.6850989999999998E-3</v>
      </c>
      <c r="AD459">
        <v>24.8416</v>
      </c>
      <c r="AE459">
        <v>4.2311810000000003</v>
      </c>
    </row>
    <row r="460" spans="1:31" x14ac:dyDescent="0.35">
      <c r="A460" s="69">
        <v>32568</v>
      </c>
      <c r="B460">
        <v>10.11125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0.98734549999999999</v>
      </c>
      <c r="I460"/>
      <c r="J460"/>
      <c r="K460">
        <v>20.568580000000001</v>
      </c>
      <c r="L460">
        <v>22.672840000000001</v>
      </c>
      <c r="M460">
        <v>15.407859999999999</v>
      </c>
      <c r="N460"/>
      <c r="O460"/>
      <c r="P460">
        <v>1.769631</v>
      </c>
      <c r="Q460">
        <v>5.4304800000000002</v>
      </c>
      <c r="R460">
        <v>2.1908669999999999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12.10825</v>
      </c>
      <c r="Y460">
        <v>2.1506400000000001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4.3133990000000004</v>
      </c>
    </row>
    <row r="461" spans="1:31" x14ac:dyDescent="0.35">
      <c r="A461" s="69">
        <v>32599</v>
      </c>
      <c r="B461">
        <v>10.29616</v>
      </c>
      <c r="C461"/>
      <c r="D461">
        <v>18.529520000000002</v>
      </c>
      <c r="E461">
        <v>36.015540000000001</v>
      </c>
      <c r="F461">
        <v>1.917063</v>
      </c>
      <c r="G461"/>
      <c r="H461">
        <v>1.0069840000000001</v>
      </c>
      <c r="I461"/>
      <c r="J461"/>
      <c r="K461">
        <v>20.105239999999998</v>
      </c>
      <c r="L461">
        <v>22.841809999999999</v>
      </c>
      <c r="M461">
        <v>15.596109999999999</v>
      </c>
      <c r="N461"/>
      <c r="O461"/>
      <c r="P461">
        <v>1.8009390000000001</v>
      </c>
      <c r="Q461">
        <v>5.5635459999999997</v>
      </c>
      <c r="R461">
        <v>2.250267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12.212870000000001</v>
      </c>
      <c r="Y461">
        <v>2.1818040000000001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4.3510359999999997</v>
      </c>
    </row>
    <row r="462" spans="1:31" x14ac:dyDescent="0.35">
      <c r="A462" s="69">
        <v>32629</v>
      </c>
      <c r="B462">
        <v>10.45866</v>
      </c>
      <c r="C462"/>
      <c r="D462">
        <v>18.761369999999999</v>
      </c>
      <c r="E462">
        <v>36.225059999999999</v>
      </c>
      <c r="F462">
        <v>1.973503</v>
      </c>
      <c r="G462"/>
      <c r="H462">
        <v>1.0361800000000001</v>
      </c>
      <c r="I462"/>
      <c r="J462"/>
      <c r="K462">
        <v>19.842410000000001</v>
      </c>
      <c r="L462">
        <v>23.012129999999999</v>
      </c>
      <c r="M462">
        <v>15.7837</v>
      </c>
      <c r="N462"/>
      <c r="O462"/>
      <c r="P462">
        <v>1.829601</v>
      </c>
      <c r="Q462">
        <v>5.6692270000000002</v>
      </c>
      <c r="R462">
        <v>2.3057319999999999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12.31753</v>
      </c>
      <c r="Y462">
        <v>2.2153040000000002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4.4215359999999997</v>
      </c>
    </row>
    <row r="463" spans="1:31" x14ac:dyDescent="0.35">
      <c r="A463" s="69">
        <v>32660</v>
      </c>
      <c r="B463">
        <v>10.66878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1.0753600000000001</v>
      </c>
      <c r="I463"/>
      <c r="J463"/>
      <c r="K463">
        <v>20.021529999999998</v>
      </c>
      <c r="L463">
        <v>23.220369999999999</v>
      </c>
      <c r="M463">
        <v>16.190380000000001</v>
      </c>
      <c r="N463"/>
      <c r="O463"/>
      <c r="P463">
        <v>1.857993</v>
      </c>
      <c r="Q463">
        <v>5.7609769999999996</v>
      </c>
      <c r="R463">
        <v>2.3488660000000001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12.469049999999999</v>
      </c>
      <c r="Y463">
        <v>2.2648090000000001</v>
      </c>
      <c r="Z463"/>
      <c r="AA463"/>
      <c r="AB463">
        <v>19.16779</v>
      </c>
      <c r="AC463">
        <v>4.343258E-3</v>
      </c>
      <c r="AD463">
        <v>25.137989999999999</v>
      </c>
      <c r="AE463">
        <v>4.5481420000000004</v>
      </c>
    </row>
    <row r="464" spans="1:31" x14ac:dyDescent="0.35">
      <c r="A464" s="69">
        <v>32690</v>
      </c>
      <c r="B464">
        <v>10.89852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1.1090340000000001</v>
      </c>
      <c r="I464"/>
      <c r="J464"/>
      <c r="K464">
        <v>20.135819999999999</v>
      </c>
      <c r="L464">
        <v>23.493189999999998</v>
      </c>
      <c r="M464">
        <v>16.515779999999999</v>
      </c>
      <c r="N464"/>
      <c r="O464"/>
      <c r="P464">
        <v>1.8845000000000001</v>
      </c>
      <c r="Q464">
        <v>5.8543019999999997</v>
      </c>
      <c r="R464">
        <v>2.3832270000000002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12.65114</v>
      </c>
      <c r="Y464">
        <v>2.3100100000000001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4.6350119999999997</v>
      </c>
    </row>
    <row r="465" spans="1:31" x14ac:dyDescent="0.35">
      <c r="A465" s="69">
        <v>32721</v>
      </c>
      <c r="B465">
        <v>11.09464</v>
      </c>
      <c r="C465"/>
      <c r="D465">
        <v>19.32986</v>
      </c>
      <c r="E465">
        <v>36.731879999999997</v>
      </c>
      <c r="F465">
        <v>2.1745459999999999</v>
      </c>
      <c r="G465"/>
      <c r="H465">
        <v>1.1452560000000001</v>
      </c>
      <c r="I465"/>
      <c r="J465"/>
      <c r="K465">
        <v>19.959379999999999</v>
      </c>
      <c r="L465">
        <v>23.584959999999999</v>
      </c>
      <c r="M465">
        <v>16.713570000000001</v>
      </c>
      <c r="N465"/>
      <c r="O465"/>
      <c r="P465">
        <v>1.912364</v>
      </c>
      <c r="Q465">
        <v>5.9401970000000004</v>
      </c>
      <c r="R465">
        <v>2.4046460000000001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12.80964</v>
      </c>
      <c r="Y465">
        <v>2.3454169999999999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4.7199229999999996</v>
      </c>
    </row>
    <row r="466" spans="1:31" x14ac:dyDescent="0.35">
      <c r="A466" s="69">
        <v>32752</v>
      </c>
      <c r="B466">
        <v>11.206709999999999</v>
      </c>
      <c r="C466"/>
      <c r="D466">
        <v>19.499009999999998</v>
      </c>
      <c r="E466">
        <v>36.891730000000003</v>
      </c>
      <c r="F466">
        <v>2.242032</v>
      </c>
      <c r="G466"/>
      <c r="H466">
        <v>1.166674</v>
      </c>
      <c r="I466"/>
      <c r="J466"/>
      <c r="K466">
        <v>20.146339999999999</v>
      </c>
      <c r="L466">
        <v>23.63899</v>
      </c>
      <c r="M466">
        <v>16.974260000000001</v>
      </c>
      <c r="N466"/>
      <c r="O466"/>
      <c r="P466">
        <v>1.942242</v>
      </c>
      <c r="Q466">
        <v>6.058738</v>
      </c>
      <c r="R466">
        <v>2.4520569999999999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12.94739</v>
      </c>
      <c r="Y466">
        <v>2.3898069999999998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4.7784250000000004</v>
      </c>
    </row>
    <row r="467" spans="1:31" x14ac:dyDescent="0.35">
      <c r="A467" s="69">
        <v>32782</v>
      </c>
      <c r="B467">
        <v>11.262740000000001</v>
      </c>
      <c r="C467"/>
      <c r="D467">
        <v>19.677199999999999</v>
      </c>
      <c r="E467">
        <v>36.97316</v>
      </c>
      <c r="F467">
        <v>2.306187</v>
      </c>
      <c r="G467"/>
      <c r="H467">
        <v>1.180018</v>
      </c>
      <c r="I467"/>
      <c r="J467"/>
      <c r="K467">
        <v>20.293939999999999</v>
      </c>
      <c r="L467">
        <v>23.793320000000001</v>
      </c>
      <c r="M467">
        <v>17.228400000000001</v>
      </c>
      <c r="N467"/>
      <c r="O467"/>
      <c r="P467">
        <v>1.9758100000000001</v>
      </c>
      <c r="Q467">
        <v>6.1803249999999998</v>
      </c>
      <c r="R467">
        <v>2.50074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13.10244</v>
      </c>
      <c r="Y467">
        <v>2.442326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4.8616400000000004</v>
      </c>
    </row>
    <row r="468" spans="1:31" x14ac:dyDescent="0.35">
      <c r="A468" s="69">
        <v>32813</v>
      </c>
      <c r="B468">
        <v>11.35519</v>
      </c>
      <c r="C468"/>
      <c r="D468">
        <v>19.951550000000001</v>
      </c>
      <c r="E468">
        <v>37.04495</v>
      </c>
      <c r="F468">
        <v>2.3671850000000001</v>
      </c>
      <c r="G468"/>
      <c r="H468">
        <v>1.2082139999999999</v>
      </c>
      <c r="I468"/>
      <c r="J468"/>
      <c r="K468">
        <v>20.405830000000002</v>
      </c>
      <c r="L468">
        <v>23.990780000000001</v>
      </c>
      <c r="M468">
        <v>17.437860000000001</v>
      </c>
      <c r="N468"/>
      <c r="O468"/>
      <c r="P468">
        <v>2.0081039999999999</v>
      </c>
      <c r="Q468">
        <v>6.34579</v>
      </c>
      <c r="R468">
        <v>2.5289999999999999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13.26554</v>
      </c>
      <c r="Y468">
        <v>2.494081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4.9521829999999998</v>
      </c>
    </row>
    <row r="469" spans="1:31" x14ac:dyDescent="0.35">
      <c r="A469" s="69">
        <v>32843</v>
      </c>
      <c r="B469">
        <v>11.447649999999999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1.2361949999999999</v>
      </c>
      <c r="I469"/>
      <c r="J469"/>
      <c r="K469">
        <v>20.756830000000001</v>
      </c>
      <c r="L469">
        <v>24.60379</v>
      </c>
      <c r="M469">
        <v>17.65448</v>
      </c>
      <c r="N469"/>
      <c r="O469"/>
      <c r="P469">
        <v>2.0355829999999999</v>
      </c>
      <c r="Q469">
        <v>6.499479</v>
      </c>
      <c r="R469">
        <v>2.5558510000000001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13.438319999999999</v>
      </c>
      <c r="Y469">
        <v>2.5321319999999998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5.0066280000000001</v>
      </c>
    </row>
    <row r="470" spans="1:31" x14ac:dyDescent="0.35">
      <c r="A470" s="69">
        <v>32874</v>
      </c>
      <c r="B470">
        <v>11.551310000000001</v>
      </c>
      <c r="C470"/>
      <c r="D470">
        <v>20.33032</v>
      </c>
      <c r="E470">
        <v>37.055540000000001</v>
      </c>
      <c r="F470">
        <v>2.5370059999999999</v>
      </c>
      <c r="G470"/>
      <c r="H470">
        <v>1.2626550000000001</v>
      </c>
      <c r="I470"/>
      <c r="J470">
        <v>8.7069340000000004</v>
      </c>
      <c r="K470">
        <v>20.81559</v>
      </c>
      <c r="L470">
        <v>24.982330000000001</v>
      </c>
      <c r="M470">
        <v>17.93694</v>
      </c>
      <c r="N470">
        <v>3.7221959999999998</v>
      </c>
      <c r="O470"/>
      <c r="P470">
        <v>2.062484</v>
      </c>
      <c r="Q470">
        <v>6.5896689999999998</v>
      </c>
      <c r="R470">
        <v>2.5865119999999999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13.60037</v>
      </c>
      <c r="Y470">
        <v>2.5891229999999998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5.1146250000000002</v>
      </c>
    </row>
    <row r="471" spans="1:31" x14ac:dyDescent="0.35">
      <c r="A471" s="69">
        <v>32905</v>
      </c>
      <c r="B471">
        <v>11.67459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1.300551</v>
      </c>
      <c r="I471"/>
      <c r="J471">
        <v>9.0293460000000003</v>
      </c>
      <c r="K471">
        <v>20.74436</v>
      </c>
      <c r="L471">
        <v>24.888449999999999</v>
      </c>
      <c r="M471">
        <v>18.13532</v>
      </c>
      <c r="N471">
        <v>3.8476509999999999</v>
      </c>
      <c r="O471">
        <v>1.361583</v>
      </c>
      <c r="P471">
        <v>2.0892629999999999</v>
      </c>
      <c r="Q471">
        <v>6.7121849999999998</v>
      </c>
      <c r="R471">
        <v>2.632603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13.75146</v>
      </c>
      <c r="Y471">
        <v>2.629982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5.1843019999999997</v>
      </c>
    </row>
    <row r="472" spans="1:31" x14ac:dyDescent="0.35">
      <c r="A472" s="69">
        <v>32933</v>
      </c>
      <c r="B472">
        <v>11.803459999999999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1.337734</v>
      </c>
      <c r="I472"/>
      <c r="J472">
        <v>9.3517569999999992</v>
      </c>
      <c r="K472">
        <v>21.077670000000001</v>
      </c>
      <c r="L472">
        <v>24.885619999999999</v>
      </c>
      <c r="M472">
        <v>18.36271</v>
      </c>
      <c r="N472">
        <v>3.9739140000000002</v>
      </c>
      <c r="O472">
        <v>1.438037</v>
      </c>
      <c r="P472">
        <v>2.1189179999999999</v>
      </c>
      <c r="Q472">
        <v>6.892989</v>
      </c>
      <c r="R472">
        <v>2.6961200000000001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13.86365</v>
      </c>
      <c r="Y472">
        <v>2.6608450000000001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5.2080529999999996</v>
      </c>
    </row>
    <row r="473" spans="1:31" x14ac:dyDescent="0.35">
      <c r="A473" s="69">
        <v>32964</v>
      </c>
      <c r="B473">
        <v>11.929539999999999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1.3717760000000001</v>
      </c>
      <c r="I473"/>
      <c r="J473">
        <v>9.6741700000000002</v>
      </c>
      <c r="K473">
        <v>21.33813</v>
      </c>
      <c r="L473">
        <v>24.96603</v>
      </c>
      <c r="M473">
        <v>18.582180000000001</v>
      </c>
      <c r="N473">
        <v>4.1009840000000004</v>
      </c>
      <c r="O473">
        <v>1.5416000000000001</v>
      </c>
      <c r="P473">
        <v>2.1554389999999999</v>
      </c>
      <c r="Q473">
        <v>6.972162</v>
      </c>
      <c r="R473">
        <v>2.7792319999999999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14.019690000000001</v>
      </c>
      <c r="Y473">
        <v>2.7019060000000001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5.2703499999999996</v>
      </c>
    </row>
    <row r="474" spans="1:31" x14ac:dyDescent="0.35">
      <c r="A474" s="69">
        <v>32994</v>
      </c>
      <c r="B474">
        <v>12.021990000000001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1.3876729999999999</v>
      </c>
      <c r="I474"/>
      <c r="J474">
        <v>9.9965810000000008</v>
      </c>
      <c r="K474">
        <v>21.33511</v>
      </c>
      <c r="L474">
        <v>25.09027</v>
      </c>
      <c r="M474">
        <v>18.714670000000002</v>
      </c>
      <c r="N474">
        <v>4.2288620000000003</v>
      </c>
      <c r="O474">
        <v>1.569356</v>
      </c>
      <c r="P474">
        <v>2.18222</v>
      </c>
      <c r="Q474">
        <v>7.0557309999999998</v>
      </c>
      <c r="R474">
        <v>2.8514119999999998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14.106070000000001</v>
      </c>
      <c r="Y474">
        <v>2.734505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5.3371769999999996</v>
      </c>
    </row>
    <row r="475" spans="1:31" x14ac:dyDescent="0.35">
      <c r="A475" s="69">
        <v>33025</v>
      </c>
      <c r="B475">
        <v>12.092040000000001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1.4063570000000001</v>
      </c>
      <c r="I475"/>
      <c r="J475">
        <v>10.318989999999999</v>
      </c>
      <c r="K475">
        <v>21.431889999999999</v>
      </c>
      <c r="L475">
        <v>25.71133</v>
      </c>
      <c r="M475">
        <v>18.877130000000001</v>
      </c>
      <c r="N475">
        <v>4.3572790000000001</v>
      </c>
      <c r="O475">
        <v>1.5906020000000001</v>
      </c>
      <c r="P475">
        <v>2.1985839999999999</v>
      </c>
      <c r="Q475">
        <v>7.1662749999999997</v>
      </c>
      <c r="R475">
        <v>2.9158740000000001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14.220179999999999</v>
      </c>
      <c r="Y475">
        <v>2.7711510000000001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5.3616099999999998</v>
      </c>
    </row>
    <row r="476" spans="1:31" x14ac:dyDescent="0.35">
      <c r="A476" s="69">
        <v>33055</v>
      </c>
      <c r="B476">
        <v>12.14527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1.4450620000000001</v>
      </c>
      <c r="I476"/>
      <c r="J476">
        <v>10.64141</v>
      </c>
      <c r="K476">
        <v>21.472270000000002</v>
      </c>
      <c r="L476">
        <v>26.363710000000001</v>
      </c>
      <c r="M476">
        <v>18.984749999999998</v>
      </c>
      <c r="N476">
        <v>4.4865029999999999</v>
      </c>
      <c r="O476">
        <v>1.648504</v>
      </c>
      <c r="P476">
        <v>2.2220580000000001</v>
      </c>
      <c r="Q476">
        <v>7.2120040000000003</v>
      </c>
      <c r="R476">
        <v>2.9752969999999999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14.339869999999999</v>
      </c>
      <c r="Y476">
        <v>2.8055829999999999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5.3742549999999998</v>
      </c>
    </row>
    <row r="477" spans="1:31" x14ac:dyDescent="0.35">
      <c r="A477" s="69">
        <v>33086</v>
      </c>
      <c r="B477">
        <v>12.215310000000001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1.480591</v>
      </c>
      <c r="I477"/>
      <c r="J477">
        <v>10.96382</v>
      </c>
      <c r="K477">
        <v>21.49126</v>
      </c>
      <c r="L477">
        <v>26.383130000000001</v>
      </c>
      <c r="M477">
        <v>19.072769999999998</v>
      </c>
      <c r="N477">
        <v>4.6165349999999998</v>
      </c>
      <c r="O477">
        <v>1.686617</v>
      </c>
      <c r="P477">
        <v>2.2411949999999998</v>
      </c>
      <c r="Q477">
        <v>7.2770619999999999</v>
      </c>
      <c r="R477">
        <v>3.0484059999999999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14.46602</v>
      </c>
      <c r="Y477">
        <v>2.8322820000000002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5.4049839999999998</v>
      </c>
    </row>
    <row r="478" spans="1:31" x14ac:dyDescent="0.35">
      <c r="A478" s="69">
        <v>33117</v>
      </c>
      <c r="B478">
        <v>12.34699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1.520696</v>
      </c>
      <c r="I478"/>
      <c r="J478">
        <v>11.28623</v>
      </c>
      <c r="K478">
        <v>21.800519999999999</v>
      </c>
      <c r="L478">
        <v>26.532959999999999</v>
      </c>
      <c r="M478">
        <v>19.252970000000001</v>
      </c>
      <c r="N478">
        <v>4.7473739999999998</v>
      </c>
      <c r="O478">
        <v>1.7304710000000001</v>
      </c>
      <c r="P478">
        <v>2.266864</v>
      </c>
      <c r="Q478">
        <v>7.382695</v>
      </c>
      <c r="R478">
        <v>3.1086399999999998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14.59027</v>
      </c>
      <c r="Y478">
        <v>2.8653580000000001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5.4035849999999996</v>
      </c>
    </row>
    <row r="479" spans="1:31" x14ac:dyDescent="0.35">
      <c r="A479" s="69">
        <v>33147</v>
      </c>
      <c r="B479">
        <v>12.45345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1.5636399999999999</v>
      </c>
      <c r="I479"/>
      <c r="J479">
        <v>11.608639999999999</v>
      </c>
      <c r="K479">
        <v>21.998899999999999</v>
      </c>
      <c r="L479">
        <v>26.76388</v>
      </c>
      <c r="M479">
        <v>19.381730000000001</v>
      </c>
      <c r="N479">
        <v>4.8792910000000003</v>
      </c>
      <c r="O479">
        <v>1.7668470000000001</v>
      </c>
      <c r="P479">
        <v>2.2957779999999999</v>
      </c>
      <c r="Q479">
        <v>7.4952889999999996</v>
      </c>
      <c r="R479">
        <v>3.1429100000000001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14.691129999999999</v>
      </c>
      <c r="Y479">
        <v>2.8926150000000002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5.4114380000000004</v>
      </c>
    </row>
    <row r="480" spans="1:31" x14ac:dyDescent="0.35">
      <c r="A480" s="69">
        <v>33178</v>
      </c>
      <c r="B480">
        <v>12.554309999999999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1.5954980000000001</v>
      </c>
      <c r="I480"/>
      <c r="J480">
        <v>11.931050000000001</v>
      </c>
      <c r="K480">
        <v>22.113800000000001</v>
      </c>
      <c r="L480">
        <v>26.911950000000001</v>
      </c>
      <c r="M480">
        <v>19.504349999999999</v>
      </c>
      <c r="N480">
        <v>5.0120149999999999</v>
      </c>
      <c r="O480">
        <v>1.810111</v>
      </c>
      <c r="P480">
        <v>2.324341</v>
      </c>
      <c r="Q480">
        <v>7.5852339999999998</v>
      </c>
      <c r="R480">
        <v>3.194232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14.77375</v>
      </c>
      <c r="Y480">
        <v>2.9248769999999999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5.5235799999999999</v>
      </c>
    </row>
    <row r="481" spans="1:31" x14ac:dyDescent="0.35">
      <c r="A481" s="69">
        <v>33208</v>
      </c>
      <c r="B481">
        <v>12.67198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1.6276949999999999</v>
      </c>
      <c r="I481"/>
      <c r="J481">
        <v>12.25346</v>
      </c>
      <c r="K481">
        <v>22.467179999999999</v>
      </c>
      <c r="L481">
        <v>27.563089999999999</v>
      </c>
      <c r="M481">
        <v>19.6006</v>
      </c>
      <c r="N481">
        <v>5.1609579999999999</v>
      </c>
      <c r="O481">
        <v>1.8692219999999999</v>
      </c>
      <c r="P481">
        <v>2.3549009999999999</v>
      </c>
      <c r="Q481">
        <v>7.566935</v>
      </c>
      <c r="R481">
        <v>3.2796560000000001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14.899699999999999</v>
      </c>
      <c r="Y481">
        <v>2.9659270000000002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</v>
      </c>
    </row>
    <row r="482" spans="1:31" x14ac:dyDescent="0.35">
      <c r="A482" s="69">
        <v>33239</v>
      </c>
      <c r="B482">
        <v>12.66358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1.660738</v>
      </c>
      <c r="I482"/>
      <c r="J482">
        <v>12.57588</v>
      </c>
      <c r="K482">
        <v>22.48048</v>
      </c>
      <c r="L482">
        <v>27.904990000000002</v>
      </c>
      <c r="M482">
        <v>19.658049999999999</v>
      </c>
      <c r="N482">
        <v>5.2765969999999998</v>
      </c>
      <c r="O482">
        <v>1.9134230000000001</v>
      </c>
      <c r="P482">
        <v>2.378565</v>
      </c>
      <c r="Q482">
        <v>7.50345</v>
      </c>
      <c r="R482">
        <v>3.4388570000000001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15.006019999999999</v>
      </c>
      <c r="Y482">
        <v>2.9918049999999998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5.6677619999999997</v>
      </c>
    </row>
    <row r="483" spans="1:31" x14ac:dyDescent="0.35">
      <c r="A483" s="69">
        <v>33270</v>
      </c>
      <c r="B483">
        <v>12.59634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1.684321</v>
      </c>
      <c r="I483"/>
      <c r="J483">
        <v>12.898289999999999</v>
      </c>
      <c r="K483">
        <v>21.870100000000001</v>
      </c>
      <c r="L483">
        <v>27.756319999999999</v>
      </c>
      <c r="M483">
        <v>19.723330000000001</v>
      </c>
      <c r="N483">
        <v>5.37134</v>
      </c>
      <c r="O483">
        <v>1.9345460000000001</v>
      </c>
      <c r="P483">
        <v>2.411737</v>
      </c>
      <c r="Q483">
        <v>7.5832940000000004</v>
      </c>
      <c r="R483">
        <v>3.5657899999999998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15.10005</v>
      </c>
      <c r="Y483">
        <v>3.0126949999999999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5.8374969999999999</v>
      </c>
    </row>
    <row r="484" spans="1:31" x14ac:dyDescent="0.35">
      <c r="A484" s="69">
        <v>33298</v>
      </c>
      <c r="B484">
        <v>12.61595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1.7040489999999999</v>
      </c>
      <c r="I484"/>
      <c r="J484">
        <v>13.220700000000001</v>
      </c>
      <c r="K484">
        <v>21.949529999999999</v>
      </c>
      <c r="L484">
        <v>27.85303</v>
      </c>
      <c r="M484">
        <v>19.797969999999999</v>
      </c>
      <c r="N484">
        <v>5.4888409999999999</v>
      </c>
      <c r="O484">
        <v>1.911813</v>
      </c>
      <c r="P484">
        <v>2.4459559999999998</v>
      </c>
      <c r="Q484">
        <v>7.7351729999999996</v>
      </c>
      <c r="R484">
        <v>3.6328849999999999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15.21496</v>
      </c>
      <c r="Y484">
        <v>3.0485989999999998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5.9760309999999999</v>
      </c>
    </row>
    <row r="485" spans="1:31" x14ac:dyDescent="0.35">
      <c r="A485" s="69">
        <v>33329</v>
      </c>
      <c r="B485">
        <v>12.652369999999999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1.740019</v>
      </c>
      <c r="I485"/>
      <c r="J485">
        <v>13.54311</v>
      </c>
      <c r="K485">
        <v>22.598089999999999</v>
      </c>
      <c r="L485">
        <v>27.95298</v>
      </c>
      <c r="M485">
        <v>19.910019999999999</v>
      </c>
      <c r="N485">
        <v>5.5986229999999999</v>
      </c>
      <c r="O485">
        <v>1.918892</v>
      </c>
      <c r="P485">
        <v>2.474186</v>
      </c>
      <c r="Q485">
        <v>7.8424610000000001</v>
      </c>
      <c r="R485">
        <v>3.6952129999999999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15.328250000000001</v>
      </c>
      <c r="Y485">
        <v>3.0942409999999998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6.0041890000000002</v>
      </c>
    </row>
    <row r="486" spans="1:31" x14ac:dyDescent="0.35">
      <c r="A486" s="69">
        <v>33359</v>
      </c>
      <c r="B486">
        <v>12.7028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1.786232</v>
      </c>
      <c r="I486"/>
      <c r="J486">
        <v>13.86552</v>
      </c>
      <c r="K486">
        <v>23.105840000000001</v>
      </c>
      <c r="L486">
        <v>28.032550000000001</v>
      </c>
      <c r="M486">
        <v>19.984159999999999</v>
      </c>
      <c r="N486">
        <v>5.7560419999999999</v>
      </c>
      <c r="O486">
        <v>1.973093</v>
      </c>
      <c r="P486">
        <v>2.5132680000000001</v>
      </c>
      <c r="Q486">
        <v>7.9305139999999996</v>
      </c>
      <c r="R486">
        <v>3.7599320000000001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15.44557</v>
      </c>
      <c r="Y486">
        <v>3.1413880000000001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6.117731</v>
      </c>
    </row>
    <row r="487" spans="1:31" x14ac:dyDescent="0.35">
      <c r="A487" s="69">
        <v>33390</v>
      </c>
      <c r="B487">
        <v>12.767239999999999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1.8142069999999999</v>
      </c>
      <c r="I487"/>
      <c r="J487">
        <v>14.187939999999999</v>
      </c>
      <c r="K487">
        <v>23.30735</v>
      </c>
      <c r="L487">
        <v>28.24822</v>
      </c>
      <c r="M487">
        <v>20.023990000000001</v>
      </c>
      <c r="N487">
        <v>5.8971809999999998</v>
      </c>
      <c r="O487">
        <v>2.0169410000000001</v>
      </c>
      <c r="P487">
        <v>2.5430869999999999</v>
      </c>
      <c r="Q487">
        <v>7.9881609999999998</v>
      </c>
      <c r="R487">
        <v>3.7920759999999998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15.54161</v>
      </c>
      <c r="Y487">
        <v>3.1847750000000001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6.1964499999999996</v>
      </c>
    </row>
    <row r="488" spans="1:31" x14ac:dyDescent="0.35">
      <c r="A488" s="69">
        <v>33420</v>
      </c>
      <c r="B488">
        <v>12.80926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1.8149850000000001</v>
      </c>
      <c r="I488"/>
      <c r="J488">
        <v>14.510350000000001</v>
      </c>
      <c r="K488">
        <v>23.865220000000001</v>
      </c>
      <c r="L488">
        <v>28.465890000000002</v>
      </c>
      <c r="M488">
        <v>20.034559999999999</v>
      </c>
      <c r="N488">
        <v>6.0104810000000004</v>
      </c>
      <c r="O488">
        <v>2.0911140000000001</v>
      </c>
      <c r="P488">
        <v>2.5621580000000002</v>
      </c>
      <c r="Q488">
        <v>8.0678640000000001</v>
      </c>
      <c r="R488">
        <v>3.7830400000000002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15.622730000000001</v>
      </c>
      <c r="Y488">
        <v>3.2262979999999999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6.1783659999999996</v>
      </c>
    </row>
    <row r="489" spans="1:31" x14ac:dyDescent="0.35">
      <c r="A489" s="69">
        <v>33451</v>
      </c>
      <c r="B489">
        <v>12.851290000000001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1.8122849999999999</v>
      </c>
      <c r="I489"/>
      <c r="J489">
        <v>14.83276</v>
      </c>
      <c r="K489">
        <v>24.350809999999999</v>
      </c>
      <c r="L489">
        <v>28.50018</v>
      </c>
      <c r="M489">
        <v>20.046610000000001</v>
      </c>
      <c r="N489">
        <v>6.1358309999999996</v>
      </c>
      <c r="O489">
        <v>2.120657</v>
      </c>
      <c r="P489">
        <v>2.5930089999999999</v>
      </c>
      <c r="Q489">
        <v>8.1895330000000008</v>
      </c>
      <c r="R489">
        <v>3.8487290000000001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15.690770000000001</v>
      </c>
      <c r="Y489">
        <v>3.2698619999999998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6.1891049999999996</v>
      </c>
    </row>
    <row r="490" spans="1:31" x14ac:dyDescent="0.35">
      <c r="A490" s="69">
        <v>33482</v>
      </c>
      <c r="B490">
        <v>12.912929999999999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1.8652740000000001</v>
      </c>
      <c r="I490"/>
      <c r="J490">
        <v>15.15517</v>
      </c>
      <c r="K490">
        <v>24.15785</v>
      </c>
      <c r="L490">
        <v>28.620259999999998</v>
      </c>
      <c r="M490">
        <v>20.084759999999999</v>
      </c>
      <c r="N490">
        <v>6.2670360000000001</v>
      </c>
      <c r="O490">
        <v>2.1149969999999998</v>
      </c>
      <c r="P490">
        <v>2.6313149999999998</v>
      </c>
      <c r="Q490">
        <v>8.2879909999999999</v>
      </c>
      <c r="R490">
        <v>3.8762660000000002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15.782959999999999</v>
      </c>
      <c r="Y490">
        <v>3.3317070000000002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6.2464519999999997</v>
      </c>
    </row>
    <row r="491" spans="1:31" x14ac:dyDescent="0.35">
      <c r="A491" s="69">
        <v>33512</v>
      </c>
      <c r="B491">
        <v>12.93534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1.9669099999999999</v>
      </c>
      <c r="I491"/>
      <c r="J491">
        <v>15.47758</v>
      </c>
      <c r="K491">
        <v>24.299399999999999</v>
      </c>
      <c r="L491">
        <v>28.778780000000001</v>
      </c>
      <c r="M491">
        <v>20.114039999999999</v>
      </c>
      <c r="N491">
        <v>6.4158660000000003</v>
      </c>
      <c r="O491">
        <v>2.1496710000000001</v>
      </c>
      <c r="P491">
        <v>2.6805129999999999</v>
      </c>
      <c r="Q491">
        <v>8.3538130000000006</v>
      </c>
      <c r="R491">
        <v>3.8717980000000001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15.901339999999999</v>
      </c>
      <c r="Y491">
        <v>3.3990170000000002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6.2986940000000002</v>
      </c>
    </row>
    <row r="492" spans="1:31" x14ac:dyDescent="0.35">
      <c r="A492" s="69">
        <v>33543</v>
      </c>
      <c r="B492">
        <v>12.910119999999999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2.0672579999999998</v>
      </c>
      <c r="I492"/>
      <c r="J492">
        <v>15.8</v>
      </c>
      <c r="K492">
        <v>24.51388</v>
      </c>
      <c r="L492">
        <v>29.000219999999999</v>
      </c>
      <c r="M492">
        <v>20.134779999999999</v>
      </c>
      <c r="N492">
        <v>6.6080899999999998</v>
      </c>
      <c r="O492">
        <v>2.1783399999999999</v>
      </c>
      <c r="P492">
        <v>2.7432720000000002</v>
      </c>
      <c r="Q492">
        <v>8.4124440000000007</v>
      </c>
      <c r="R492">
        <v>4.0155450000000004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16.012409999999999</v>
      </c>
      <c r="Y492">
        <v>3.452998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6.3475239999999999</v>
      </c>
    </row>
    <row r="493" spans="1:31" x14ac:dyDescent="0.35">
      <c r="A493" s="69">
        <v>33573</v>
      </c>
      <c r="B493">
        <v>12.940939999999999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2.150655</v>
      </c>
      <c r="I493"/>
      <c r="J493">
        <v>16.227080000000001</v>
      </c>
      <c r="K493">
        <v>24.313690000000001</v>
      </c>
      <c r="L493">
        <v>29.69997</v>
      </c>
      <c r="M493">
        <v>20.183160000000001</v>
      </c>
      <c r="N493">
        <v>6.9232420000000001</v>
      </c>
      <c r="O493">
        <v>2.204942</v>
      </c>
      <c r="P493">
        <v>2.792468</v>
      </c>
      <c r="Q493">
        <v>8.5005670000000002</v>
      </c>
      <c r="R493">
        <v>4.4765220000000001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16.118279999999999</v>
      </c>
      <c r="Y493">
        <v>3.507212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6.3644889999999998</v>
      </c>
    </row>
    <row r="494" spans="1:31" x14ac:dyDescent="0.35">
      <c r="A494" s="69">
        <v>33604</v>
      </c>
      <c r="B494">
        <v>12.988569999999999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2.236691</v>
      </c>
      <c r="I494"/>
      <c r="J494">
        <v>13.807090000000001</v>
      </c>
      <c r="K494">
        <v>24.751930000000002</v>
      </c>
      <c r="L494">
        <v>29.966660000000001</v>
      </c>
      <c r="M494">
        <v>20.294339999999998</v>
      </c>
      <c r="N494">
        <v>7.2248830000000002</v>
      </c>
      <c r="O494">
        <v>2.2394340000000001</v>
      </c>
      <c r="P494">
        <v>2.8313839999999999</v>
      </c>
      <c r="Q494">
        <v>8.5752950000000006</v>
      </c>
      <c r="R494">
        <v>4.9703869999999997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16.232849999999999</v>
      </c>
      <c r="Y494">
        <v>3.5715599999999998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6.4358110000000002</v>
      </c>
    </row>
    <row r="495" spans="1:31" x14ac:dyDescent="0.35">
      <c r="A495" s="69">
        <v>33635</v>
      </c>
      <c r="B495">
        <v>13.01939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2.3121779999999998</v>
      </c>
      <c r="I495"/>
      <c r="J495">
        <v>14.289669999999999</v>
      </c>
      <c r="K495">
        <v>25.58785</v>
      </c>
      <c r="L495">
        <v>29.742349999999998</v>
      </c>
      <c r="M495">
        <v>20.41488</v>
      </c>
      <c r="N495">
        <v>7.3723260000000002</v>
      </c>
      <c r="O495">
        <v>2.2638760000000002</v>
      </c>
      <c r="P495">
        <v>2.8772419999999999</v>
      </c>
      <c r="Q495">
        <v>8.5989190000000004</v>
      </c>
      <c r="R495">
        <v>5.236408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16.347490000000001</v>
      </c>
      <c r="Y495">
        <v>3.6242670000000001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6.525461</v>
      </c>
    </row>
    <row r="496" spans="1:31" x14ac:dyDescent="0.35">
      <c r="A496" s="69">
        <v>33664</v>
      </c>
      <c r="B496">
        <v>13.016590000000001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2.3912110000000002</v>
      </c>
      <c r="I496"/>
      <c r="J496">
        <v>14.458349999999999</v>
      </c>
      <c r="K496">
        <v>25.730869999999999</v>
      </c>
      <c r="L496">
        <v>29.861000000000001</v>
      </c>
      <c r="M496">
        <v>20.490639999999999</v>
      </c>
      <c r="N496">
        <v>7.5088739999999996</v>
      </c>
      <c r="O496">
        <v>2.3056640000000002</v>
      </c>
      <c r="P496">
        <v>2.9165830000000001</v>
      </c>
      <c r="Q496">
        <v>8.6020590000000006</v>
      </c>
      <c r="R496">
        <v>5.3675660000000001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16.440909999999999</v>
      </c>
      <c r="Y496">
        <v>3.6770719999999999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6.5270530000000004</v>
      </c>
    </row>
    <row r="497" spans="1:31" x14ac:dyDescent="0.35">
      <c r="A497" s="69">
        <v>33695</v>
      </c>
      <c r="B497">
        <v>13.0334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2.478062</v>
      </c>
      <c r="I497"/>
      <c r="J497">
        <v>14.503819999999999</v>
      </c>
      <c r="K497">
        <v>25.866589999999999</v>
      </c>
      <c r="L497">
        <v>30.09694</v>
      </c>
      <c r="M497">
        <v>20.53912</v>
      </c>
      <c r="N497">
        <v>7.7581959999999999</v>
      </c>
      <c r="O497">
        <v>2.370161</v>
      </c>
      <c r="P497">
        <v>2.947616</v>
      </c>
      <c r="Q497">
        <v>8.6370719999999999</v>
      </c>
      <c r="R497">
        <v>5.5023650000000002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16.49635</v>
      </c>
      <c r="Y497">
        <v>3.7291799999999999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6.5711959999999996</v>
      </c>
    </row>
    <row r="498" spans="1:31" x14ac:dyDescent="0.35">
      <c r="A498" s="69">
        <v>33725</v>
      </c>
      <c r="B498">
        <v>13.11185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2.5427270000000002</v>
      </c>
      <c r="I498"/>
      <c r="J498">
        <v>14.694509999999999</v>
      </c>
      <c r="K498">
        <v>26.030999999999999</v>
      </c>
      <c r="L498">
        <v>30.376840000000001</v>
      </c>
      <c r="M498">
        <v>20.502120000000001</v>
      </c>
      <c r="N498">
        <v>7.9520239999999998</v>
      </c>
      <c r="O498">
        <v>2.439597</v>
      </c>
      <c r="P498">
        <v>2.9936050000000001</v>
      </c>
      <c r="Q498">
        <v>8.6876320000000007</v>
      </c>
      <c r="R498">
        <v>5.6088009999999997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16.55913</v>
      </c>
      <c r="Y498">
        <v>3.778864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6.5899099999999997</v>
      </c>
    </row>
    <row r="499" spans="1:31" x14ac:dyDescent="0.35">
      <c r="A499" s="69">
        <v>33756</v>
      </c>
      <c r="B499">
        <v>13.15387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2.6186750000000001</v>
      </c>
      <c r="I499"/>
      <c r="J499">
        <v>14.85439</v>
      </c>
      <c r="K499">
        <v>26.06194</v>
      </c>
      <c r="L499">
        <v>30.599250000000001</v>
      </c>
      <c r="M499">
        <v>20.506209999999999</v>
      </c>
      <c r="N499">
        <v>8.1183969999999999</v>
      </c>
      <c r="O499">
        <v>2.4836779999999998</v>
      </c>
      <c r="P499">
        <v>3.0442390000000001</v>
      </c>
      <c r="Q499">
        <v>8.6664919999999999</v>
      </c>
      <c r="R499">
        <v>5.6584659999999998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16.623329999999999</v>
      </c>
      <c r="Y499">
        <v>3.8327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6.5942119999999997</v>
      </c>
    </row>
    <row r="500" spans="1:31" x14ac:dyDescent="0.35">
      <c r="A500" s="69">
        <v>33786</v>
      </c>
      <c r="B500">
        <v>13.21271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2.6679580000000001</v>
      </c>
      <c r="I500"/>
      <c r="J500">
        <v>15.27683</v>
      </c>
      <c r="K500">
        <v>26.045850000000002</v>
      </c>
      <c r="L500">
        <v>30.727779999999999</v>
      </c>
      <c r="M500">
        <v>20.586829999999999</v>
      </c>
      <c r="N500">
        <v>8.3247060000000008</v>
      </c>
      <c r="O500">
        <v>2.5039669999999998</v>
      </c>
      <c r="P500">
        <v>3.0877189999999999</v>
      </c>
      <c r="Q500">
        <v>8.7673199999999998</v>
      </c>
      <c r="R500">
        <v>5.743303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16.702490000000001</v>
      </c>
      <c r="Y500">
        <v>3.8877989999999998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6.69231</v>
      </c>
    </row>
    <row r="501" spans="1:31" x14ac:dyDescent="0.35">
      <c r="A501" s="69">
        <v>33817</v>
      </c>
      <c r="B501">
        <v>13.324769999999999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2.673848</v>
      </c>
      <c r="I501"/>
      <c r="J501">
        <v>15.94716</v>
      </c>
      <c r="K501">
        <v>26.199670000000001</v>
      </c>
      <c r="L501">
        <v>30.761369999999999</v>
      </c>
      <c r="M501">
        <v>20.612839999999998</v>
      </c>
      <c r="N501">
        <v>8.5173989999999993</v>
      </c>
      <c r="O501">
        <v>2.5297999999999998</v>
      </c>
      <c r="P501">
        <v>3.1252580000000001</v>
      </c>
      <c r="Q501">
        <v>8.7941029999999998</v>
      </c>
      <c r="R501">
        <v>5.7826469999999999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16.787880000000001</v>
      </c>
      <c r="Y501">
        <v>3.9438659999999999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6.749606</v>
      </c>
    </row>
    <row r="502" spans="1:31" x14ac:dyDescent="0.35">
      <c r="A502" s="69">
        <v>33848</v>
      </c>
      <c r="B502">
        <v>13.38081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2.7227229999999998</v>
      </c>
      <c r="I502"/>
      <c r="J502">
        <v>16.152519999999999</v>
      </c>
      <c r="K502">
        <v>26.22879</v>
      </c>
      <c r="L502">
        <v>30.96744</v>
      </c>
      <c r="M502">
        <v>20.697929999999999</v>
      </c>
      <c r="N502">
        <v>8.6854849999999999</v>
      </c>
      <c r="O502">
        <v>2.5665960000000001</v>
      </c>
      <c r="P502">
        <v>3.1447579999999999</v>
      </c>
      <c r="Q502">
        <v>8.7220040000000001</v>
      </c>
      <c r="R502">
        <v>6.0329420000000002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16.87764</v>
      </c>
      <c r="Y502">
        <v>3.9987740000000001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6.7828530000000002</v>
      </c>
    </row>
    <row r="503" spans="1:31" x14ac:dyDescent="0.35">
      <c r="A503" s="69">
        <v>33878</v>
      </c>
      <c r="B503">
        <v>13.378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2.813936</v>
      </c>
      <c r="I503"/>
      <c r="J503">
        <v>16.239059999999998</v>
      </c>
      <c r="K503">
        <v>26.234310000000001</v>
      </c>
      <c r="L503">
        <v>31.196110000000001</v>
      </c>
      <c r="M503">
        <v>20.9114</v>
      </c>
      <c r="N503">
        <v>8.8046530000000001</v>
      </c>
      <c r="O503">
        <v>2.6182650000000001</v>
      </c>
      <c r="P503">
        <v>3.1816110000000002</v>
      </c>
      <c r="Q503">
        <v>8.7521350000000009</v>
      </c>
      <c r="R503">
        <v>6.151211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16.997910000000001</v>
      </c>
      <c r="Y503">
        <v>4.0526489999999997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35">
      <c r="A504" s="69">
        <v>33909</v>
      </c>
      <c r="B504">
        <v>13.414429999999999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2.893726</v>
      </c>
      <c r="I504"/>
      <c r="J504">
        <v>16.557359999999999</v>
      </c>
      <c r="K504">
        <v>26.391439999999999</v>
      </c>
      <c r="L504">
        <v>31.398350000000001</v>
      </c>
      <c r="M504">
        <v>21.024989999999999</v>
      </c>
      <c r="N504">
        <v>8.9263569999999994</v>
      </c>
      <c r="O504">
        <v>2.6740460000000001</v>
      </c>
      <c r="P504">
        <v>3.22471</v>
      </c>
      <c r="Q504">
        <v>8.7772430000000004</v>
      </c>
      <c r="R504">
        <v>6.0640729999999996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17.09592</v>
      </c>
      <c r="Y504">
        <v>4.1090499999999999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6.8982830000000002</v>
      </c>
    </row>
    <row r="505" spans="1:31" x14ac:dyDescent="0.35">
      <c r="A505" s="69">
        <v>33939</v>
      </c>
      <c r="B505">
        <v>13.47606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2.9896950000000002</v>
      </c>
      <c r="I505"/>
      <c r="J505">
        <v>16.860990000000001</v>
      </c>
      <c r="K505">
        <v>25.960509999999999</v>
      </c>
      <c r="L505">
        <v>31.979769999999998</v>
      </c>
      <c r="M505">
        <v>20.981739999999999</v>
      </c>
      <c r="N505">
        <v>9.0202620000000007</v>
      </c>
      <c r="O505">
        <v>2.6902780000000002</v>
      </c>
      <c r="P505">
        <v>3.2464029999999999</v>
      </c>
      <c r="Q505">
        <v>8.8291419999999992</v>
      </c>
      <c r="R505">
        <v>6.2174170000000002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17.17812</v>
      </c>
      <c r="Y505">
        <v>4.1603110000000001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6.8957300000000004</v>
      </c>
    </row>
    <row r="506" spans="1:31" x14ac:dyDescent="0.35">
      <c r="A506" s="69">
        <v>33970</v>
      </c>
      <c r="B506">
        <v>13.557309999999999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3.0704220000000002</v>
      </c>
      <c r="I506"/>
      <c r="J506">
        <v>16.913789999999999</v>
      </c>
      <c r="K506">
        <v>25.64733</v>
      </c>
      <c r="L506">
        <v>32.211359999999999</v>
      </c>
      <c r="M506">
        <v>20.956230000000001</v>
      </c>
      <c r="N506">
        <v>9.1392399999999991</v>
      </c>
      <c r="O506">
        <v>2.701066</v>
      </c>
      <c r="P506">
        <v>3.2751809999999999</v>
      </c>
      <c r="Q506">
        <v>8.8546080000000007</v>
      </c>
      <c r="R506">
        <v>6.428153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17.26295</v>
      </c>
      <c r="Y506">
        <v>4.215751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6.8650180000000001</v>
      </c>
    </row>
    <row r="507" spans="1:31" x14ac:dyDescent="0.35">
      <c r="A507" s="69">
        <v>34001</v>
      </c>
      <c r="B507">
        <v>13.65537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3.140622</v>
      </c>
      <c r="I507"/>
      <c r="J507">
        <v>16.699639999999999</v>
      </c>
      <c r="K507">
        <v>25.91966</v>
      </c>
      <c r="L507">
        <v>32.077010000000001</v>
      </c>
      <c r="M507">
        <v>21.027080000000002</v>
      </c>
      <c r="N507">
        <v>9.3077070000000006</v>
      </c>
      <c r="O507">
        <v>2.7532459999999999</v>
      </c>
      <c r="P507">
        <v>3.3063750000000001</v>
      </c>
      <c r="Q507">
        <v>8.8758140000000001</v>
      </c>
      <c r="R507">
        <v>6.5683150000000001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17.34432</v>
      </c>
      <c r="Y507">
        <v>4.2663640000000003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6.8680969999999997</v>
      </c>
    </row>
    <row r="508" spans="1:31" x14ac:dyDescent="0.35">
      <c r="A508" s="69">
        <v>34029</v>
      </c>
      <c r="B508">
        <v>13.739420000000001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3.2262270000000002</v>
      </c>
      <c r="I508"/>
      <c r="J508">
        <v>16.572030000000002</v>
      </c>
      <c r="K508">
        <v>26.23442</v>
      </c>
      <c r="L508">
        <v>32.296100000000003</v>
      </c>
      <c r="M508">
        <v>21.102399999999999</v>
      </c>
      <c r="N508">
        <v>9.434723</v>
      </c>
      <c r="O508">
        <v>2.8186309999999999</v>
      </c>
      <c r="P508">
        <v>3.3424680000000002</v>
      </c>
      <c r="Q508">
        <v>8.8600410000000007</v>
      </c>
      <c r="R508">
        <v>6.6978569999999999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17.406690000000001</v>
      </c>
      <c r="Y508">
        <v>4.3183769999999999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6.8767370000000003</v>
      </c>
    </row>
    <row r="509" spans="1:31" x14ac:dyDescent="0.35">
      <c r="A509" s="69">
        <v>34060</v>
      </c>
      <c r="B509">
        <v>13.775840000000001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3.3007780000000002</v>
      </c>
      <c r="I509"/>
      <c r="J509">
        <v>16.79645</v>
      </c>
      <c r="K509">
        <v>26.637869999999999</v>
      </c>
      <c r="L509">
        <v>32.510750000000002</v>
      </c>
      <c r="M509">
        <v>21.116679999999999</v>
      </c>
      <c r="N509">
        <v>9.5640260000000001</v>
      </c>
      <c r="O509">
        <v>2.8443019999999999</v>
      </c>
      <c r="P509">
        <v>3.4112360000000002</v>
      </c>
      <c r="Q509">
        <v>8.8622940000000003</v>
      </c>
      <c r="R509">
        <v>6.7651070000000004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17.488299999999999</v>
      </c>
      <c r="Y509">
        <v>4.3604089999999998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6.8685689999999999</v>
      </c>
    </row>
    <row r="510" spans="1:31" x14ac:dyDescent="0.35">
      <c r="A510" s="69">
        <v>34090</v>
      </c>
      <c r="B510">
        <v>13.79265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3.3957099999999998</v>
      </c>
      <c r="I510"/>
      <c r="J510">
        <v>17.111809999999998</v>
      </c>
      <c r="K510">
        <v>26.933820000000001</v>
      </c>
      <c r="L510">
        <v>32.645150000000001</v>
      </c>
      <c r="M510">
        <v>21.13128</v>
      </c>
      <c r="N510">
        <v>9.6800960000000007</v>
      </c>
      <c r="O510">
        <v>2.8436840000000001</v>
      </c>
      <c r="P510">
        <v>3.466968</v>
      </c>
      <c r="Q510">
        <v>8.8698619999999995</v>
      </c>
      <c r="R510">
        <v>6.8336069999999998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17.64141</v>
      </c>
      <c r="Y510">
        <v>4.4114760000000004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6.8569209999999998</v>
      </c>
    </row>
    <row r="511" spans="1:31" x14ac:dyDescent="0.35">
      <c r="A511" s="69">
        <v>34121</v>
      </c>
      <c r="B511">
        <v>13.904719999999999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3.5216940000000001</v>
      </c>
      <c r="I511"/>
      <c r="J511">
        <v>17.386099999999999</v>
      </c>
      <c r="K511">
        <v>27.165199999999999</v>
      </c>
      <c r="L511">
        <v>32.806049999999999</v>
      </c>
      <c r="M511">
        <v>21.202739999999999</v>
      </c>
      <c r="N511">
        <v>9.7478119999999997</v>
      </c>
      <c r="O511">
        <v>2.875759</v>
      </c>
      <c r="P511">
        <v>3.4904850000000001</v>
      </c>
      <c r="Q511">
        <v>8.9374520000000004</v>
      </c>
      <c r="R511">
        <v>6.9693810000000003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17.740939999999998</v>
      </c>
      <c r="Y511">
        <v>4.4515070000000003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6.8545949999999998</v>
      </c>
    </row>
    <row r="512" spans="1:31" x14ac:dyDescent="0.35">
      <c r="A512" s="69">
        <v>34151</v>
      </c>
      <c r="B512">
        <v>14.02519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3.6734119999999999</v>
      </c>
      <c r="I512"/>
      <c r="J512">
        <v>17.82321</v>
      </c>
      <c r="K512">
        <v>27.432179999999999</v>
      </c>
      <c r="L512">
        <v>32.840850000000003</v>
      </c>
      <c r="M512">
        <v>21.342490000000002</v>
      </c>
      <c r="N512">
        <v>9.8814550000000008</v>
      </c>
      <c r="O512">
        <v>2.9305599999999998</v>
      </c>
      <c r="P512">
        <v>3.5269520000000001</v>
      </c>
      <c r="Q512">
        <v>9.1413860000000007</v>
      </c>
      <c r="R512">
        <v>7.0810649999999997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17.82497</v>
      </c>
      <c r="Y512">
        <v>4.4957099999999999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6.8684989999999999</v>
      </c>
    </row>
    <row r="513" spans="1:31" x14ac:dyDescent="0.35">
      <c r="A513" s="69">
        <v>34182</v>
      </c>
      <c r="B513">
        <v>14.0364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3.8097439999999998</v>
      </c>
      <c r="I513"/>
      <c r="J513">
        <v>18.26032</v>
      </c>
      <c r="K513">
        <v>27.758019999999998</v>
      </c>
      <c r="L513">
        <v>32.803669999999997</v>
      </c>
      <c r="M513">
        <v>21.456910000000001</v>
      </c>
      <c r="N513">
        <v>9.9949189999999994</v>
      </c>
      <c r="O513">
        <v>3.0095429999999999</v>
      </c>
      <c r="P513">
        <v>3.577121</v>
      </c>
      <c r="Q513">
        <v>9.2204060000000005</v>
      </c>
      <c r="R513">
        <v>7.1855719999999996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17.926839999999999</v>
      </c>
      <c r="Y513">
        <v>4.5636479999999997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6.9645510000000002</v>
      </c>
    </row>
    <row r="514" spans="1:31" x14ac:dyDescent="0.35">
      <c r="A514" s="69">
        <v>34213</v>
      </c>
      <c r="B514">
        <v>14.07282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3.9069859999999998</v>
      </c>
      <c r="I514"/>
      <c r="J514">
        <v>18.452470000000002</v>
      </c>
      <c r="K514">
        <v>28.198830000000001</v>
      </c>
      <c r="L514">
        <v>32.843910000000001</v>
      </c>
      <c r="M514">
        <v>21.505690000000001</v>
      </c>
      <c r="N514">
        <v>10.09282</v>
      </c>
      <c r="O514">
        <v>3.087968</v>
      </c>
      <c r="P514">
        <v>3.6154679999999999</v>
      </c>
      <c r="Q514">
        <v>9.144838</v>
      </c>
      <c r="R514">
        <v>7.3714409999999999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18.025600000000001</v>
      </c>
      <c r="Y514">
        <v>4.6211859999999998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7.0724609999999997</v>
      </c>
    </row>
    <row r="515" spans="1:31" x14ac:dyDescent="0.35">
      <c r="A515" s="69">
        <v>34243</v>
      </c>
      <c r="B515">
        <v>14.162470000000001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4.0224190000000002</v>
      </c>
      <c r="I515"/>
      <c r="J515">
        <v>18.544879999999999</v>
      </c>
      <c r="K515">
        <v>28.641649999999998</v>
      </c>
      <c r="L515">
        <v>33.021430000000002</v>
      </c>
      <c r="M515">
        <v>21.606680000000001</v>
      </c>
      <c r="N515">
        <v>10.19209</v>
      </c>
      <c r="O515">
        <v>3.1384219999999998</v>
      </c>
      <c r="P515">
        <v>3.646096</v>
      </c>
      <c r="Q515">
        <v>9.119567</v>
      </c>
      <c r="R515">
        <v>7.5969470000000001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18.130990000000001</v>
      </c>
      <c r="Y515">
        <v>4.6901580000000003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7.1510059999999998</v>
      </c>
    </row>
    <row r="516" spans="1:31" x14ac:dyDescent="0.35">
      <c r="A516" s="69">
        <v>34274</v>
      </c>
      <c r="B516">
        <v>14.229710000000001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4.1769429999999996</v>
      </c>
      <c r="I516"/>
      <c r="J516">
        <v>18.844110000000001</v>
      </c>
      <c r="K516">
        <v>28.92183</v>
      </c>
      <c r="L516">
        <v>33.293520000000001</v>
      </c>
      <c r="M516">
        <v>21.770779999999998</v>
      </c>
      <c r="N516">
        <v>10.262280000000001</v>
      </c>
      <c r="O516">
        <v>3.1904819999999998</v>
      </c>
      <c r="P516">
        <v>3.6980019999999998</v>
      </c>
      <c r="Q516">
        <v>9.1799730000000004</v>
      </c>
      <c r="R516">
        <v>7.8444690000000001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18.242609999999999</v>
      </c>
      <c r="Y516">
        <v>4.7754339999999997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7.2620279999999999</v>
      </c>
    </row>
    <row r="517" spans="1:31" x14ac:dyDescent="0.35">
      <c r="A517" s="69">
        <v>34304</v>
      </c>
      <c r="B517">
        <v>14.29135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4.3194429999999997</v>
      </c>
      <c r="I517"/>
      <c r="J517">
        <v>19.364830000000001</v>
      </c>
      <c r="K517">
        <v>29.07011</v>
      </c>
      <c r="L517">
        <v>33.942790000000002</v>
      </c>
      <c r="M517">
        <v>21.94049</v>
      </c>
      <c r="N517">
        <v>10.391690000000001</v>
      </c>
      <c r="O517">
        <v>3.2480319999999998</v>
      </c>
      <c r="P517">
        <v>3.765539</v>
      </c>
      <c r="Q517">
        <v>9.3121139999999993</v>
      </c>
      <c r="R517">
        <v>8.1015890000000006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18.352879999999999</v>
      </c>
      <c r="Y517">
        <v>4.8491470000000003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7.3325630000000004</v>
      </c>
    </row>
    <row r="518" spans="1:31" x14ac:dyDescent="0.35">
      <c r="A518" s="69">
        <v>34335</v>
      </c>
      <c r="B518">
        <v>14.403420000000001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4.4761850000000001</v>
      </c>
      <c r="I518"/>
      <c r="J518">
        <v>19.844480000000001</v>
      </c>
      <c r="K518">
        <v>29.661819999999999</v>
      </c>
      <c r="L518">
        <v>34.274839999999998</v>
      </c>
      <c r="M518">
        <v>22.062550000000002</v>
      </c>
      <c r="N518">
        <v>10.519310000000001</v>
      </c>
      <c r="O518">
        <v>3.3062930000000001</v>
      </c>
      <c r="P518">
        <v>3.8364060000000002</v>
      </c>
      <c r="Q518">
        <v>9.3960030000000003</v>
      </c>
      <c r="R518">
        <v>8.2540019999999998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18.493790000000001</v>
      </c>
      <c r="Y518">
        <v>4.9625570000000003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7.4226159999999997</v>
      </c>
    </row>
    <row r="519" spans="1:31" x14ac:dyDescent="0.35">
      <c r="A519" s="69">
        <v>34366</v>
      </c>
      <c r="B519">
        <v>14.52389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4.6283329999999996</v>
      </c>
      <c r="I519"/>
      <c r="J519">
        <v>20.21705</v>
      </c>
      <c r="K519">
        <v>30.098510000000001</v>
      </c>
      <c r="L519">
        <v>34.090969999999999</v>
      </c>
      <c r="M519">
        <v>22.181730000000002</v>
      </c>
      <c r="N519">
        <v>10.61102</v>
      </c>
      <c r="O519">
        <v>3.404782</v>
      </c>
      <c r="P519">
        <v>3.9058869999999999</v>
      </c>
      <c r="Q519">
        <v>9.3836060000000003</v>
      </c>
      <c r="R519">
        <v>8.4526610000000009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18.624140000000001</v>
      </c>
      <c r="Y519">
        <v>5.0795969999999997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7.5773979999999996</v>
      </c>
    </row>
    <row r="520" spans="1:31" x14ac:dyDescent="0.35">
      <c r="A520" s="69">
        <v>34394</v>
      </c>
      <c r="B520">
        <v>14.64716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4.7477390000000002</v>
      </c>
      <c r="I520"/>
      <c r="J520">
        <v>20.495740000000001</v>
      </c>
      <c r="K520">
        <v>29.87989</v>
      </c>
      <c r="L520">
        <v>34.150689999999997</v>
      </c>
      <c r="M520">
        <v>22.327290000000001</v>
      </c>
      <c r="N520">
        <v>10.72489</v>
      </c>
      <c r="O520">
        <v>3.4592839999999998</v>
      </c>
      <c r="P520">
        <v>3.9607969999999999</v>
      </c>
      <c r="Q520">
        <v>9.5026779999999995</v>
      </c>
      <c r="R520">
        <v>8.8374129999999997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18.75029</v>
      </c>
      <c r="Y520">
        <v>5.1697569999999997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7.674779</v>
      </c>
    </row>
    <row r="521" spans="1:31" x14ac:dyDescent="0.35">
      <c r="A521" s="69">
        <v>34425</v>
      </c>
      <c r="B521">
        <v>14.79285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4.8880759999999999</v>
      </c>
      <c r="I521"/>
      <c r="J521">
        <v>20.800840000000001</v>
      </c>
      <c r="K521">
        <v>29.78154</v>
      </c>
      <c r="L521">
        <v>34.268270000000001</v>
      </c>
      <c r="M521">
        <v>22.36486</v>
      </c>
      <c r="N521">
        <v>10.891769999999999</v>
      </c>
      <c r="O521">
        <v>3.4767450000000002</v>
      </c>
      <c r="P521">
        <v>4.026421</v>
      </c>
      <c r="Q521">
        <v>9.5465699999999991</v>
      </c>
      <c r="R521">
        <v>9.0472160000000006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18.89546</v>
      </c>
      <c r="Y521">
        <v>5.3498130000000002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7.7440369999999996</v>
      </c>
    </row>
    <row r="522" spans="1:31" x14ac:dyDescent="0.35">
      <c r="A522" s="69">
        <v>34455</v>
      </c>
      <c r="B522">
        <v>14.90212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5.0687179999999996</v>
      </c>
      <c r="I522"/>
      <c r="J522">
        <v>21.243819999999999</v>
      </c>
      <c r="K522">
        <v>29.627040000000001</v>
      </c>
      <c r="L522">
        <v>34.293660000000003</v>
      </c>
      <c r="M522">
        <v>22.43788</v>
      </c>
      <c r="N522">
        <v>11.043049999999999</v>
      </c>
      <c r="O522">
        <v>3.5182129999999998</v>
      </c>
      <c r="P522">
        <v>4.0932440000000003</v>
      </c>
      <c r="Q522">
        <v>9.4370550000000009</v>
      </c>
      <c r="R522">
        <v>9.0890620000000002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19.07011</v>
      </c>
      <c r="Y522">
        <v>5.56053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35">
      <c r="A523" s="69">
        <v>34486</v>
      </c>
      <c r="B523">
        <v>14.97776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5.2152560000000001</v>
      </c>
      <c r="I523"/>
      <c r="J523">
        <v>21.53424</v>
      </c>
      <c r="K523">
        <v>29.34226</v>
      </c>
      <c r="L523">
        <v>34.359279999999998</v>
      </c>
      <c r="M523">
        <v>22.522500000000001</v>
      </c>
      <c r="N523">
        <v>11.18511</v>
      </c>
      <c r="O523">
        <v>3.5402550000000002</v>
      </c>
      <c r="P523">
        <v>4.1420640000000004</v>
      </c>
      <c r="Q523">
        <v>9.4331720000000008</v>
      </c>
      <c r="R523">
        <v>9.3078669999999999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19.20195</v>
      </c>
      <c r="Y523">
        <v>5.7307199999999998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7.9007250000000004</v>
      </c>
    </row>
    <row r="524" spans="1:31" x14ac:dyDescent="0.35">
      <c r="A524" s="69">
        <v>34516</v>
      </c>
      <c r="B524">
        <v>15.042199999999999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5.3482760000000003</v>
      </c>
      <c r="I524"/>
      <c r="J524">
        <v>21.773330000000001</v>
      </c>
      <c r="K524">
        <v>29.297630000000002</v>
      </c>
      <c r="L524">
        <v>34.436349999999997</v>
      </c>
      <c r="M524">
        <v>22.528790000000001</v>
      </c>
      <c r="N524">
        <v>11.27505</v>
      </c>
      <c r="O524">
        <v>3.5727790000000001</v>
      </c>
      <c r="P524">
        <v>4.2087019999999997</v>
      </c>
      <c r="Q524">
        <v>9.4494129999999998</v>
      </c>
      <c r="R524">
        <v>9.52379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19.407679999999999</v>
      </c>
      <c r="Y524">
        <v>5.9184409999999996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7.9406530000000002</v>
      </c>
    </row>
    <row r="525" spans="1:31" x14ac:dyDescent="0.35">
      <c r="A525" s="69">
        <v>34547</v>
      </c>
      <c r="B525">
        <v>15.14306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5.5143069999999996</v>
      </c>
      <c r="I525"/>
      <c r="J525">
        <v>22.00949</v>
      </c>
      <c r="K525">
        <v>29.14133</v>
      </c>
      <c r="L525">
        <v>34.320749999999997</v>
      </c>
      <c r="M525">
        <v>22.58586</v>
      </c>
      <c r="N525">
        <v>11.390319999999999</v>
      </c>
      <c r="O525">
        <v>3.630134</v>
      </c>
      <c r="P525">
        <v>4.2644570000000002</v>
      </c>
      <c r="Q525">
        <v>9.4517380000000006</v>
      </c>
      <c r="R525">
        <v>9.7330690000000004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19.544799999999999</v>
      </c>
      <c r="Y525">
        <v>6.0454439999999998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8.0641110000000005</v>
      </c>
    </row>
    <row r="526" spans="1:31" x14ac:dyDescent="0.35">
      <c r="A526" s="69">
        <v>34578</v>
      </c>
      <c r="B526">
        <v>15.19909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5.6843370000000002</v>
      </c>
      <c r="I526"/>
      <c r="J526">
        <v>22.16497</v>
      </c>
      <c r="K526">
        <v>28.79664</v>
      </c>
      <c r="L526">
        <v>34.196719999999999</v>
      </c>
      <c r="M526">
        <v>22.70055</v>
      </c>
      <c r="N526">
        <v>11.536949999999999</v>
      </c>
      <c r="O526">
        <v>3.6994410000000002</v>
      </c>
      <c r="P526">
        <v>4.3374370000000004</v>
      </c>
      <c r="Q526">
        <v>9.4861170000000001</v>
      </c>
      <c r="R526">
        <v>9.8802889999999994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19.689589999999999</v>
      </c>
      <c r="Y526">
        <v>6.16432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8.1074850000000005</v>
      </c>
    </row>
    <row r="527" spans="1:31" x14ac:dyDescent="0.35">
      <c r="A527" s="69">
        <v>34608</v>
      </c>
      <c r="B527">
        <v>15.29715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5.8496589999999999</v>
      </c>
      <c r="I527"/>
      <c r="J527">
        <v>22.387930000000001</v>
      </c>
      <c r="K527">
        <v>28.595549999999999</v>
      </c>
      <c r="L527">
        <v>34.254849999999998</v>
      </c>
      <c r="M527">
        <v>22.77055</v>
      </c>
      <c r="N527">
        <v>11.66644</v>
      </c>
      <c r="O527">
        <v>3.7572809999999999</v>
      </c>
      <c r="P527">
        <v>4.4350310000000004</v>
      </c>
      <c r="Q527">
        <v>9.5300139999999995</v>
      </c>
      <c r="R527">
        <v>9.9999420000000008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19.823920000000001</v>
      </c>
      <c r="Y527">
        <v>6.3012389999999998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8.1873939999999994</v>
      </c>
    </row>
    <row r="528" spans="1:31" x14ac:dyDescent="0.35">
      <c r="A528" s="69">
        <v>34639</v>
      </c>
      <c r="B528">
        <v>15.49047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6.007765</v>
      </c>
      <c r="I528"/>
      <c r="J528">
        <v>22.798639999999999</v>
      </c>
      <c r="K528">
        <v>28.52394</v>
      </c>
      <c r="L528">
        <v>34.418239999999997</v>
      </c>
      <c r="M528">
        <v>22.871700000000001</v>
      </c>
      <c r="N528">
        <v>11.868460000000001</v>
      </c>
      <c r="O528">
        <v>3.8145720000000001</v>
      </c>
      <c r="P528">
        <v>4.4990300000000003</v>
      </c>
      <c r="Q528">
        <v>9.5598620000000007</v>
      </c>
      <c r="R528">
        <v>10.18732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19.947559999999999</v>
      </c>
      <c r="Y528">
        <v>6.4244279999999998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8.3350740000000005</v>
      </c>
    </row>
    <row r="529" spans="1:31" x14ac:dyDescent="0.35">
      <c r="A529" s="69">
        <v>34669</v>
      </c>
      <c r="B529">
        <v>15.65016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6.1737900000000003</v>
      </c>
      <c r="I529"/>
      <c r="J529">
        <v>23.407360000000001</v>
      </c>
      <c r="K529">
        <v>28.355129999999999</v>
      </c>
      <c r="L529">
        <v>34.872599999999998</v>
      </c>
      <c r="M529">
        <v>23.011369999999999</v>
      </c>
      <c r="N529">
        <v>11.900650000000001</v>
      </c>
      <c r="O529">
        <v>3.8939080000000001</v>
      </c>
      <c r="P529">
        <v>4.5489280000000001</v>
      </c>
      <c r="Q529">
        <v>9.5906749999999992</v>
      </c>
      <c r="R529">
        <v>10.233969999999999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20.07499</v>
      </c>
      <c r="Y529">
        <v>6.5248689999999998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8.4468499999999995</v>
      </c>
    </row>
    <row r="530" spans="1:31" x14ac:dyDescent="0.35">
      <c r="A530" s="69">
        <v>34700</v>
      </c>
      <c r="B530">
        <v>15.7174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6.332592</v>
      </c>
      <c r="I530"/>
      <c r="J530">
        <v>23.840070000000001</v>
      </c>
      <c r="K530">
        <v>28.153120000000001</v>
      </c>
      <c r="L530">
        <v>35.044730000000001</v>
      </c>
      <c r="M530">
        <v>23.107399999999998</v>
      </c>
      <c r="N530">
        <v>11.925369999999999</v>
      </c>
      <c r="O530">
        <v>3.986418</v>
      </c>
      <c r="P530">
        <v>4.5854850000000003</v>
      </c>
      <c r="Q530">
        <v>9.5859780000000008</v>
      </c>
      <c r="R530">
        <v>10.19947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20.23959</v>
      </c>
      <c r="Y530">
        <v>6.6593239999999998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8.4743080000000006</v>
      </c>
    </row>
    <row r="531" spans="1:31" x14ac:dyDescent="0.35">
      <c r="A531" s="69">
        <v>34731</v>
      </c>
      <c r="B531">
        <v>15.75102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6.4782080000000004</v>
      </c>
      <c r="I531"/>
      <c r="J531">
        <v>24.071829999999999</v>
      </c>
      <c r="K531">
        <v>28.16104</v>
      </c>
      <c r="L531">
        <v>34.907179999999997</v>
      </c>
      <c r="M531">
        <v>23.253170000000001</v>
      </c>
      <c r="N531">
        <v>12.092919999999999</v>
      </c>
      <c r="O531">
        <v>4.0859040000000002</v>
      </c>
      <c r="P531">
        <v>4.628234</v>
      </c>
      <c r="Q531">
        <v>9.5870809999999995</v>
      </c>
      <c r="R531">
        <v>10.34022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20.337769999999999</v>
      </c>
      <c r="Y531">
        <v>6.7806870000000004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8.4665949999999999</v>
      </c>
    </row>
    <row r="532" spans="1:31" x14ac:dyDescent="0.35">
      <c r="A532" s="69">
        <v>34759</v>
      </c>
      <c r="B532">
        <v>15.888310000000001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6.668749</v>
      </c>
      <c r="I532"/>
      <c r="J532">
        <v>24.200900000000001</v>
      </c>
      <c r="K532">
        <v>28.357839999999999</v>
      </c>
      <c r="L532">
        <v>34.939770000000003</v>
      </c>
      <c r="M532">
        <v>23.53097</v>
      </c>
      <c r="N532">
        <v>12.26591</v>
      </c>
      <c r="O532">
        <v>4.1774100000000001</v>
      </c>
      <c r="P532">
        <v>4.7640459999999996</v>
      </c>
      <c r="Q532">
        <v>9.6154109999999999</v>
      </c>
      <c r="R532">
        <v>10.584239999999999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20.479759999999999</v>
      </c>
      <c r="Y532">
        <v>6.9295229999999997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8.5756420000000002</v>
      </c>
    </row>
    <row r="533" spans="1:31" x14ac:dyDescent="0.35">
      <c r="A533" s="69">
        <v>34790</v>
      </c>
      <c r="B533">
        <v>16.014379999999999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6.867731</v>
      </c>
      <c r="I533"/>
      <c r="J533">
        <v>24.372520000000002</v>
      </c>
      <c r="K533">
        <v>28.481760000000001</v>
      </c>
      <c r="L533">
        <v>34.999920000000003</v>
      </c>
      <c r="M533">
        <v>23.723050000000001</v>
      </c>
      <c r="N533">
        <v>12.41154</v>
      </c>
      <c r="O533">
        <v>4.2381219999999997</v>
      </c>
      <c r="P533">
        <v>4.8220980000000004</v>
      </c>
      <c r="Q533">
        <v>9.5972179999999998</v>
      </c>
      <c r="R533">
        <v>10.768140000000001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20.62471</v>
      </c>
      <c r="Y533">
        <v>7.0678830000000001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8.7772419999999993</v>
      </c>
    </row>
    <row r="534" spans="1:31" x14ac:dyDescent="0.35">
      <c r="A534" s="69">
        <v>34820</v>
      </c>
      <c r="B534">
        <v>16.090029999999999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7.0385419999999996</v>
      </c>
      <c r="I534"/>
      <c r="J534">
        <v>24.818429999999999</v>
      </c>
      <c r="K534">
        <v>28.563580000000002</v>
      </c>
      <c r="L534">
        <v>35.149459999999998</v>
      </c>
      <c r="M534">
        <v>23.822310000000002</v>
      </c>
      <c r="N534">
        <v>12.525499999999999</v>
      </c>
      <c r="O534">
        <v>4.2917769999999997</v>
      </c>
      <c r="P534">
        <v>4.8060609999999997</v>
      </c>
      <c r="Q534">
        <v>9.6011299999999995</v>
      </c>
      <c r="R534">
        <v>11.042820000000001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20.797260000000001</v>
      </c>
      <c r="Y534">
        <v>7.1909460000000003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9.0338119999999993</v>
      </c>
    </row>
    <row r="535" spans="1:31" x14ac:dyDescent="0.35">
      <c r="A535" s="69">
        <v>34851</v>
      </c>
      <c r="B535">
        <v>16.143260000000001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7.2058099999999996</v>
      </c>
      <c r="I535"/>
      <c r="J535">
        <v>25.095659999999999</v>
      </c>
      <c r="K535">
        <v>28.711449999999999</v>
      </c>
      <c r="L535">
        <v>35.337069999999997</v>
      </c>
      <c r="M535">
        <v>23.996369999999999</v>
      </c>
      <c r="N535">
        <v>12.70848</v>
      </c>
      <c r="O535">
        <v>4.3839170000000003</v>
      </c>
      <c r="P535">
        <v>4.858943</v>
      </c>
      <c r="Q535">
        <v>9.6584219999999998</v>
      </c>
      <c r="R535">
        <v>11.24202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20.985759999999999</v>
      </c>
      <c r="Y535">
        <v>7.3153199999999998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9.1948369999999997</v>
      </c>
    </row>
    <row r="536" spans="1:31" x14ac:dyDescent="0.35">
      <c r="A536" s="69">
        <v>34881</v>
      </c>
      <c r="B536">
        <v>16.207699999999999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7.330603</v>
      </c>
      <c r="I536"/>
      <c r="J536">
        <v>25.56504</v>
      </c>
      <c r="K536">
        <v>28.763870000000001</v>
      </c>
      <c r="L536">
        <v>35.415109999999999</v>
      </c>
      <c r="M536">
        <v>24.233640000000001</v>
      </c>
      <c r="N536">
        <v>12.91958</v>
      </c>
      <c r="O536">
        <v>4.4956670000000001</v>
      </c>
      <c r="P536">
        <v>4.9044109999999996</v>
      </c>
      <c r="Q536">
        <v>9.6600660000000005</v>
      </c>
      <c r="R536">
        <v>11.3924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21.155360000000002</v>
      </c>
      <c r="Y536">
        <v>7.4604949999999999</v>
      </c>
      <c r="Z536">
        <v>8.5765589999999996</v>
      </c>
      <c r="AA536">
        <v>0.47044010000000003</v>
      </c>
      <c r="AB536">
        <v>26.577839999999998</v>
      </c>
      <c r="AC536">
        <v>0.16421640000000001</v>
      </c>
      <c r="AD536">
        <v>29.616980000000002</v>
      </c>
      <c r="AE536">
        <v>9.2565220000000004</v>
      </c>
    </row>
    <row r="537" spans="1:31" x14ac:dyDescent="0.35">
      <c r="A537" s="69">
        <v>34912</v>
      </c>
      <c r="B537">
        <v>16.339379999999998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7.4207400000000003</v>
      </c>
      <c r="I537"/>
      <c r="J537">
        <v>26.591809999999999</v>
      </c>
      <c r="K537">
        <v>28.750430000000001</v>
      </c>
      <c r="L537">
        <v>35.395220000000002</v>
      </c>
      <c r="M537">
        <v>24.526160000000001</v>
      </c>
      <c r="N537">
        <v>13.0976</v>
      </c>
      <c r="O537">
        <v>4.6014739999999996</v>
      </c>
      <c r="P537">
        <v>4.962574</v>
      </c>
      <c r="Q537">
        <v>9.6869189999999996</v>
      </c>
      <c r="R537">
        <v>11.62909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21.35483</v>
      </c>
      <c r="Y537">
        <v>7.6227549999999997</v>
      </c>
      <c r="Z537">
        <v>8.8151329999999994</v>
      </c>
      <c r="AA537">
        <v>0.48193940000000002</v>
      </c>
      <c r="AB537">
        <v>26.749559999999999</v>
      </c>
      <c r="AC537">
        <v>0.17261840000000001</v>
      </c>
      <c r="AD537">
        <v>29.796309999999998</v>
      </c>
      <c r="AE537">
        <v>9.3214249999999996</v>
      </c>
    </row>
    <row r="538" spans="1:31" x14ac:dyDescent="0.35">
      <c r="A538" s="69">
        <v>34943</v>
      </c>
      <c r="B538">
        <v>16.507480000000001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7.6135130000000002</v>
      </c>
      <c r="I538"/>
      <c r="J538">
        <v>27.185870000000001</v>
      </c>
      <c r="K538">
        <v>28.822469999999999</v>
      </c>
      <c r="L538">
        <v>35.515749999999997</v>
      </c>
      <c r="M538">
        <v>24.736260000000001</v>
      </c>
      <c r="N538">
        <v>13.349690000000001</v>
      </c>
      <c r="O538">
        <v>4.6945490000000003</v>
      </c>
      <c r="P538">
        <v>5.0374030000000003</v>
      </c>
      <c r="Q538">
        <v>9.764265</v>
      </c>
      <c r="R538">
        <v>11.870559999999999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21.53472</v>
      </c>
      <c r="Y538">
        <v>7.75779</v>
      </c>
      <c r="Z538">
        <v>9.0373180000000009</v>
      </c>
      <c r="AA538">
        <v>0.51158009999999998</v>
      </c>
      <c r="AB538">
        <v>26.986969999999999</v>
      </c>
      <c r="AC538">
        <v>0.1798101</v>
      </c>
      <c r="AD538">
        <v>29.905069999999998</v>
      </c>
      <c r="AE538">
        <v>9.3645720000000008</v>
      </c>
    </row>
    <row r="539" spans="1:31" x14ac:dyDescent="0.35">
      <c r="A539" s="69">
        <v>34973</v>
      </c>
      <c r="B539">
        <v>16.683979999999998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7.881977</v>
      </c>
      <c r="I539"/>
      <c r="J539">
        <v>27.51003</v>
      </c>
      <c r="K539">
        <v>28.954260000000001</v>
      </c>
      <c r="L539">
        <v>35.658580000000001</v>
      </c>
      <c r="M539">
        <v>24.938369999999999</v>
      </c>
      <c r="N539">
        <v>13.593299999999999</v>
      </c>
      <c r="O539">
        <v>4.7883610000000001</v>
      </c>
      <c r="P539">
        <v>5.1109</v>
      </c>
      <c r="Q539">
        <v>9.7709700000000002</v>
      </c>
      <c r="R539">
        <v>12.049569999999999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21.699839999999998</v>
      </c>
      <c r="Y539">
        <v>7.8853359999999997</v>
      </c>
      <c r="Z539">
        <v>9.2489600000000003</v>
      </c>
      <c r="AA539">
        <v>0.53397320000000004</v>
      </c>
      <c r="AB539">
        <v>27.17811</v>
      </c>
      <c r="AC539">
        <v>0.18631890000000001</v>
      </c>
      <c r="AD539">
        <v>29.99888</v>
      </c>
      <c r="AE539">
        <v>9.4206610000000008</v>
      </c>
    </row>
    <row r="540" spans="1:31" x14ac:dyDescent="0.35">
      <c r="A540" s="69">
        <v>35004</v>
      </c>
      <c r="B540">
        <v>16.832470000000001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7.9995940000000001</v>
      </c>
      <c r="I540"/>
      <c r="J540">
        <v>28.04542</v>
      </c>
      <c r="K540">
        <v>29.033149999999999</v>
      </c>
      <c r="L540">
        <v>35.878900000000002</v>
      </c>
      <c r="M540">
        <v>25.138380000000002</v>
      </c>
      <c r="N540">
        <v>13.7859</v>
      </c>
      <c r="O540">
        <v>4.8931639999999996</v>
      </c>
      <c r="P540">
        <v>5.1588339999999997</v>
      </c>
      <c r="Q540">
        <v>9.7271359999999998</v>
      </c>
      <c r="R540">
        <v>12.250819999999999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21.914239999999999</v>
      </c>
      <c r="Y540">
        <v>8.0664449999999999</v>
      </c>
      <c r="Z540">
        <v>9.4988620000000008</v>
      </c>
      <c r="AA540">
        <v>0.54980390000000001</v>
      </c>
      <c r="AB540">
        <v>27.28294</v>
      </c>
      <c r="AC540">
        <v>0.19800509999999999</v>
      </c>
      <c r="AD540">
        <v>30.05284</v>
      </c>
      <c r="AE540">
        <v>9.5052389999999995</v>
      </c>
    </row>
    <row r="541" spans="1:31" x14ac:dyDescent="0.35">
      <c r="A541" s="69">
        <v>35034</v>
      </c>
      <c r="B541">
        <v>17.02018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8.0491689999999991</v>
      </c>
      <c r="I541"/>
      <c r="J541">
        <v>28.831630000000001</v>
      </c>
      <c r="K541">
        <v>29.111550000000001</v>
      </c>
      <c r="L541">
        <v>36.596429999999998</v>
      </c>
      <c r="M541">
        <v>25.622119999999999</v>
      </c>
      <c r="N541">
        <v>14.049939999999999</v>
      </c>
      <c r="O541">
        <v>4.9875309999999997</v>
      </c>
      <c r="P541">
        <v>5.2063990000000002</v>
      </c>
      <c r="Q541">
        <v>9.7691750000000006</v>
      </c>
      <c r="R541">
        <v>12.45838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22.158470000000001</v>
      </c>
      <c r="Y541">
        <v>8.3228220000000004</v>
      </c>
      <c r="Z541">
        <v>9.7202669999999998</v>
      </c>
      <c r="AA541">
        <v>0.56778189999999995</v>
      </c>
      <c r="AB541">
        <v>27.32328</v>
      </c>
      <c r="AC541">
        <v>0.21450359999999999</v>
      </c>
      <c r="AD541">
        <v>30.132539999999999</v>
      </c>
      <c r="AE541">
        <v>9.6685210000000001</v>
      </c>
    </row>
    <row r="542" spans="1:31" x14ac:dyDescent="0.35">
      <c r="A542" s="69">
        <v>35065</v>
      </c>
      <c r="B542">
        <v>17.171469999999999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8.1619729999999997</v>
      </c>
      <c r="I542"/>
      <c r="J542">
        <v>29.2394</v>
      </c>
      <c r="K542">
        <v>29.414339999999999</v>
      </c>
      <c r="L542">
        <v>36.989989999999999</v>
      </c>
      <c r="M542">
        <v>26.42764</v>
      </c>
      <c r="N542">
        <v>14.332079999999999</v>
      </c>
      <c r="O542">
        <v>5.0670659999999996</v>
      </c>
      <c r="P542">
        <v>5.2735399999999997</v>
      </c>
      <c r="Q542">
        <v>9.8997779999999995</v>
      </c>
      <c r="R542">
        <v>12.67957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22.448879999999999</v>
      </c>
      <c r="Y542">
        <v>8.6279679999999992</v>
      </c>
      <c r="Z542">
        <v>9.9701240000000002</v>
      </c>
      <c r="AA542">
        <v>0.58977409999999997</v>
      </c>
      <c r="AB542">
        <v>27.482589999999998</v>
      </c>
      <c r="AC542">
        <v>0.23135729999999999</v>
      </c>
      <c r="AD542">
        <v>30.285299999999999</v>
      </c>
      <c r="AE542">
        <v>9.8288460000000004</v>
      </c>
    </row>
    <row r="543" spans="1:31" x14ac:dyDescent="0.35">
      <c r="A543" s="69">
        <v>35096</v>
      </c>
      <c r="B543">
        <v>17.263929999999998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8.3211929999999992</v>
      </c>
      <c r="I543"/>
      <c r="J543">
        <v>29.352340000000002</v>
      </c>
      <c r="K543">
        <v>29.775680000000001</v>
      </c>
      <c r="L543">
        <v>36.8917</v>
      </c>
      <c r="M543">
        <v>26.922090000000001</v>
      </c>
      <c r="N543">
        <v>14.65217</v>
      </c>
      <c r="O543">
        <v>5.1789579999999997</v>
      </c>
      <c r="P543">
        <v>5.3375640000000004</v>
      </c>
      <c r="Q543">
        <v>9.9731439999999996</v>
      </c>
      <c r="R543">
        <v>12.93141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22.658740000000002</v>
      </c>
      <c r="Y543">
        <v>8.8504299999999994</v>
      </c>
      <c r="Z543">
        <v>10.26811</v>
      </c>
      <c r="AA543">
        <v>0.61532629999999999</v>
      </c>
      <c r="AB543">
        <v>27.821729999999999</v>
      </c>
      <c r="AC543">
        <v>0.2465764</v>
      </c>
      <c r="AD543">
        <v>30.400700000000001</v>
      </c>
      <c r="AE543">
        <v>10.02116</v>
      </c>
    </row>
    <row r="544" spans="1:31" x14ac:dyDescent="0.35">
      <c r="A544" s="69">
        <v>35125</v>
      </c>
      <c r="B544">
        <v>17.376000000000001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8.5106529999999996</v>
      </c>
      <c r="I544"/>
      <c r="J544">
        <v>29.506360000000001</v>
      </c>
      <c r="K544">
        <v>29.878440000000001</v>
      </c>
      <c r="L544">
        <v>37.007420000000003</v>
      </c>
      <c r="M544">
        <v>27.12698</v>
      </c>
      <c r="N544">
        <v>14.935409999999999</v>
      </c>
      <c r="O544">
        <v>5.3326719999999996</v>
      </c>
      <c r="P544">
        <v>5.4449699999999996</v>
      </c>
      <c r="Q544">
        <v>10.02459</v>
      </c>
      <c r="R544">
        <v>13.1524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22.88618</v>
      </c>
      <c r="Y544">
        <v>9.015879</v>
      </c>
      <c r="Z544">
        <v>10.512370000000001</v>
      </c>
      <c r="AA544">
        <v>0.63715330000000003</v>
      </c>
      <c r="AB544">
        <v>28.344580000000001</v>
      </c>
      <c r="AC544">
        <v>0.2598142</v>
      </c>
      <c r="AD544">
        <v>30.609089999999998</v>
      </c>
      <c r="AE544">
        <v>10.24996</v>
      </c>
    </row>
    <row r="545" spans="1:31" x14ac:dyDescent="0.35">
      <c r="A545" s="69">
        <v>35156</v>
      </c>
      <c r="B545">
        <v>17.471250000000001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8.6803179999999998</v>
      </c>
      <c r="I545"/>
      <c r="J545">
        <v>29.647169999999999</v>
      </c>
      <c r="K545">
        <v>30.31906</v>
      </c>
      <c r="L545">
        <v>37.121200000000002</v>
      </c>
      <c r="M545">
        <v>27.377829999999999</v>
      </c>
      <c r="N545">
        <v>15.169169999999999</v>
      </c>
      <c r="O545">
        <v>5.4750490000000003</v>
      </c>
      <c r="P545">
        <v>5.5321530000000001</v>
      </c>
      <c r="Q545">
        <v>10.10721</v>
      </c>
      <c r="R545">
        <v>13.468529999999999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23.08455</v>
      </c>
      <c r="Y545">
        <v>9.2166730000000001</v>
      </c>
      <c r="Z545">
        <v>10.789249999999999</v>
      </c>
      <c r="AA545">
        <v>0.65548010000000001</v>
      </c>
      <c r="AB545">
        <v>28.800809999999998</v>
      </c>
      <c r="AC545">
        <v>0.27779740000000003</v>
      </c>
      <c r="AD545">
        <v>30.69875</v>
      </c>
      <c r="AE545">
        <v>10.390890000000001</v>
      </c>
    </row>
    <row r="546" spans="1:31" x14ac:dyDescent="0.35">
      <c r="A546" s="69">
        <v>35186</v>
      </c>
      <c r="B546">
        <v>17.516079999999999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8.8188270000000006</v>
      </c>
      <c r="I546"/>
      <c r="J546">
        <v>30.176690000000001</v>
      </c>
      <c r="K546">
        <v>30.546600000000002</v>
      </c>
      <c r="L546">
        <v>37.192419999999998</v>
      </c>
      <c r="M546">
        <v>27.532019999999999</v>
      </c>
      <c r="N546">
        <v>15.451499999999999</v>
      </c>
      <c r="O546">
        <v>5.5892200000000001</v>
      </c>
      <c r="P546">
        <v>5.5611610000000002</v>
      </c>
      <c r="Q546">
        <v>10.17305</v>
      </c>
      <c r="R546">
        <v>13.85782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23.300229999999999</v>
      </c>
      <c r="Y546">
        <v>9.4186899999999998</v>
      </c>
      <c r="Z546">
        <v>11.041359999999999</v>
      </c>
      <c r="AA546">
        <v>0.67054499999999995</v>
      </c>
      <c r="AB546">
        <v>29.154820000000001</v>
      </c>
      <c r="AC546">
        <v>0.29900349999999998</v>
      </c>
      <c r="AD546">
        <v>30.797540000000001</v>
      </c>
      <c r="AE546">
        <v>10.55749</v>
      </c>
    </row>
    <row r="547" spans="1:31" x14ac:dyDescent="0.35">
      <c r="A547" s="69">
        <v>35217</v>
      </c>
      <c r="B547">
        <v>17.611339999999998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8.9676989999999996</v>
      </c>
      <c r="I547"/>
      <c r="J547">
        <v>30.445119999999999</v>
      </c>
      <c r="K547">
        <v>30.509650000000001</v>
      </c>
      <c r="L547">
        <v>37.311869999999999</v>
      </c>
      <c r="M547">
        <v>27.7849</v>
      </c>
      <c r="N547">
        <v>15.73607</v>
      </c>
      <c r="O547">
        <v>5.6912859999999998</v>
      </c>
      <c r="P547">
        <v>5.6311540000000004</v>
      </c>
      <c r="Q547">
        <v>10.18427</v>
      </c>
      <c r="R547">
        <v>14.16309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23.49484</v>
      </c>
      <c r="Y547">
        <v>9.5984230000000004</v>
      </c>
      <c r="Z547">
        <v>11.21425</v>
      </c>
      <c r="AA547">
        <v>0.68590799999999996</v>
      </c>
      <c r="AB547">
        <v>29.319859999999998</v>
      </c>
      <c r="AC547">
        <v>0.3173686</v>
      </c>
      <c r="AD547">
        <v>30.904640000000001</v>
      </c>
      <c r="AE547">
        <v>10.810140000000001</v>
      </c>
    </row>
    <row r="548" spans="1:31" x14ac:dyDescent="0.35">
      <c r="A548" s="69">
        <v>35247</v>
      </c>
      <c r="B548">
        <v>17.804649999999999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9.1635659999999994</v>
      </c>
      <c r="I548"/>
      <c r="J548">
        <v>30.525790000000001</v>
      </c>
      <c r="K548">
        <v>30.51793</v>
      </c>
      <c r="L548">
        <v>37.344479999999997</v>
      </c>
      <c r="M548">
        <v>28.168579999999999</v>
      </c>
      <c r="N548">
        <v>15.982250000000001</v>
      </c>
      <c r="O548">
        <v>5.784675</v>
      </c>
      <c r="P548">
        <v>5.7131319999999999</v>
      </c>
      <c r="Q548">
        <v>10.178179999999999</v>
      </c>
      <c r="R548">
        <v>14.438000000000001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23.688610000000001</v>
      </c>
      <c r="Y548">
        <v>9.7835260000000002</v>
      </c>
      <c r="Z548">
        <v>11.396470000000001</v>
      </c>
      <c r="AA548">
        <v>0.7081499</v>
      </c>
      <c r="AB548">
        <v>29.480550000000001</v>
      </c>
      <c r="AC548">
        <v>0.33368170000000003</v>
      </c>
      <c r="AD548">
        <v>31.025849999999998</v>
      </c>
      <c r="AE548">
        <v>10.99221</v>
      </c>
    </row>
    <row r="549" spans="1:31" x14ac:dyDescent="0.35">
      <c r="A549" s="69">
        <v>35278</v>
      </c>
      <c r="B549">
        <v>17.950340000000001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9.351013</v>
      </c>
      <c r="I549"/>
      <c r="J549">
        <v>30.657800000000002</v>
      </c>
      <c r="K549">
        <v>30.89207</v>
      </c>
      <c r="L549">
        <v>37.300069999999998</v>
      </c>
      <c r="M549">
        <v>28.412880000000001</v>
      </c>
      <c r="N549">
        <v>16.271809999999999</v>
      </c>
      <c r="O549">
        <v>5.8484850000000002</v>
      </c>
      <c r="P549">
        <v>5.774502</v>
      </c>
      <c r="Q549">
        <v>10.22822</v>
      </c>
      <c r="R549">
        <v>14.79027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23.882549999999998</v>
      </c>
      <c r="Y549">
        <v>10.00427</v>
      </c>
      <c r="Z549">
        <v>11.574909999999999</v>
      </c>
      <c r="AA549">
        <v>0.73186649999999998</v>
      </c>
      <c r="AB549">
        <v>29.683129999999998</v>
      </c>
      <c r="AC549">
        <v>0.35790739999999999</v>
      </c>
      <c r="AD549">
        <v>31.08314</v>
      </c>
      <c r="AE549">
        <v>11.106870000000001</v>
      </c>
    </row>
    <row r="550" spans="1:31" x14ac:dyDescent="0.35">
      <c r="A550" s="69">
        <v>35309</v>
      </c>
      <c r="B550">
        <v>17.96715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9.5421549999999993</v>
      </c>
      <c r="I550"/>
      <c r="J550">
        <v>30.500859999999999</v>
      </c>
      <c r="K550">
        <v>31.412089999999999</v>
      </c>
      <c r="L550">
        <v>37.396900000000002</v>
      </c>
      <c r="M550">
        <v>28.660779999999999</v>
      </c>
      <c r="N550">
        <v>16.53518</v>
      </c>
      <c r="O550">
        <v>5.9237630000000001</v>
      </c>
      <c r="P550">
        <v>5.8429630000000001</v>
      </c>
      <c r="Q550">
        <v>10.28307</v>
      </c>
      <c r="R550">
        <v>15.009080000000001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24.09939</v>
      </c>
      <c r="Y550">
        <v>10.260949999999999</v>
      </c>
      <c r="Z550">
        <v>11.78214</v>
      </c>
      <c r="AA550">
        <v>0.75013770000000002</v>
      </c>
      <c r="AB550">
        <v>29.863569999999999</v>
      </c>
      <c r="AC550">
        <v>0.38776620000000001</v>
      </c>
      <c r="AD550">
        <v>31.161180000000002</v>
      </c>
      <c r="AE550">
        <v>11.167260000000001</v>
      </c>
    </row>
    <row r="551" spans="1:31" x14ac:dyDescent="0.35">
      <c r="A551" s="69">
        <v>35339</v>
      </c>
      <c r="B551">
        <v>18.124040000000001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9.7231699999999996</v>
      </c>
      <c r="I551"/>
      <c r="J551">
        <v>30.436319999999998</v>
      </c>
      <c r="K551">
        <v>31.686579999999999</v>
      </c>
      <c r="L551">
        <v>37.463740000000001</v>
      </c>
      <c r="M551">
        <v>28.870750000000001</v>
      </c>
      <c r="N551">
        <v>16.777100000000001</v>
      </c>
      <c r="O551">
        <v>6.0778270000000001</v>
      </c>
      <c r="P551">
        <v>5.8979059999999999</v>
      </c>
      <c r="Q551">
        <v>10.278890000000001</v>
      </c>
      <c r="R551">
        <v>15.262079999999999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24.36056</v>
      </c>
      <c r="Y551">
        <v>10.50376</v>
      </c>
      <c r="Z551">
        <v>12.01356</v>
      </c>
      <c r="AA551">
        <v>0.76280269999999994</v>
      </c>
      <c r="AB551">
        <v>29.992439999999998</v>
      </c>
      <c r="AC551">
        <v>0.4158096</v>
      </c>
      <c r="AD551">
        <v>31.322240000000001</v>
      </c>
      <c r="AE551">
        <v>11.28853</v>
      </c>
    </row>
    <row r="552" spans="1:31" x14ac:dyDescent="0.35">
      <c r="A552" s="69">
        <v>35370</v>
      </c>
      <c r="B552">
        <v>18.40701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9.8431929999999994</v>
      </c>
      <c r="I552"/>
      <c r="J552">
        <v>30.845559999999999</v>
      </c>
      <c r="K552">
        <v>32.003050000000002</v>
      </c>
      <c r="L552">
        <v>37.578670000000002</v>
      </c>
      <c r="M552">
        <v>29.273299999999999</v>
      </c>
      <c r="N552">
        <v>17.05264</v>
      </c>
      <c r="O552">
        <v>6.2793299999999999</v>
      </c>
      <c r="P552">
        <v>5.9623629999999999</v>
      </c>
      <c r="Q552">
        <v>10.316739999999999</v>
      </c>
      <c r="R552">
        <v>15.55185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24.622250000000001</v>
      </c>
      <c r="Y552">
        <v>10.793749999999999</v>
      </c>
      <c r="Z552">
        <v>12.23526</v>
      </c>
      <c r="AA552">
        <v>0.77506489999999995</v>
      </c>
      <c r="AB552">
        <v>30.188980000000001</v>
      </c>
      <c r="AC552">
        <v>0.4461176</v>
      </c>
      <c r="AD552">
        <v>31.507370000000002</v>
      </c>
      <c r="AE552">
        <v>11.40053</v>
      </c>
    </row>
    <row r="553" spans="1:31" x14ac:dyDescent="0.35">
      <c r="A553" s="69">
        <v>35400</v>
      </c>
      <c r="B553">
        <v>18.558299999999999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10.182550000000001</v>
      </c>
      <c r="I553"/>
      <c r="J553">
        <v>31.36627</v>
      </c>
      <c r="K553">
        <v>32.139409999999998</v>
      </c>
      <c r="L553">
        <v>38.142499999999998</v>
      </c>
      <c r="M553">
        <v>29.538820000000001</v>
      </c>
      <c r="N553">
        <v>17.272300000000001</v>
      </c>
      <c r="O553">
        <v>6.4573999999999998</v>
      </c>
      <c r="P553">
        <v>6.0500059999999998</v>
      </c>
      <c r="Q553">
        <v>10.45908</v>
      </c>
      <c r="R553">
        <v>15.74633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24.901230000000002</v>
      </c>
      <c r="Y553">
        <v>11.1043</v>
      </c>
      <c r="Z553">
        <v>12.518050000000001</v>
      </c>
      <c r="AA553">
        <v>0.78811039999999999</v>
      </c>
      <c r="AB553">
        <v>30.455780000000001</v>
      </c>
      <c r="AC553">
        <v>0.48232740000000002</v>
      </c>
      <c r="AD553">
        <v>31.702470000000002</v>
      </c>
      <c r="AE553">
        <v>11.43084</v>
      </c>
    </row>
    <row r="554" spans="1:31" x14ac:dyDescent="0.35">
      <c r="A554" s="69">
        <v>35431</v>
      </c>
      <c r="B554">
        <v>18.667570000000001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10.512549999999999</v>
      </c>
      <c r="I554"/>
      <c r="J554">
        <v>31.335470000000001</v>
      </c>
      <c r="K554">
        <v>32.441670000000002</v>
      </c>
      <c r="L554">
        <v>38.39734</v>
      </c>
      <c r="M554">
        <v>29.826149999999998</v>
      </c>
      <c r="N554">
        <v>17.443930000000002</v>
      </c>
      <c r="O554">
        <v>6.5985310000000004</v>
      </c>
      <c r="P554">
        <v>6.157489</v>
      </c>
      <c r="Q554">
        <v>10.50854</v>
      </c>
      <c r="R554">
        <v>16.056329999999999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25.1569</v>
      </c>
      <c r="Y554">
        <v>11.384869999999999</v>
      </c>
      <c r="Z554">
        <v>12.782819999999999</v>
      </c>
      <c r="AA554">
        <v>0.78733620000000004</v>
      </c>
      <c r="AB554">
        <v>30.090509999999998</v>
      </c>
      <c r="AC554">
        <v>0.51646510000000001</v>
      </c>
      <c r="AD554">
        <v>31.83531</v>
      </c>
      <c r="AE554">
        <v>11.597250000000001</v>
      </c>
    </row>
    <row r="555" spans="1:31" x14ac:dyDescent="0.35">
      <c r="A555" s="69">
        <v>35462</v>
      </c>
      <c r="B555">
        <v>18.799250000000001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10.60061</v>
      </c>
      <c r="I555"/>
      <c r="J555">
        <v>31.166789999999999</v>
      </c>
      <c r="K555">
        <v>32.743859999999998</v>
      </c>
      <c r="L555">
        <v>38.253860000000003</v>
      </c>
      <c r="M555">
        <v>30.31334</v>
      </c>
      <c r="N555">
        <v>17.611339999999998</v>
      </c>
      <c r="O555">
        <v>6.7187809999999999</v>
      </c>
      <c r="P555">
        <v>6.2608360000000003</v>
      </c>
      <c r="Q555">
        <v>10.577529999999999</v>
      </c>
      <c r="R555">
        <v>16.410060000000001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25.345379999999999</v>
      </c>
      <c r="Y555">
        <v>11.59925</v>
      </c>
      <c r="Z555">
        <v>12.98265</v>
      </c>
      <c r="AA555">
        <v>0.79757480000000003</v>
      </c>
      <c r="AB555">
        <v>29.954509999999999</v>
      </c>
      <c r="AC555">
        <v>0.54562250000000001</v>
      </c>
      <c r="AD555">
        <v>31.93244</v>
      </c>
      <c r="AE555">
        <v>11.784129999999999</v>
      </c>
    </row>
    <row r="556" spans="1:31" x14ac:dyDescent="0.35">
      <c r="A556" s="69">
        <v>35490</v>
      </c>
      <c r="B556">
        <v>18.90851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10.712619999999999</v>
      </c>
      <c r="I556"/>
      <c r="J556">
        <v>31.204930000000001</v>
      </c>
      <c r="K556">
        <v>32.877389999999998</v>
      </c>
      <c r="L556">
        <v>38.341079999999998</v>
      </c>
      <c r="M556">
        <v>30.546309999999998</v>
      </c>
      <c r="N556">
        <v>17.766629999999999</v>
      </c>
      <c r="O556">
        <v>6.8245240000000003</v>
      </c>
      <c r="P556">
        <v>6.3541819999999998</v>
      </c>
      <c r="Q556">
        <v>10.644740000000001</v>
      </c>
      <c r="R556">
        <v>16.658609999999999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25.552299999999999</v>
      </c>
      <c r="Y556">
        <v>11.792479999999999</v>
      </c>
      <c r="Z556">
        <v>13.225680000000001</v>
      </c>
      <c r="AA556">
        <v>0.82306590000000002</v>
      </c>
      <c r="AB556">
        <v>30.344799999999999</v>
      </c>
      <c r="AC556">
        <v>0.57675379999999998</v>
      </c>
      <c r="AD556">
        <v>32.056139999999999</v>
      </c>
      <c r="AE556">
        <v>11.959530000000001</v>
      </c>
    </row>
    <row r="557" spans="1:31" x14ac:dyDescent="0.35">
      <c r="A557" s="69">
        <v>35521</v>
      </c>
      <c r="B557">
        <v>19.031790000000001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10.926830000000001</v>
      </c>
      <c r="I557"/>
      <c r="J557">
        <v>31.31494</v>
      </c>
      <c r="K557">
        <v>32.83972</v>
      </c>
      <c r="L557">
        <v>38.420940000000002</v>
      </c>
      <c r="M557">
        <v>30.649650000000001</v>
      </c>
      <c r="N557">
        <v>17.942019999999999</v>
      </c>
      <c r="O557">
        <v>6.9138440000000001</v>
      </c>
      <c r="P557">
        <v>6.4292199999999999</v>
      </c>
      <c r="Q557">
        <v>10.74691</v>
      </c>
      <c r="R557">
        <v>16.878920000000001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25.758929999999999</v>
      </c>
      <c r="Y557">
        <v>11.95811</v>
      </c>
      <c r="Z557">
        <v>13.53003</v>
      </c>
      <c r="AA557">
        <v>0.84161770000000002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35">
      <c r="A558" s="69">
        <v>35551</v>
      </c>
      <c r="B558">
        <v>19.18308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11.124040000000001</v>
      </c>
      <c r="I558"/>
      <c r="J558">
        <v>31.879660000000001</v>
      </c>
      <c r="K558">
        <v>32.832700000000003</v>
      </c>
      <c r="L558">
        <v>38.614960000000004</v>
      </c>
      <c r="M558">
        <v>30.797899999999998</v>
      </c>
      <c r="N558">
        <v>18.259119999999999</v>
      </c>
      <c r="O558">
        <v>6.994459</v>
      </c>
      <c r="P558">
        <v>6.4952529999999999</v>
      </c>
      <c r="Q558">
        <v>10.865259999999999</v>
      </c>
      <c r="R558">
        <v>17.106670000000001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25.940300000000001</v>
      </c>
      <c r="Y558">
        <v>12.143269999999999</v>
      </c>
      <c r="Z558">
        <v>13.86675</v>
      </c>
      <c r="AA558">
        <v>0.86483100000000002</v>
      </c>
      <c r="AB558">
        <v>30.320709999999998</v>
      </c>
      <c r="AC558">
        <v>0.63428779999999996</v>
      </c>
      <c r="AD558">
        <v>32.288600000000002</v>
      </c>
      <c r="AE558">
        <v>12.33896</v>
      </c>
    </row>
    <row r="559" spans="1:31" x14ac:dyDescent="0.35">
      <c r="A559" s="69">
        <v>35582</v>
      </c>
      <c r="B559">
        <v>19.289539999999999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11.35066</v>
      </c>
      <c r="I559"/>
      <c r="J559">
        <v>32.171550000000003</v>
      </c>
      <c r="K559">
        <v>33.109729999999999</v>
      </c>
      <c r="L559">
        <v>38.911409999999997</v>
      </c>
      <c r="M559">
        <v>31.358250000000002</v>
      </c>
      <c r="N559">
        <v>18.561419999999998</v>
      </c>
      <c r="O559">
        <v>7.1046630000000004</v>
      </c>
      <c r="P559">
        <v>6.5919040000000004</v>
      </c>
      <c r="Q559">
        <v>10.840210000000001</v>
      </c>
      <c r="R559">
        <v>17.411580000000001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26.18993</v>
      </c>
      <c r="Y559">
        <v>12.417960000000001</v>
      </c>
      <c r="Z559">
        <v>14.18745</v>
      </c>
      <c r="AA559">
        <v>0.88690880000000005</v>
      </c>
      <c r="AB559">
        <v>30.601150000000001</v>
      </c>
      <c r="AC559">
        <v>0.66787410000000003</v>
      </c>
      <c r="AD559">
        <v>32.428080000000001</v>
      </c>
      <c r="AE559">
        <v>12.46331</v>
      </c>
    </row>
    <row r="560" spans="1:31" x14ac:dyDescent="0.35">
      <c r="A560" s="69">
        <v>35612</v>
      </c>
      <c r="B560">
        <v>19.365189999999998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11.646979999999999</v>
      </c>
      <c r="I560"/>
      <c r="J560">
        <v>32.39011</v>
      </c>
      <c r="K560">
        <v>33.480930000000001</v>
      </c>
      <c r="L560">
        <v>39.032859999999999</v>
      </c>
      <c r="M560">
        <v>32.03351</v>
      </c>
      <c r="N560">
        <v>18.898959999999999</v>
      </c>
      <c r="O560">
        <v>7.2202109999999999</v>
      </c>
      <c r="P560">
        <v>6.6735530000000001</v>
      </c>
      <c r="Q560">
        <v>10.925420000000001</v>
      </c>
      <c r="R560">
        <v>17.695630000000001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26.463989999999999</v>
      </c>
      <c r="Y560">
        <v>12.75492</v>
      </c>
      <c r="Z560">
        <v>14.56986</v>
      </c>
      <c r="AA560">
        <v>0.9112382</v>
      </c>
      <c r="AB560">
        <v>30.65915</v>
      </c>
      <c r="AC560">
        <v>0.71290620000000005</v>
      </c>
      <c r="AD560">
        <v>32.576689999999999</v>
      </c>
      <c r="AE560">
        <v>12.565149999999999</v>
      </c>
    </row>
    <row r="561" spans="1:31" x14ac:dyDescent="0.35">
      <c r="A561" s="69">
        <v>35643</v>
      </c>
      <c r="B561">
        <v>19.43243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11.845330000000001</v>
      </c>
      <c r="I561"/>
      <c r="J561">
        <v>32.941630000000004</v>
      </c>
      <c r="K561">
        <v>33.546439999999997</v>
      </c>
      <c r="L561">
        <v>38.951569999999997</v>
      </c>
      <c r="M561">
        <v>32.396479999999997</v>
      </c>
      <c r="N561">
        <v>19.215789999999998</v>
      </c>
      <c r="O561">
        <v>7.3800850000000002</v>
      </c>
      <c r="P561">
        <v>6.733028</v>
      </c>
      <c r="Q561">
        <v>11.015650000000001</v>
      </c>
      <c r="R561">
        <v>17.873069999999998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26.77383</v>
      </c>
      <c r="Y561">
        <v>13.067310000000001</v>
      </c>
      <c r="Z561">
        <v>14.87917</v>
      </c>
      <c r="AA561">
        <v>0.94248089999999995</v>
      </c>
      <c r="AB561">
        <v>30.73143</v>
      </c>
      <c r="AC561">
        <v>0.76595659999999999</v>
      </c>
      <c r="AD561">
        <v>32.854810000000001</v>
      </c>
      <c r="AE561">
        <v>12.74657</v>
      </c>
    </row>
    <row r="562" spans="1:31" x14ac:dyDescent="0.35">
      <c r="A562" s="69">
        <v>35674</v>
      </c>
      <c r="B562">
        <v>19.466049999999999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12.079129999999999</v>
      </c>
      <c r="I562"/>
      <c r="J562">
        <v>32.959229999999998</v>
      </c>
      <c r="K562">
        <v>33.323410000000003</v>
      </c>
      <c r="L562">
        <v>38.948990000000002</v>
      </c>
      <c r="M562">
        <v>31.635660000000001</v>
      </c>
      <c r="N562">
        <v>19.4541</v>
      </c>
      <c r="O562">
        <v>7.5352610000000002</v>
      </c>
      <c r="P562">
        <v>6.8075070000000002</v>
      </c>
      <c r="Q562">
        <v>11.09088</v>
      </c>
      <c r="R562">
        <v>18.120190000000001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26.945869999999999</v>
      </c>
      <c r="Y562">
        <v>13.19852</v>
      </c>
      <c r="Z562">
        <v>15.12022</v>
      </c>
      <c r="AA562">
        <v>0.97084000000000004</v>
      </c>
      <c r="AB562">
        <v>30.762339999999998</v>
      </c>
      <c r="AC562">
        <v>0.8213317</v>
      </c>
      <c r="AD562">
        <v>32.985149999999997</v>
      </c>
      <c r="AE562">
        <v>13.006729999999999</v>
      </c>
    </row>
    <row r="563" spans="1:31" x14ac:dyDescent="0.35">
      <c r="A563" s="69">
        <v>35704</v>
      </c>
      <c r="B563">
        <v>19.5501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12.393879999999999</v>
      </c>
      <c r="I563"/>
      <c r="J563">
        <v>32.86242</v>
      </c>
      <c r="K563">
        <v>33.880490000000002</v>
      </c>
      <c r="L563">
        <v>39.06906</v>
      </c>
      <c r="M563">
        <v>31.33466</v>
      </c>
      <c r="N563">
        <v>19.877690000000001</v>
      </c>
      <c r="O563">
        <v>7.7293209999999997</v>
      </c>
      <c r="P563">
        <v>6.9002480000000004</v>
      </c>
      <c r="Q563">
        <v>11.21893</v>
      </c>
      <c r="R563">
        <v>18.35642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27.180630000000001</v>
      </c>
      <c r="Y563">
        <v>13.43585</v>
      </c>
      <c r="Z563">
        <v>15.49076</v>
      </c>
      <c r="AA563">
        <v>0.99021110000000001</v>
      </c>
      <c r="AB563">
        <v>30.71762</v>
      </c>
      <c r="AC563">
        <v>0.87977430000000001</v>
      </c>
      <c r="AD563">
        <v>33.144550000000002</v>
      </c>
      <c r="AE563">
        <v>13.304220000000001</v>
      </c>
    </row>
    <row r="564" spans="1:31" x14ac:dyDescent="0.35">
      <c r="A564" s="69">
        <v>35735</v>
      </c>
      <c r="B564">
        <v>19.676169999999999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12.71954</v>
      </c>
      <c r="I564"/>
      <c r="J564">
        <v>33.102980000000002</v>
      </c>
      <c r="K564">
        <v>34.434829999999998</v>
      </c>
      <c r="L564">
        <v>39.30001</v>
      </c>
      <c r="M564">
        <v>32.012120000000003</v>
      </c>
      <c r="N564">
        <v>20.149229999999999</v>
      </c>
      <c r="O564">
        <v>7.7569629999999998</v>
      </c>
      <c r="P564">
        <v>7.0086250000000003</v>
      </c>
      <c r="Q564">
        <v>11.31841</v>
      </c>
      <c r="R564">
        <v>18.60586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27.482230000000001</v>
      </c>
      <c r="Y564">
        <v>13.81263</v>
      </c>
      <c r="Z564">
        <v>15.87218</v>
      </c>
      <c r="AA564">
        <v>1.013776</v>
      </c>
      <c r="AB564">
        <v>30.77787</v>
      </c>
      <c r="AC564">
        <v>0.93615389999999998</v>
      </c>
      <c r="AD564">
        <v>33.33135</v>
      </c>
      <c r="AE564">
        <v>13.45251</v>
      </c>
    </row>
    <row r="565" spans="1:31" x14ac:dyDescent="0.35">
      <c r="A565" s="69">
        <v>35765</v>
      </c>
      <c r="B565">
        <v>19.77703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13.0717</v>
      </c>
      <c r="I565"/>
      <c r="J565">
        <v>33.877450000000003</v>
      </c>
      <c r="K565">
        <v>34.494140000000002</v>
      </c>
      <c r="L565">
        <v>39.862909999999999</v>
      </c>
      <c r="M565">
        <v>32.385280000000002</v>
      </c>
      <c r="N565">
        <v>20.483039999999999</v>
      </c>
      <c r="O565">
        <v>7.8517460000000003</v>
      </c>
      <c r="P565">
        <v>7.1151650000000002</v>
      </c>
      <c r="Q565">
        <v>11.433719999999999</v>
      </c>
      <c r="R565">
        <v>18.972339999999999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27.754729999999999</v>
      </c>
      <c r="Y565">
        <v>14.091049999999999</v>
      </c>
      <c r="Z565">
        <v>16.147010000000002</v>
      </c>
      <c r="AA565">
        <v>1.0177780000000001</v>
      </c>
      <c r="AB565">
        <v>30.846640000000001</v>
      </c>
      <c r="AC565">
        <v>0.98164549999999995</v>
      </c>
      <c r="AD565">
        <v>33.481619999999999</v>
      </c>
      <c r="AE565">
        <v>13.46523</v>
      </c>
    </row>
    <row r="566" spans="1:31" x14ac:dyDescent="0.35">
      <c r="A566" s="69">
        <v>35796</v>
      </c>
      <c r="B566">
        <v>19.886299999999999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13.2835</v>
      </c>
      <c r="I566"/>
      <c r="J566">
        <v>33.855449999999998</v>
      </c>
      <c r="K566">
        <v>34.674430000000001</v>
      </c>
      <c r="L566">
        <v>40.201270000000001</v>
      </c>
      <c r="M566">
        <v>32.797910000000002</v>
      </c>
      <c r="N566">
        <v>20.513729999999999</v>
      </c>
      <c r="O566">
        <v>9.1998999999999995</v>
      </c>
      <c r="P566">
        <v>7.1979790000000001</v>
      </c>
      <c r="Q566">
        <v>11.575430000000001</v>
      </c>
      <c r="R566">
        <v>19.212440000000001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28.030760000000001</v>
      </c>
      <c r="Y566">
        <v>14.376150000000001</v>
      </c>
      <c r="Z566">
        <v>16.366710000000001</v>
      </c>
      <c r="AA566">
        <v>1.0052270000000001</v>
      </c>
      <c r="AB566">
        <v>30.87088</v>
      </c>
      <c r="AC566">
        <v>1.0322169999999999</v>
      </c>
      <c r="AD566">
        <v>33.675060000000002</v>
      </c>
      <c r="AE566">
        <v>13.59867</v>
      </c>
    </row>
    <row r="567" spans="1:31" x14ac:dyDescent="0.35">
      <c r="A567" s="69">
        <v>35827</v>
      </c>
      <c r="B567">
        <v>19.981560000000002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13.382400000000001</v>
      </c>
      <c r="I567"/>
      <c r="J567">
        <v>33.085380000000001</v>
      </c>
      <c r="K567">
        <v>34.632649999999998</v>
      </c>
      <c r="L567">
        <v>40.194450000000003</v>
      </c>
      <c r="M567">
        <v>33.083979999999997</v>
      </c>
      <c r="N567">
        <v>20.422049999999999</v>
      </c>
      <c r="O567">
        <v>10.13579</v>
      </c>
      <c r="P567">
        <v>7.3014349999999997</v>
      </c>
      <c r="Q567">
        <v>11.71373</v>
      </c>
      <c r="R567">
        <v>19.411100000000001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28.28359</v>
      </c>
      <c r="Y567">
        <v>14.57512</v>
      </c>
      <c r="Z567">
        <v>16.593489999999999</v>
      </c>
      <c r="AA567">
        <v>0.99183619999999995</v>
      </c>
      <c r="AB567">
        <v>30.912769999999998</v>
      </c>
      <c r="AC567">
        <v>1.0853299999999999</v>
      </c>
      <c r="AD567">
        <v>33.946539999999999</v>
      </c>
      <c r="AE567">
        <v>13.907539999999999</v>
      </c>
    </row>
    <row r="568" spans="1:31" x14ac:dyDescent="0.35">
      <c r="A568" s="69">
        <v>35855</v>
      </c>
      <c r="B568">
        <v>20.062809999999999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13.579829999999999</v>
      </c>
      <c r="I568"/>
      <c r="J568">
        <v>33.154319999999998</v>
      </c>
      <c r="K568">
        <v>34.570230000000002</v>
      </c>
      <c r="L568">
        <v>40.277369999999998</v>
      </c>
      <c r="M568">
        <v>33.260820000000002</v>
      </c>
      <c r="N568">
        <v>20.994720000000001</v>
      </c>
      <c r="O568">
        <v>10.21984</v>
      </c>
      <c r="P568">
        <v>7.4670920000000001</v>
      </c>
      <c r="Q568">
        <v>11.86561</v>
      </c>
      <c r="R568">
        <v>19.390339999999998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28.5029</v>
      </c>
      <c r="Y568">
        <v>14.80133</v>
      </c>
      <c r="Z568">
        <v>16.7987</v>
      </c>
      <c r="AA568">
        <v>0.98203600000000002</v>
      </c>
      <c r="AB568">
        <v>30.705680000000001</v>
      </c>
      <c r="AC568">
        <v>1.1492929999999999</v>
      </c>
      <c r="AD568">
        <v>34.157409999999999</v>
      </c>
      <c r="AE568">
        <v>14.029579999999999</v>
      </c>
    </row>
    <row r="569" spans="1:31" x14ac:dyDescent="0.35">
      <c r="A569" s="69">
        <v>35886</v>
      </c>
      <c r="B569">
        <v>20.16086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13.74273</v>
      </c>
      <c r="I569"/>
      <c r="J569">
        <v>33.279000000000003</v>
      </c>
      <c r="K569">
        <v>34.777160000000002</v>
      </c>
      <c r="L569">
        <v>40.492179999999998</v>
      </c>
      <c r="M569">
        <v>33.410130000000002</v>
      </c>
      <c r="N569">
        <v>21.541969999999999</v>
      </c>
      <c r="O569">
        <v>10.506970000000001</v>
      </c>
      <c r="P569">
        <v>7.5958769999999998</v>
      </c>
      <c r="Q569">
        <v>12.02549</v>
      </c>
      <c r="R569">
        <v>19.551089999999999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28.755220000000001</v>
      </c>
      <c r="Y569">
        <v>15.090619999999999</v>
      </c>
      <c r="Z569">
        <v>17.055569999999999</v>
      </c>
      <c r="AA569">
        <v>0.98957490000000004</v>
      </c>
      <c r="AB569">
        <v>30.617529999999999</v>
      </c>
      <c r="AC569">
        <v>1.2369460000000001</v>
      </c>
      <c r="AD569">
        <v>34.372439999999997</v>
      </c>
      <c r="AE569">
        <v>14.138590000000001</v>
      </c>
    </row>
    <row r="570" spans="1:31" x14ac:dyDescent="0.35">
      <c r="A570" s="69">
        <v>35916</v>
      </c>
      <c r="B570">
        <v>20.275729999999999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13.94125</v>
      </c>
      <c r="I570"/>
      <c r="J570">
        <v>33.591430000000003</v>
      </c>
      <c r="K570">
        <v>35.091920000000002</v>
      </c>
      <c r="L570">
        <v>40.792729999999999</v>
      </c>
      <c r="M570">
        <v>33.691670000000002</v>
      </c>
      <c r="N570">
        <v>21.88242</v>
      </c>
      <c r="O570">
        <v>10.94937</v>
      </c>
      <c r="P570">
        <v>7.6782029999999999</v>
      </c>
      <c r="Q570">
        <v>12.19087</v>
      </c>
      <c r="R570">
        <v>19.940349999999999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29.04645</v>
      </c>
      <c r="Y570">
        <v>15.434710000000001</v>
      </c>
      <c r="Z570">
        <v>17.443660000000001</v>
      </c>
      <c r="AA570">
        <v>1.0000549999999999</v>
      </c>
      <c r="AB570">
        <v>31.051200000000001</v>
      </c>
      <c r="AC570">
        <v>1.3267409999999999</v>
      </c>
      <c r="AD570">
        <v>34.573349999999998</v>
      </c>
      <c r="AE570">
        <v>14.325340000000001</v>
      </c>
    </row>
    <row r="571" spans="1:31" x14ac:dyDescent="0.35">
      <c r="A571" s="69">
        <v>35947</v>
      </c>
      <c r="B571">
        <v>20.421420000000001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14.146229999999999</v>
      </c>
      <c r="I571"/>
      <c r="J571">
        <v>34.162010000000002</v>
      </c>
      <c r="K571">
        <v>35.101860000000002</v>
      </c>
      <c r="L571">
        <v>41.020060000000001</v>
      </c>
      <c r="M571">
        <v>33.976430000000001</v>
      </c>
      <c r="N571">
        <v>22.185739999999999</v>
      </c>
      <c r="O571">
        <v>12.16559</v>
      </c>
      <c r="P571">
        <v>7.7813970000000001</v>
      </c>
      <c r="Q571">
        <v>12.35153</v>
      </c>
      <c r="R571">
        <v>20.176390000000001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29.305720000000001</v>
      </c>
      <c r="Y571">
        <v>15.78636</v>
      </c>
      <c r="Z571">
        <v>17.881430000000002</v>
      </c>
      <c r="AA571">
        <v>1.0136849999999999</v>
      </c>
      <c r="AB571">
        <v>31.50948</v>
      </c>
      <c r="AC571">
        <v>1.417856</v>
      </c>
      <c r="AD571">
        <v>34.736899999999999</v>
      </c>
      <c r="AE571">
        <v>14.475379999999999</v>
      </c>
    </row>
    <row r="572" spans="1:31" x14ac:dyDescent="0.35">
      <c r="A572" s="69">
        <v>35977</v>
      </c>
      <c r="B572">
        <v>20.659559999999999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14.22256</v>
      </c>
      <c r="I572"/>
      <c r="J572">
        <v>34.46564</v>
      </c>
      <c r="K572">
        <v>35.294989999999999</v>
      </c>
      <c r="L572">
        <v>41.083939999999998</v>
      </c>
      <c r="M572">
        <v>34.303420000000003</v>
      </c>
      <c r="N572">
        <v>22.520759999999999</v>
      </c>
      <c r="O572">
        <v>12.832689999999999</v>
      </c>
      <c r="P572">
        <v>7.9013559999999998</v>
      </c>
      <c r="Q572">
        <v>12.49437</v>
      </c>
      <c r="R572">
        <v>20.543769999999999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29.582609999999999</v>
      </c>
      <c r="Y572">
        <v>16.149550000000001</v>
      </c>
      <c r="Z572">
        <v>18.25863</v>
      </c>
      <c r="AA572">
        <v>1.0079549999999999</v>
      </c>
      <c r="AB572">
        <v>32.075830000000003</v>
      </c>
      <c r="AC572">
        <v>1.511153</v>
      </c>
      <c r="AD572">
        <v>34.900449999999999</v>
      </c>
      <c r="AE572">
        <v>14.60594</v>
      </c>
    </row>
    <row r="573" spans="1:31" x14ac:dyDescent="0.35">
      <c r="A573" s="69">
        <v>36008</v>
      </c>
      <c r="B573">
        <v>20.87529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14.33708</v>
      </c>
      <c r="I573"/>
      <c r="J573">
        <v>34.858750000000001</v>
      </c>
      <c r="K573">
        <v>35.485050000000001</v>
      </c>
      <c r="L573">
        <v>40.999169999999999</v>
      </c>
      <c r="M573">
        <v>34.563749999999999</v>
      </c>
      <c r="N573">
        <v>22.893820000000002</v>
      </c>
      <c r="O573">
        <v>12.58121</v>
      </c>
      <c r="P573">
        <v>8.0799190000000003</v>
      </c>
      <c r="Q573">
        <v>12.625999999999999</v>
      </c>
      <c r="R573">
        <v>20.869199999999999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29.839310000000001</v>
      </c>
      <c r="Y573">
        <v>16.409880000000001</v>
      </c>
      <c r="Z573">
        <v>18.670179999999998</v>
      </c>
      <c r="AA573">
        <v>0.99352399999999996</v>
      </c>
      <c r="AB573">
        <v>32.281460000000003</v>
      </c>
      <c r="AC573">
        <v>1.569285</v>
      </c>
      <c r="AD573">
        <v>35.107170000000004</v>
      </c>
      <c r="AE573">
        <v>14.72963</v>
      </c>
    </row>
    <row r="574" spans="1:31" x14ac:dyDescent="0.35">
      <c r="A574" s="69">
        <v>36039</v>
      </c>
      <c r="B574">
        <v>21.01538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14.3414</v>
      </c>
      <c r="I574"/>
      <c r="J574">
        <v>35.125709999999998</v>
      </c>
      <c r="K574">
        <v>35.683889999999998</v>
      </c>
      <c r="L574">
        <v>40.922890000000002</v>
      </c>
      <c r="M574">
        <v>34.71696</v>
      </c>
      <c r="N574">
        <v>23.131029999999999</v>
      </c>
      <c r="O574">
        <v>12.57286</v>
      </c>
      <c r="P574">
        <v>8.2465890000000002</v>
      </c>
      <c r="Q574">
        <v>12.78166</v>
      </c>
      <c r="R574">
        <v>21.186990000000002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30.173570000000002</v>
      </c>
      <c r="Y574">
        <v>16.822900000000001</v>
      </c>
      <c r="Z574">
        <v>19.013359999999999</v>
      </c>
      <c r="AA574">
        <v>0.99718660000000003</v>
      </c>
      <c r="AB574">
        <v>32.202869999999997</v>
      </c>
      <c r="AC574">
        <v>1.706612</v>
      </c>
      <c r="AD574">
        <v>35.430129999999998</v>
      </c>
      <c r="AE574">
        <v>14.852650000000001</v>
      </c>
    </row>
    <row r="575" spans="1:31" x14ac:dyDescent="0.35">
      <c r="A575" s="69">
        <v>36069</v>
      </c>
      <c r="B575">
        <v>21.121839999999999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14.24607</v>
      </c>
      <c r="I575"/>
      <c r="J575">
        <v>34.948230000000002</v>
      </c>
      <c r="K575">
        <v>36.020510000000002</v>
      </c>
      <c r="L575">
        <v>41.049909999999997</v>
      </c>
      <c r="M575">
        <v>34.882199999999997</v>
      </c>
      <c r="N575">
        <v>23.269780000000001</v>
      </c>
      <c r="O575">
        <v>12.519</v>
      </c>
      <c r="P575">
        <v>8.3764749999999992</v>
      </c>
      <c r="Q575">
        <v>12.973850000000001</v>
      </c>
      <c r="R575">
        <v>21.611969999999999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30.439450000000001</v>
      </c>
      <c r="Y575">
        <v>17.037669999999999</v>
      </c>
      <c r="Z575">
        <v>19.116219999999998</v>
      </c>
      <c r="AA575">
        <v>1.1064590000000001</v>
      </c>
      <c r="AB575">
        <v>32.419289999999997</v>
      </c>
      <c r="AC575">
        <v>1.77298</v>
      </c>
      <c r="AD575">
        <v>35.763039999999997</v>
      </c>
      <c r="AE575">
        <v>14.87621</v>
      </c>
    </row>
    <row r="576" spans="1:31" x14ac:dyDescent="0.35">
      <c r="A576" s="69">
        <v>36100</v>
      </c>
      <c r="B576">
        <v>21.194680000000002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14.23292</v>
      </c>
      <c r="I576"/>
      <c r="J576">
        <v>34.958489999999998</v>
      </c>
      <c r="K576">
        <v>35.923029999999997</v>
      </c>
      <c r="L576">
        <v>41.342889999999997</v>
      </c>
      <c r="M576">
        <v>34.950690000000002</v>
      </c>
      <c r="N576">
        <v>23.529</v>
      </c>
      <c r="O576">
        <v>12.542630000000001</v>
      </c>
      <c r="P576">
        <v>8.4772250000000007</v>
      </c>
      <c r="Q576">
        <v>13.17164</v>
      </c>
      <c r="R576">
        <v>21.90184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30.642569999999999</v>
      </c>
      <c r="Y576">
        <v>17.042570000000001</v>
      </c>
      <c r="Z576">
        <v>19.295770000000001</v>
      </c>
      <c r="AA576">
        <v>1.214591</v>
      </c>
      <c r="AB576">
        <v>32.572400000000002</v>
      </c>
      <c r="AC576">
        <v>1.7569220000000001</v>
      </c>
      <c r="AD576">
        <v>36.084330000000001</v>
      </c>
      <c r="AE576">
        <v>15.02679</v>
      </c>
    </row>
    <row r="577" spans="1:31" x14ac:dyDescent="0.35">
      <c r="A577" s="69">
        <v>36130</v>
      </c>
      <c r="B577">
        <v>21.317959999999999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14.25689</v>
      </c>
      <c r="I577"/>
      <c r="J577">
        <v>35.750570000000003</v>
      </c>
      <c r="K577">
        <v>35.901800000000001</v>
      </c>
      <c r="L577">
        <v>41.830350000000003</v>
      </c>
      <c r="M577">
        <v>35.1023</v>
      </c>
      <c r="N577">
        <v>23.838629999999998</v>
      </c>
      <c r="O577">
        <v>12.934189999999999</v>
      </c>
      <c r="P577">
        <v>8.5523489999999995</v>
      </c>
      <c r="Q577">
        <v>13.364710000000001</v>
      </c>
      <c r="R577">
        <v>22.174769999999999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30.932549999999999</v>
      </c>
      <c r="Y577">
        <v>17.342770000000002</v>
      </c>
      <c r="Z577">
        <v>19.881319999999999</v>
      </c>
      <c r="AA577">
        <v>1.2568239999999999</v>
      </c>
      <c r="AB577">
        <v>32.179699999999997</v>
      </c>
      <c r="AC577">
        <v>1.8392200000000001</v>
      </c>
      <c r="AD577">
        <v>36.323430000000002</v>
      </c>
      <c r="AE577">
        <v>15.21242</v>
      </c>
    </row>
    <row r="578" spans="1:31" x14ac:dyDescent="0.35">
      <c r="A578" s="69">
        <v>36161</v>
      </c>
      <c r="B578">
        <v>21.49446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14.370620000000001</v>
      </c>
      <c r="I578"/>
      <c r="J578">
        <v>36.24635</v>
      </c>
      <c r="K578">
        <v>36.04954</v>
      </c>
      <c r="L578">
        <v>42.135770000000001</v>
      </c>
      <c r="M578">
        <v>35.120550000000001</v>
      </c>
      <c r="N578">
        <v>24.154969999999999</v>
      </c>
      <c r="O578">
        <v>13.39988</v>
      </c>
      <c r="P578">
        <v>8.6678789999999992</v>
      </c>
      <c r="Q578">
        <v>13.558719999999999</v>
      </c>
      <c r="R578">
        <v>22.52355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31.220749999999999</v>
      </c>
      <c r="Y578">
        <v>17.724070000000001</v>
      </c>
      <c r="Z578">
        <v>20.628530000000001</v>
      </c>
      <c r="AA578">
        <v>1.33908</v>
      </c>
      <c r="AB578">
        <v>34.831029999999998</v>
      </c>
      <c r="AC578">
        <v>1.921589</v>
      </c>
      <c r="AD578">
        <v>36.550910000000002</v>
      </c>
      <c r="AE578">
        <v>15.26563</v>
      </c>
    </row>
    <row r="579" spans="1:31" x14ac:dyDescent="0.35">
      <c r="A579" s="69">
        <v>36192</v>
      </c>
      <c r="B579">
        <v>21.64575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14.56331</v>
      </c>
      <c r="I579"/>
      <c r="J579">
        <v>36.334359999999997</v>
      </c>
      <c r="K579">
        <v>36.004170000000002</v>
      </c>
      <c r="L579">
        <v>42.020859999999999</v>
      </c>
      <c r="M579">
        <v>35.014569999999999</v>
      </c>
      <c r="N579">
        <v>24.537520000000001</v>
      </c>
      <c r="O579">
        <v>13.79843</v>
      </c>
      <c r="P579">
        <v>8.7930659999999996</v>
      </c>
      <c r="Q579">
        <v>13.74295</v>
      </c>
      <c r="R579">
        <v>22.768170000000001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31.494009999999999</v>
      </c>
      <c r="Y579">
        <v>18.056740000000001</v>
      </c>
      <c r="Z579">
        <v>21.262930000000001</v>
      </c>
      <c r="AA579">
        <v>1.4205970000000001</v>
      </c>
      <c r="AB579">
        <v>37.864249999999998</v>
      </c>
      <c r="AC579">
        <v>2.0241189999999998</v>
      </c>
      <c r="AD579">
        <v>36.739370000000001</v>
      </c>
      <c r="AE579">
        <v>15.079980000000001</v>
      </c>
    </row>
    <row r="580" spans="1:31" x14ac:dyDescent="0.35">
      <c r="A580" s="69">
        <v>36220</v>
      </c>
      <c r="B580">
        <v>21.819459999999999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14.634370000000001</v>
      </c>
      <c r="I580"/>
      <c r="J580">
        <v>36.601320000000001</v>
      </c>
      <c r="K580">
        <v>36.069240000000001</v>
      </c>
      <c r="L580">
        <v>42.002040000000001</v>
      </c>
      <c r="M580">
        <v>35.015540000000001</v>
      </c>
      <c r="N580">
        <v>24.723310000000001</v>
      </c>
      <c r="O580">
        <v>13.98854</v>
      </c>
      <c r="P580">
        <v>8.9496459999999995</v>
      </c>
      <c r="Q580">
        <v>13.91555</v>
      </c>
      <c r="R580">
        <v>23.10764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31.703669999999999</v>
      </c>
      <c r="Y580">
        <v>18.345130000000001</v>
      </c>
      <c r="Z580">
        <v>21.697569999999999</v>
      </c>
      <c r="AA580">
        <v>1.474064</v>
      </c>
      <c r="AB580">
        <v>37.776000000000003</v>
      </c>
      <c r="AC580">
        <v>2.1628530000000001</v>
      </c>
      <c r="AD580">
        <v>36.795830000000002</v>
      </c>
      <c r="AE580">
        <v>15.07489</v>
      </c>
    </row>
    <row r="581" spans="1:31" x14ac:dyDescent="0.35">
      <c r="A581" s="69">
        <v>36251</v>
      </c>
      <c r="B581">
        <v>22.060400000000001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14.701219999999999</v>
      </c>
      <c r="I581"/>
      <c r="J581">
        <v>36.808140000000002</v>
      </c>
      <c r="K581">
        <v>36.306420000000003</v>
      </c>
      <c r="L581">
        <v>42.230449999999998</v>
      </c>
      <c r="M581">
        <v>35.071980000000003</v>
      </c>
      <c r="N581">
        <v>24.736889999999999</v>
      </c>
      <c r="O581">
        <v>14.12927</v>
      </c>
      <c r="P581">
        <v>9.0562439999999995</v>
      </c>
      <c r="Q581">
        <v>14.085319999999999</v>
      </c>
      <c r="R581">
        <v>23.526800000000001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31.953970000000002</v>
      </c>
      <c r="Y581">
        <v>18.627669999999998</v>
      </c>
      <c r="Z581">
        <v>21.890989999999999</v>
      </c>
      <c r="AA581">
        <v>1.5165420000000001</v>
      </c>
      <c r="AB581">
        <v>38.030740000000002</v>
      </c>
      <c r="AC581">
        <v>2.3011650000000001</v>
      </c>
      <c r="AD581">
        <v>37.033259999999999</v>
      </c>
      <c r="AE581">
        <v>15.32682</v>
      </c>
    </row>
    <row r="582" spans="1:31" x14ac:dyDescent="0.35">
      <c r="A582" s="69">
        <v>36281</v>
      </c>
      <c r="B582">
        <v>22.30134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14.78396</v>
      </c>
      <c r="I582"/>
      <c r="J582">
        <v>37.160179999999997</v>
      </c>
      <c r="K582">
        <v>36.575490000000002</v>
      </c>
      <c r="L582">
        <v>42.559339999999999</v>
      </c>
      <c r="M582">
        <v>35.163800000000002</v>
      </c>
      <c r="N582">
        <v>24.97833</v>
      </c>
      <c r="O582">
        <v>14.311809999999999</v>
      </c>
      <c r="P582">
        <v>9.1220429999999997</v>
      </c>
      <c r="Q582">
        <v>14.26329</v>
      </c>
      <c r="R582">
        <v>23.81579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32.227670000000003</v>
      </c>
      <c r="Y582">
        <v>18.97972</v>
      </c>
      <c r="Z582">
        <v>22.07282</v>
      </c>
      <c r="AA582">
        <v>1.58744</v>
      </c>
      <c r="AB582">
        <v>39.184809999999999</v>
      </c>
      <c r="AC582">
        <v>2.4575629999999999</v>
      </c>
      <c r="AD582">
        <v>37.237499999999997</v>
      </c>
      <c r="AE582">
        <v>15.41033</v>
      </c>
    </row>
    <row r="583" spans="1:31" x14ac:dyDescent="0.35">
      <c r="A583" s="69">
        <v>36312</v>
      </c>
      <c r="B583">
        <v>22.49746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14.82203</v>
      </c>
      <c r="I583"/>
      <c r="J583">
        <v>37.320059999999998</v>
      </c>
      <c r="K583">
        <v>36.65437</v>
      </c>
      <c r="L583">
        <v>42.841819999999998</v>
      </c>
      <c r="M583">
        <v>35.244540000000001</v>
      </c>
      <c r="N583">
        <v>25.172969999999999</v>
      </c>
      <c r="O583">
        <v>14.2508</v>
      </c>
      <c r="P583">
        <v>9.2213320000000003</v>
      </c>
      <c r="Q583">
        <v>14.45124</v>
      </c>
      <c r="R583">
        <v>24.073119999999999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32.484430000000003</v>
      </c>
      <c r="Y583">
        <v>19.297699999999999</v>
      </c>
      <c r="Z583">
        <v>22.326830000000001</v>
      </c>
      <c r="AA583">
        <v>1.675916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35">
      <c r="A584" s="69">
        <v>36342</v>
      </c>
      <c r="B584">
        <v>22.654350000000001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14.837389999999999</v>
      </c>
      <c r="I584"/>
      <c r="J584">
        <v>37.27899</v>
      </c>
      <c r="K584">
        <v>36.700569999999999</v>
      </c>
      <c r="L584">
        <v>43.001139999999999</v>
      </c>
      <c r="M584">
        <v>35.316339999999997</v>
      </c>
      <c r="N584">
        <v>25.294319999999999</v>
      </c>
      <c r="O584">
        <v>14.20318</v>
      </c>
      <c r="P584">
        <v>9.3531619999999993</v>
      </c>
      <c r="Q584">
        <v>14.64447</v>
      </c>
      <c r="R584">
        <v>24.446010000000001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32.718670000000003</v>
      </c>
      <c r="Y584">
        <v>19.529199999999999</v>
      </c>
      <c r="Z584">
        <v>22.486350000000002</v>
      </c>
      <c r="AA584">
        <v>1.737838</v>
      </c>
      <c r="AB584">
        <v>40.179200000000002</v>
      </c>
      <c r="AC584">
        <v>2.7015609999999999</v>
      </c>
      <c r="AD584">
        <v>37.645960000000002</v>
      </c>
      <c r="AE584">
        <v>15.797359999999999</v>
      </c>
    </row>
    <row r="585" spans="1:31" x14ac:dyDescent="0.35">
      <c r="A585" s="69">
        <v>36373</v>
      </c>
      <c r="B585">
        <v>22.78884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14.89222</v>
      </c>
      <c r="I585"/>
      <c r="J585">
        <v>37.443269999999998</v>
      </c>
      <c r="K585">
        <v>36.988970000000002</v>
      </c>
      <c r="L585">
        <v>42.929630000000003</v>
      </c>
      <c r="M585">
        <v>35.421639999999996</v>
      </c>
      <c r="N585">
        <v>25.60877</v>
      </c>
      <c r="O585">
        <v>14.50525</v>
      </c>
      <c r="P585">
        <v>9.500515</v>
      </c>
      <c r="Q585">
        <v>14.834619999999999</v>
      </c>
      <c r="R585">
        <v>24.837779999999999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32.949440000000003</v>
      </c>
      <c r="Y585">
        <v>19.849550000000001</v>
      </c>
      <c r="Z585">
        <v>22.671710000000001</v>
      </c>
      <c r="AA585">
        <v>1.7739130000000001</v>
      </c>
      <c r="AB585">
        <v>40.643149999999999</v>
      </c>
      <c r="AC585">
        <v>2.8454739999999998</v>
      </c>
      <c r="AD585">
        <v>37.788760000000003</v>
      </c>
      <c r="AE585">
        <v>15.790710000000001</v>
      </c>
    </row>
    <row r="586" spans="1:31" x14ac:dyDescent="0.35">
      <c r="A586" s="69">
        <v>36404</v>
      </c>
      <c r="B586">
        <v>22.94293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14.981059999999999</v>
      </c>
      <c r="I586"/>
      <c r="J586">
        <v>37.727829999999997</v>
      </c>
      <c r="K586">
        <v>36.859409999999997</v>
      </c>
      <c r="L586">
        <v>42.921280000000003</v>
      </c>
      <c r="M586">
        <v>35.424059999999997</v>
      </c>
      <c r="N586">
        <v>25.907579999999999</v>
      </c>
      <c r="O586">
        <v>14.884130000000001</v>
      </c>
      <c r="P586">
        <v>9.6238969999999995</v>
      </c>
      <c r="Q586">
        <v>15.01057</v>
      </c>
      <c r="R586">
        <v>25.180949999999999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33.158740000000002</v>
      </c>
      <c r="Y586">
        <v>20.172370000000001</v>
      </c>
      <c r="Z586">
        <v>23.05414</v>
      </c>
      <c r="AA586">
        <v>1.8336399999999999</v>
      </c>
      <c r="AB586">
        <v>40.861800000000002</v>
      </c>
      <c r="AC586">
        <v>3.0075530000000001</v>
      </c>
      <c r="AD586">
        <v>37.921590000000002</v>
      </c>
      <c r="AE586">
        <v>15.98155</v>
      </c>
    </row>
    <row r="587" spans="1:31" x14ac:dyDescent="0.35">
      <c r="A587" s="69">
        <v>36434</v>
      </c>
      <c r="B587">
        <v>23.127839999999999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15.02849</v>
      </c>
      <c r="I587"/>
      <c r="J587">
        <v>37.950789999999998</v>
      </c>
      <c r="K587">
        <v>36.574489999999997</v>
      </c>
      <c r="L587">
        <v>43.099910000000001</v>
      </c>
      <c r="M587">
        <v>35.377400000000002</v>
      </c>
      <c r="N587">
        <v>26.12454</v>
      </c>
      <c r="O587">
        <v>14.84825</v>
      </c>
      <c r="P587">
        <v>9.7526480000000006</v>
      </c>
      <c r="Q587">
        <v>15.176729999999999</v>
      </c>
      <c r="R587">
        <v>25.507090000000002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33.427039999999998</v>
      </c>
      <c r="Y587">
        <v>20.511800000000001</v>
      </c>
      <c r="Z587">
        <v>23.45243</v>
      </c>
      <c r="AA587">
        <v>1.891346</v>
      </c>
      <c r="AB587">
        <v>41.270760000000003</v>
      </c>
      <c r="AC587">
        <v>3.1809059999999998</v>
      </c>
      <c r="AD587">
        <v>38.11918</v>
      </c>
      <c r="AE587">
        <v>16.260090000000002</v>
      </c>
    </row>
    <row r="588" spans="1:31" x14ac:dyDescent="0.35">
      <c r="A588" s="69">
        <v>36465</v>
      </c>
      <c r="B588">
        <v>23.318349999999999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15.0852</v>
      </c>
      <c r="I588"/>
      <c r="J588">
        <v>38.179609999999997</v>
      </c>
      <c r="K588">
        <v>37.109099999999998</v>
      </c>
      <c r="L588">
        <v>43.400889999999997</v>
      </c>
      <c r="M588">
        <v>35.70167</v>
      </c>
      <c r="N588">
        <v>26.393820000000002</v>
      </c>
      <c r="O588">
        <v>14.70467</v>
      </c>
      <c r="P588">
        <v>9.8551800000000007</v>
      </c>
      <c r="Q588">
        <v>15.340730000000001</v>
      </c>
      <c r="R588">
        <v>25.817080000000001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33.715310000000002</v>
      </c>
      <c r="Y588">
        <v>21.017019999999999</v>
      </c>
      <c r="Z588">
        <v>23.88944</v>
      </c>
      <c r="AA588">
        <v>1.9650650000000001</v>
      </c>
      <c r="AB588">
        <v>41.620989999999999</v>
      </c>
      <c r="AC588">
        <v>3.3970389999999999</v>
      </c>
      <c r="AD588">
        <v>38.276919999999997</v>
      </c>
      <c r="AE588">
        <v>16.522120000000001</v>
      </c>
    </row>
    <row r="589" spans="1:31" x14ac:dyDescent="0.35">
      <c r="A589" s="69">
        <v>36495</v>
      </c>
      <c r="B589">
        <v>23.410810000000001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15.171189999999999</v>
      </c>
      <c r="I589"/>
      <c r="J589">
        <v>38.747259999999997</v>
      </c>
      <c r="K589">
        <v>37.407449999999997</v>
      </c>
      <c r="L589">
        <v>44.015300000000003</v>
      </c>
      <c r="M589">
        <v>35.989409999999999</v>
      </c>
      <c r="N589">
        <v>26.85746</v>
      </c>
      <c r="O589">
        <v>14.74371</v>
      </c>
      <c r="P589">
        <v>10.041460000000001</v>
      </c>
      <c r="Q589">
        <v>15.501910000000001</v>
      </c>
      <c r="R589">
        <v>26.1554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34.035139999999998</v>
      </c>
      <c r="Y589">
        <v>21.523959999999999</v>
      </c>
      <c r="Z589">
        <v>24.292169999999999</v>
      </c>
      <c r="AA589">
        <v>2.0707049999999998</v>
      </c>
      <c r="AB589">
        <v>41.174199999999999</v>
      </c>
      <c r="AC589">
        <v>3.633562</v>
      </c>
      <c r="AD589">
        <v>38.505229999999997</v>
      </c>
      <c r="AE589">
        <v>16.78068</v>
      </c>
    </row>
    <row r="590" spans="1:31" x14ac:dyDescent="0.35">
      <c r="A590" s="69">
        <v>36526</v>
      </c>
      <c r="B590">
        <v>23.43882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15.336690000000001</v>
      </c>
      <c r="I590"/>
      <c r="J590">
        <v>39.014229999999998</v>
      </c>
      <c r="K590">
        <v>37.167940000000002</v>
      </c>
      <c r="L590">
        <v>44.477969999999999</v>
      </c>
      <c r="M590">
        <v>35.932360000000003</v>
      </c>
      <c r="N590">
        <v>27.258980000000001</v>
      </c>
      <c r="O590">
        <v>14.80523</v>
      </c>
      <c r="P590">
        <v>10.1776</v>
      </c>
      <c r="Q590">
        <v>15.6591</v>
      </c>
      <c r="R590">
        <v>26.60229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34.304400000000001</v>
      </c>
      <c r="Y590">
        <v>21.913260000000001</v>
      </c>
      <c r="Z590">
        <v>24.32207</v>
      </c>
      <c r="AA590">
        <v>2.1424379999999998</v>
      </c>
      <c r="AB590">
        <v>41.583219999999997</v>
      </c>
      <c r="AC590">
        <v>3.858876</v>
      </c>
      <c r="AD590">
        <v>38.739350000000002</v>
      </c>
      <c r="AE590">
        <v>16.80903</v>
      </c>
    </row>
    <row r="591" spans="1:31" x14ac:dyDescent="0.35">
      <c r="A591" s="69">
        <v>36557</v>
      </c>
      <c r="B591">
        <v>23.51727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15.201129999999999</v>
      </c>
      <c r="I591"/>
      <c r="J591">
        <v>39.067030000000003</v>
      </c>
      <c r="K591">
        <v>37.222790000000003</v>
      </c>
      <c r="L591">
        <v>44.617199999999997</v>
      </c>
      <c r="M591">
        <v>36.165790000000001</v>
      </c>
      <c r="N591">
        <v>27.642980000000001</v>
      </c>
      <c r="O591">
        <v>14.987769999999999</v>
      </c>
      <c r="P591">
        <v>10.25099</v>
      </c>
      <c r="Q591">
        <v>15.813230000000001</v>
      </c>
      <c r="R591">
        <v>26.980049999999999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34.507820000000002</v>
      </c>
      <c r="Y591">
        <v>22.207170000000001</v>
      </c>
      <c r="Z591">
        <v>24.3294</v>
      </c>
      <c r="AA591">
        <v>2.2286199999999998</v>
      </c>
      <c r="AB591">
        <v>42.876869999999997</v>
      </c>
      <c r="AC591">
        <v>4.045871</v>
      </c>
      <c r="AD591">
        <v>38.848939999999999</v>
      </c>
      <c r="AE591">
        <v>16.797049999999999</v>
      </c>
    </row>
    <row r="592" spans="1:31" x14ac:dyDescent="0.35">
      <c r="A592" s="69">
        <v>36586</v>
      </c>
      <c r="B592">
        <v>23.629339999999999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15.013730000000001</v>
      </c>
      <c r="I592"/>
      <c r="J592">
        <v>39.332520000000002</v>
      </c>
      <c r="K592">
        <v>37.551720000000003</v>
      </c>
      <c r="L592">
        <v>44.832189999999997</v>
      </c>
      <c r="M592">
        <v>36.826529999999998</v>
      </c>
      <c r="N592">
        <v>28.24879</v>
      </c>
      <c r="O592">
        <v>15.150740000000001</v>
      </c>
      <c r="P592">
        <v>10.35824</v>
      </c>
      <c r="Q592">
        <v>15.96292</v>
      </c>
      <c r="R592">
        <v>27.461189999999998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34.784199999999998</v>
      </c>
      <c r="Y592">
        <v>22.59601</v>
      </c>
      <c r="Z592">
        <v>24.661169999999998</v>
      </c>
      <c r="AA592">
        <v>2.3501609999999999</v>
      </c>
      <c r="AB592">
        <v>43.528350000000003</v>
      </c>
      <c r="AC592">
        <v>4.1829890000000001</v>
      </c>
      <c r="AD592">
        <v>39.104640000000003</v>
      </c>
      <c r="AE592">
        <v>16.772110000000001</v>
      </c>
    </row>
    <row r="593" spans="1:31" x14ac:dyDescent="0.35">
      <c r="A593" s="69">
        <v>36617</v>
      </c>
      <c r="B593">
        <v>23.78903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15.07339</v>
      </c>
      <c r="I593"/>
      <c r="J593">
        <v>39.341320000000003</v>
      </c>
      <c r="K593">
        <v>37.102069999999998</v>
      </c>
      <c r="L593">
        <v>45.246250000000003</v>
      </c>
      <c r="M593">
        <v>37.291829999999997</v>
      </c>
      <c r="N593">
        <v>28.83764</v>
      </c>
      <c r="O593">
        <v>15.325670000000001</v>
      </c>
      <c r="P593">
        <v>10.45477</v>
      </c>
      <c r="Q593">
        <v>16.107060000000001</v>
      </c>
      <c r="R593">
        <v>27.874960000000002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35.139229999999998</v>
      </c>
      <c r="Y593">
        <v>22.904730000000001</v>
      </c>
      <c r="Z593">
        <v>25.1083</v>
      </c>
      <c r="AA593">
        <v>2.447946</v>
      </c>
      <c r="AB593">
        <v>43.809040000000003</v>
      </c>
      <c r="AC593">
        <v>4.3119230000000002</v>
      </c>
      <c r="AD593">
        <v>39.568730000000002</v>
      </c>
      <c r="AE593">
        <v>16.787189999999999</v>
      </c>
    </row>
    <row r="594" spans="1:31" x14ac:dyDescent="0.35">
      <c r="A594" s="69">
        <v>36647</v>
      </c>
      <c r="B594">
        <v>23.97955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15.116709999999999</v>
      </c>
      <c r="I594"/>
      <c r="J594">
        <v>39.545209999999997</v>
      </c>
      <c r="K594">
        <v>37.200049999999997</v>
      </c>
      <c r="L594">
        <v>45.487319999999997</v>
      </c>
      <c r="M594">
        <v>37.752000000000002</v>
      </c>
      <c r="N594">
        <v>29.26202</v>
      </c>
      <c r="O594">
        <v>15.53429</v>
      </c>
      <c r="P594">
        <v>10.57086</v>
      </c>
      <c r="Q594">
        <v>16.243469999999999</v>
      </c>
      <c r="R594">
        <v>28.147410000000001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35.244039999999998</v>
      </c>
      <c r="Y594">
        <v>23.24343</v>
      </c>
      <c r="Z594">
        <v>25.472300000000001</v>
      </c>
      <c r="AA594">
        <v>2.5194510000000001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35">
      <c r="A595" s="69">
        <v>36678</v>
      </c>
      <c r="B595">
        <v>24.139240000000001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15.140359999999999</v>
      </c>
      <c r="I595"/>
      <c r="J595">
        <v>39.471870000000003</v>
      </c>
      <c r="K595">
        <v>37.895150000000001</v>
      </c>
      <c r="L595">
        <v>45.38879</v>
      </c>
      <c r="M595">
        <v>38.31711</v>
      </c>
      <c r="N595">
        <v>29.55846</v>
      </c>
      <c r="O595">
        <v>15.677490000000001</v>
      </c>
      <c r="P595">
        <v>10.70087</v>
      </c>
      <c r="Q595">
        <v>16.376740000000002</v>
      </c>
      <c r="R595">
        <v>28.456040000000002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35.47166</v>
      </c>
      <c r="Y595">
        <v>23.635280000000002</v>
      </c>
      <c r="Z595">
        <v>26.302620000000001</v>
      </c>
      <c r="AA595">
        <v>2.6040040000000002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35">
      <c r="A596" s="69">
        <v>36708</v>
      </c>
      <c r="B596">
        <v>24.29053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15.24131</v>
      </c>
      <c r="I596"/>
      <c r="J596">
        <v>39.354520000000001</v>
      </c>
      <c r="K596">
        <v>36.346730000000001</v>
      </c>
      <c r="L596">
        <v>45.305630000000001</v>
      </c>
      <c r="M596">
        <v>38.472810000000003</v>
      </c>
      <c r="N596">
        <v>29.84243</v>
      </c>
      <c r="O596">
        <v>15.74661</v>
      </c>
      <c r="P596">
        <v>10.82681</v>
      </c>
      <c r="Q596">
        <v>16.5167</v>
      </c>
      <c r="R596">
        <v>28.781860000000002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35.668149999999997</v>
      </c>
      <c r="Y596">
        <v>23.83736</v>
      </c>
      <c r="Z596">
        <v>26.607520000000001</v>
      </c>
      <c r="AA596">
        <v>2.7143579999999998</v>
      </c>
      <c r="AB596">
        <v>43.498649999999998</v>
      </c>
      <c r="AC596">
        <v>4.796945</v>
      </c>
      <c r="AD596">
        <v>39.762169999999998</v>
      </c>
      <c r="AE596">
        <v>16.90157</v>
      </c>
    </row>
    <row r="597" spans="1:31" x14ac:dyDescent="0.35">
      <c r="A597" s="69">
        <v>36739</v>
      </c>
      <c r="B597">
        <v>24.467040000000001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15.296290000000001</v>
      </c>
      <c r="I597"/>
      <c r="J597">
        <v>39.820970000000003</v>
      </c>
      <c r="K597">
        <v>35.484940000000002</v>
      </c>
      <c r="L597">
        <v>45.272500000000001</v>
      </c>
      <c r="M597">
        <v>38.635010000000001</v>
      </c>
      <c r="N597">
        <v>30.478439999999999</v>
      </c>
      <c r="O597">
        <v>15.82709</v>
      </c>
      <c r="P597">
        <v>10.91949</v>
      </c>
      <c r="Q597">
        <v>16.660679999999999</v>
      </c>
      <c r="R597">
        <v>29.146350000000002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35.881360000000001</v>
      </c>
      <c r="Y597">
        <v>23.965689999999999</v>
      </c>
      <c r="Z597">
        <v>26.252379999999999</v>
      </c>
      <c r="AA597">
        <v>2.8524579999999999</v>
      </c>
      <c r="AB597">
        <v>43.471600000000002</v>
      </c>
      <c r="AC597">
        <v>4.900766</v>
      </c>
      <c r="AD597">
        <v>39.995460000000001</v>
      </c>
      <c r="AE597">
        <v>16.964780000000001</v>
      </c>
    </row>
    <row r="598" spans="1:31" x14ac:dyDescent="0.35">
      <c r="A598" s="69">
        <v>36770</v>
      </c>
      <c r="B598">
        <v>24.604320000000001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15.347250000000001</v>
      </c>
      <c r="I598"/>
      <c r="J598">
        <v>40.159799999999997</v>
      </c>
      <c r="K598">
        <v>35.840479999999999</v>
      </c>
      <c r="L598">
        <v>45.237169999999999</v>
      </c>
      <c r="M598">
        <v>38.773009999999999</v>
      </c>
      <c r="N598">
        <v>31.281569999999999</v>
      </c>
      <c r="O598">
        <v>15.87884</v>
      </c>
      <c r="P598">
        <v>11.044420000000001</v>
      </c>
      <c r="Q598">
        <v>16.810420000000001</v>
      </c>
      <c r="R598">
        <v>29.40483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36.118009999999998</v>
      </c>
      <c r="Y598">
        <v>24.13467</v>
      </c>
      <c r="Z598">
        <v>26.474039999999999</v>
      </c>
      <c r="AA598">
        <v>2.9852400000000001</v>
      </c>
      <c r="AB598">
        <v>43.463979999999999</v>
      </c>
      <c r="AC598">
        <v>4.9536090000000002</v>
      </c>
      <c r="AD598">
        <v>40.291849999999997</v>
      </c>
      <c r="AE598">
        <v>17.295120000000001</v>
      </c>
    </row>
    <row r="599" spans="1:31" x14ac:dyDescent="0.35">
      <c r="A599" s="69">
        <v>36800</v>
      </c>
      <c r="B599">
        <v>24.716390000000001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15.540940000000001</v>
      </c>
      <c r="I599"/>
      <c r="J599">
        <v>40.228740000000002</v>
      </c>
      <c r="K599">
        <v>35.572040000000001</v>
      </c>
      <c r="L599">
        <v>45.267040000000001</v>
      </c>
      <c r="M599">
        <v>38.990639999999999</v>
      </c>
      <c r="N599">
        <v>31.75564</v>
      </c>
      <c r="O599">
        <v>16.162579999999998</v>
      </c>
      <c r="P599">
        <v>11.210750000000001</v>
      </c>
      <c r="Q599">
        <v>16.98198</v>
      </c>
      <c r="R599">
        <v>29.607610000000001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36.294220000000003</v>
      </c>
      <c r="Y599">
        <v>24.329599999999999</v>
      </c>
      <c r="Z599">
        <v>26.900849999999998</v>
      </c>
      <c r="AA599">
        <v>3.1104440000000002</v>
      </c>
      <c r="AB599">
        <v>43.271050000000002</v>
      </c>
      <c r="AC599">
        <v>5.0508420000000003</v>
      </c>
      <c r="AD599">
        <v>40.424680000000002</v>
      </c>
      <c r="AE599">
        <v>17.512630000000001</v>
      </c>
    </row>
    <row r="600" spans="1:31" x14ac:dyDescent="0.35">
      <c r="A600" s="69">
        <v>36831</v>
      </c>
      <c r="B600">
        <v>24.623930000000001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15.731479999999999</v>
      </c>
      <c r="I600"/>
      <c r="J600">
        <v>40.549979999999998</v>
      </c>
      <c r="K600">
        <v>35.52816</v>
      </c>
      <c r="L600">
        <v>45.444049999999997</v>
      </c>
      <c r="M600">
        <v>39.434199999999997</v>
      </c>
      <c r="N600">
        <v>32.086559999999999</v>
      </c>
      <c r="O600">
        <v>16.524719999999999</v>
      </c>
      <c r="P600">
        <v>11.44868</v>
      </c>
      <c r="Q600">
        <v>17.172070000000001</v>
      </c>
      <c r="R600">
        <v>30.119350000000001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36.456719999999997</v>
      </c>
      <c r="Y600">
        <v>24.617059999999999</v>
      </c>
      <c r="Z600">
        <v>27.379239999999999</v>
      </c>
      <c r="AA600">
        <v>3.2274929999999999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35">
      <c r="A601" s="69">
        <v>36861</v>
      </c>
      <c r="B601">
        <v>24.514669999999999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15.79494</v>
      </c>
      <c r="I601"/>
      <c r="J601">
        <v>41.1235</v>
      </c>
      <c r="K601">
        <v>35.46302</v>
      </c>
      <c r="L601">
        <v>45.942189999999997</v>
      </c>
      <c r="M601">
        <v>39.83661</v>
      </c>
      <c r="N601">
        <v>32.170189999999998</v>
      </c>
      <c r="O601">
        <v>16.792290000000001</v>
      </c>
      <c r="P601">
        <v>11.70729</v>
      </c>
      <c r="Q601">
        <v>17.35549</v>
      </c>
      <c r="R601">
        <v>30.711659999999998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36.89237</v>
      </c>
      <c r="Y601">
        <v>24.86356</v>
      </c>
      <c r="Z601">
        <v>27.506699999999999</v>
      </c>
      <c r="AA601">
        <v>3.3184879999999999</v>
      </c>
      <c r="AB601">
        <v>43.337240000000001</v>
      </c>
      <c r="AC601">
        <v>5.2686859999999998</v>
      </c>
      <c r="AD601">
        <v>40.88794</v>
      </c>
      <c r="AE601">
        <v>17.876149999999999</v>
      </c>
    </row>
    <row r="602" spans="1:31" x14ac:dyDescent="0.35">
      <c r="A602" s="69">
        <v>36892</v>
      </c>
      <c r="B602">
        <v>24.702380000000002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15.822839999999999</v>
      </c>
      <c r="I602"/>
      <c r="J602">
        <v>41.72195</v>
      </c>
      <c r="K602">
        <v>35.882350000000002</v>
      </c>
      <c r="L602">
        <v>46.858960000000003</v>
      </c>
      <c r="M602">
        <v>40.342370000000003</v>
      </c>
      <c r="N602">
        <v>32.303190000000001</v>
      </c>
      <c r="O602">
        <v>16.950869999999998</v>
      </c>
      <c r="P602">
        <v>11.84291</v>
      </c>
      <c r="Q602">
        <v>17.527280000000001</v>
      </c>
      <c r="R602">
        <v>31.118919999999999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37.35181</v>
      </c>
      <c r="Y602">
        <v>25.15382</v>
      </c>
      <c r="Z602">
        <v>27.603280000000002</v>
      </c>
      <c r="AA602">
        <v>3.3974259999999998</v>
      </c>
      <c r="AB602">
        <v>43.141419999999997</v>
      </c>
      <c r="AC602">
        <v>5.389837</v>
      </c>
      <c r="AD602">
        <v>41.308860000000003</v>
      </c>
      <c r="AE602">
        <v>18.21088</v>
      </c>
    </row>
    <row r="603" spans="1:31" x14ac:dyDescent="0.35">
      <c r="A603" s="69">
        <v>36923</v>
      </c>
      <c r="B603">
        <v>24.990950000000002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15.956329999999999</v>
      </c>
      <c r="I603">
        <v>12.034470000000001</v>
      </c>
      <c r="J603">
        <v>42.098930000000003</v>
      </c>
      <c r="K603">
        <v>36.693339999999999</v>
      </c>
      <c r="L603">
        <v>47.506010000000003</v>
      </c>
      <c r="M603">
        <v>40.511339999999997</v>
      </c>
      <c r="N603">
        <v>32.786360000000002</v>
      </c>
      <c r="O603">
        <v>17.17239</v>
      </c>
      <c r="P603">
        <v>11.93126</v>
      </c>
      <c r="Q603">
        <v>17.70635</v>
      </c>
      <c r="R603">
        <v>31.876180000000002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37.68506</v>
      </c>
      <c r="Y603">
        <v>25.673469999999998</v>
      </c>
      <c r="Z603">
        <v>27.946829999999999</v>
      </c>
      <c r="AA603">
        <v>3.4730059999999998</v>
      </c>
      <c r="AB603">
        <v>42.776820000000001</v>
      </c>
      <c r="AC603">
        <v>5.8584209999999999</v>
      </c>
      <c r="AD603">
        <v>41.627659999999999</v>
      </c>
      <c r="AE603">
        <v>18.427430000000001</v>
      </c>
    </row>
    <row r="604" spans="1:31" x14ac:dyDescent="0.35">
      <c r="A604" s="69">
        <v>36951</v>
      </c>
      <c r="B604">
        <v>25.279530000000001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16.033860000000001</v>
      </c>
      <c r="I604">
        <v>12.41531</v>
      </c>
      <c r="J604">
        <v>42.223610000000001</v>
      </c>
      <c r="K604">
        <v>37.145829999999997</v>
      </c>
      <c r="L604">
        <v>47.806429999999999</v>
      </c>
      <c r="M604">
        <v>40.860529999999997</v>
      </c>
      <c r="N604">
        <v>33.274720000000002</v>
      </c>
      <c r="O604">
        <v>17.58521</v>
      </c>
      <c r="P604">
        <v>12.06677</v>
      </c>
      <c r="Q604">
        <v>17.903189999999999</v>
      </c>
      <c r="R604">
        <v>32.42042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38.172710000000002</v>
      </c>
      <c r="Y604">
        <v>26.471160000000001</v>
      </c>
      <c r="Z604">
        <v>28.320049999999998</v>
      </c>
      <c r="AA604">
        <v>3.5853969999999999</v>
      </c>
      <c r="AB604">
        <v>42.640830000000001</v>
      </c>
      <c r="AC604">
        <v>6.6416089999999999</v>
      </c>
      <c r="AD604">
        <v>42.108350000000002</v>
      </c>
      <c r="AE604">
        <v>18.68355</v>
      </c>
    </row>
    <row r="605" spans="1:31" x14ac:dyDescent="0.35">
      <c r="A605" s="69">
        <v>36982</v>
      </c>
      <c r="B605">
        <v>25.54008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16.035699999999999</v>
      </c>
      <c r="I605">
        <v>12.470470000000001</v>
      </c>
      <c r="J605">
        <v>42.64311</v>
      </c>
      <c r="K605">
        <v>37.225320000000004</v>
      </c>
      <c r="L605">
        <v>48.221629999999998</v>
      </c>
      <c r="M605">
        <v>41.3947</v>
      </c>
      <c r="N605">
        <v>33.702440000000003</v>
      </c>
      <c r="O605">
        <v>18.05528</v>
      </c>
      <c r="P605">
        <v>12.22381</v>
      </c>
      <c r="Q605">
        <v>18.10699</v>
      </c>
      <c r="R605">
        <v>32.512740000000001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38.638950000000001</v>
      </c>
      <c r="Y605">
        <v>27.157309999999999</v>
      </c>
      <c r="Z605">
        <v>28.68064</v>
      </c>
      <c r="AA605">
        <v>3.6917279999999999</v>
      </c>
      <c r="AB605">
        <v>43.094430000000003</v>
      </c>
      <c r="AC605">
        <v>7.212993</v>
      </c>
      <c r="AD605">
        <v>42.638849999999998</v>
      </c>
      <c r="AE605">
        <v>18.896660000000001</v>
      </c>
    </row>
    <row r="606" spans="1:31" x14ac:dyDescent="0.35">
      <c r="A606" s="69">
        <v>37012</v>
      </c>
      <c r="B606">
        <v>25.820250000000001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16.118659999999998</v>
      </c>
      <c r="I606">
        <v>12.500080000000001</v>
      </c>
      <c r="J606">
        <v>43.699210000000001</v>
      </c>
      <c r="K606">
        <v>37.170400000000001</v>
      </c>
      <c r="L606">
        <v>48.616370000000003</v>
      </c>
      <c r="M606">
        <v>41.459780000000002</v>
      </c>
      <c r="N606">
        <v>34.193539999999999</v>
      </c>
      <c r="O606">
        <v>18.21256</v>
      </c>
      <c r="P606">
        <v>12.41516</v>
      </c>
      <c r="Q606">
        <v>18.313210000000002</v>
      </c>
      <c r="R606">
        <v>32.804969999999997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38.817250000000001</v>
      </c>
      <c r="Y606">
        <v>27.549520000000001</v>
      </c>
      <c r="Z606">
        <v>28.87013</v>
      </c>
      <c r="AA606">
        <v>3.7853210000000002</v>
      </c>
      <c r="AB606">
        <v>43.397370000000002</v>
      </c>
      <c r="AC606">
        <v>7.5561150000000001</v>
      </c>
      <c r="AD606">
        <v>42.614780000000003</v>
      </c>
      <c r="AE606">
        <v>19.064710000000002</v>
      </c>
    </row>
    <row r="607" spans="1:31" x14ac:dyDescent="0.35">
      <c r="A607" s="69">
        <v>37043</v>
      </c>
      <c r="B607">
        <v>26.114429999999999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16.26782</v>
      </c>
      <c r="I607">
        <v>12.609500000000001</v>
      </c>
      <c r="J607">
        <v>44.395949999999999</v>
      </c>
      <c r="K607">
        <v>37.575049999999997</v>
      </c>
      <c r="L607">
        <v>48.996200000000002</v>
      </c>
      <c r="M607">
        <v>41.567259999999997</v>
      </c>
      <c r="N607">
        <v>34.523710000000001</v>
      </c>
      <c r="O607">
        <v>18.19463</v>
      </c>
      <c r="P607">
        <v>12.59801</v>
      </c>
      <c r="Q607">
        <v>18.527249999999999</v>
      </c>
      <c r="R607">
        <v>33.195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39.152769999999997</v>
      </c>
      <c r="Y607">
        <v>27.982489999999999</v>
      </c>
      <c r="Z607">
        <v>29.0166</v>
      </c>
      <c r="AA607">
        <v>3.885535</v>
      </c>
      <c r="AB607">
        <v>44.473619999999997</v>
      </c>
      <c r="AC607">
        <v>7.9155139999999999</v>
      </c>
      <c r="AD607">
        <v>42.95102</v>
      </c>
      <c r="AE607">
        <v>19.31936</v>
      </c>
    </row>
    <row r="608" spans="1:31" x14ac:dyDescent="0.35">
      <c r="A608" s="69">
        <v>37073</v>
      </c>
      <c r="B608">
        <v>26.204080000000001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16.377179999999999</v>
      </c>
      <c r="I608">
        <v>12.689349999999999</v>
      </c>
      <c r="J608">
        <v>44.632109999999997</v>
      </c>
      <c r="K608">
        <v>37.828220000000002</v>
      </c>
      <c r="L608">
        <v>49.164389999999997</v>
      </c>
      <c r="M608">
        <v>41.960270000000001</v>
      </c>
      <c r="N608">
        <v>34.712620000000001</v>
      </c>
      <c r="O608">
        <v>18.006740000000001</v>
      </c>
      <c r="P608">
        <v>12.73767</v>
      </c>
      <c r="Q608">
        <v>18.749140000000001</v>
      </c>
      <c r="R608">
        <v>33.420540000000003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39.42868</v>
      </c>
      <c r="Y608">
        <v>28.371230000000001</v>
      </c>
      <c r="Z608">
        <v>29.33099</v>
      </c>
      <c r="AA608">
        <v>3.9728500000000002</v>
      </c>
      <c r="AB608">
        <v>44.766489999999997</v>
      </c>
      <c r="AC608">
        <v>8.1939910000000005</v>
      </c>
      <c r="AD608">
        <v>43.199249999999999</v>
      </c>
      <c r="AE608">
        <v>19.639980000000001</v>
      </c>
    </row>
    <row r="609" spans="1:31" x14ac:dyDescent="0.35">
      <c r="A609" s="69">
        <v>37104</v>
      </c>
      <c r="B609">
        <v>26.366579999999999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16.505389999999998</v>
      </c>
      <c r="I609">
        <v>12.82338</v>
      </c>
      <c r="J609">
        <v>45.127890000000001</v>
      </c>
      <c r="K609">
        <v>38.181910000000002</v>
      </c>
      <c r="L609">
        <v>49.14432</v>
      </c>
      <c r="M609">
        <v>42.456180000000003</v>
      </c>
      <c r="N609">
        <v>35.271880000000003</v>
      </c>
      <c r="O609">
        <v>17.819489999999998</v>
      </c>
      <c r="P609">
        <v>12.86392</v>
      </c>
      <c r="Q609">
        <v>18.986350000000002</v>
      </c>
      <c r="R609">
        <v>33.69482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39.7864</v>
      </c>
      <c r="Y609">
        <v>28.940809999999999</v>
      </c>
      <c r="Z609">
        <v>29.75009</v>
      </c>
      <c r="AA609">
        <v>4.0850840000000002</v>
      </c>
      <c r="AB609">
        <v>44.34686</v>
      </c>
      <c r="AC609">
        <v>8.6512709999999995</v>
      </c>
      <c r="AD609">
        <v>43.479860000000002</v>
      </c>
      <c r="AE609">
        <v>20.069030000000001</v>
      </c>
    </row>
    <row r="610" spans="1:31" x14ac:dyDescent="0.35">
      <c r="A610" s="69">
        <v>37135</v>
      </c>
      <c r="B610">
        <v>26.764410000000002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16.645589999999999</v>
      </c>
      <c r="I610">
        <v>13.32549</v>
      </c>
      <c r="J610">
        <v>45.183630000000001</v>
      </c>
      <c r="K610">
        <v>38.843139999999998</v>
      </c>
      <c r="L610">
        <v>49.39537</v>
      </c>
      <c r="M610">
        <v>42.756819999999998</v>
      </c>
      <c r="N610">
        <v>35.869140000000002</v>
      </c>
      <c r="O610">
        <v>18.049430000000001</v>
      </c>
      <c r="P610">
        <v>12.97775</v>
      </c>
      <c r="Q610">
        <v>19.23208</v>
      </c>
      <c r="R610">
        <v>34.216160000000002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40.500459999999997</v>
      </c>
      <c r="Y610">
        <v>29.652670000000001</v>
      </c>
      <c r="Z610">
        <v>30.04326</v>
      </c>
      <c r="AA610">
        <v>4.2182050000000002</v>
      </c>
      <c r="AB610">
        <v>45.018079999999998</v>
      </c>
      <c r="AC610">
        <v>9.2999729999999996</v>
      </c>
      <c r="AD610">
        <v>44.403060000000004</v>
      </c>
      <c r="AE610">
        <v>20.20994</v>
      </c>
    </row>
    <row r="611" spans="1:31" x14ac:dyDescent="0.35">
      <c r="A611" s="69">
        <v>37165</v>
      </c>
      <c r="B611">
        <v>27.156649999999999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16.895320000000002</v>
      </c>
      <c r="I611">
        <v>13.8393</v>
      </c>
      <c r="J611">
        <v>45.07508</v>
      </c>
      <c r="K611">
        <v>39.073</v>
      </c>
      <c r="L611">
        <v>49.762439999999998</v>
      </c>
      <c r="M611">
        <v>43.104730000000004</v>
      </c>
      <c r="N611">
        <v>36.388359999999999</v>
      </c>
      <c r="O611">
        <v>18.439450000000001</v>
      </c>
      <c r="P611">
        <v>13.08113</v>
      </c>
      <c r="Q611">
        <v>19.45749</v>
      </c>
      <c r="R611">
        <v>34.584139999999998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40.681310000000003</v>
      </c>
      <c r="Y611">
        <v>30.157820000000001</v>
      </c>
      <c r="Z611">
        <v>30.261140000000001</v>
      </c>
      <c r="AA611">
        <v>4.347397</v>
      </c>
      <c r="AB611">
        <v>45.613079999999997</v>
      </c>
      <c r="AC611">
        <v>9.7092279999999995</v>
      </c>
      <c r="AD611">
        <v>44.309240000000003</v>
      </c>
      <c r="AE611">
        <v>20.20008</v>
      </c>
    </row>
    <row r="612" spans="1:31" x14ac:dyDescent="0.35">
      <c r="A612" s="69">
        <v>37196</v>
      </c>
      <c r="B612">
        <v>27.520869999999999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17.083220000000001</v>
      </c>
      <c r="I612">
        <v>14.121869999999999</v>
      </c>
      <c r="J612">
        <v>45.548870000000001</v>
      </c>
      <c r="K612">
        <v>39.375520000000002</v>
      </c>
      <c r="L612">
        <v>50.14284</v>
      </c>
      <c r="M612">
        <v>43.528930000000003</v>
      </c>
      <c r="N612">
        <v>36.705109999999998</v>
      </c>
      <c r="O612">
        <v>18.807829999999999</v>
      </c>
      <c r="P612">
        <v>13.23063</v>
      </c>
      <c r="Q612">
        <v>19.659669999999998</v>
      </c>
      <c r="R612">
        <v>34.710760000000001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40.977220000000003</v>
      </c>
      <c r="Y612">
        <v>30.39583</v>
      </c>
      <c r="Z612">
        <v>30.09591</v>
      </c>
      <c r="AA612">
        <v>4.489439</v>
      </c>
      <c r="AB612">
        <v>45.848759999999999</v>
      </c>
      <c r="AC612">
        <v>9.810295</v>
      </c>
      <c r="AD612">
        <v>44.672049999999999</v>
      </c>
      <c r="AE612">
        <v>20.48094</v>
      </c>
    </row>
    <row r="613" spans="1:31" x14ac:dyDescent="0.35">
      <c r="A613" s="69">
        <v>37226</v>
      </c>
      <c r="B613">
        <v>27.806640000000002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17.138670000000001</v>
      </c>
      <c r="I613">
        <v>14.40583</v>
      </c>
      <c r="J613">
        <v>46.362949999999998</v>
      </c>
      <c r="K613">
        <v>38.897820000000003</v>
      </c>
      <c r="L613">
        <v>50.883209999999998</v>
      </c>
      <c r="M613">
        <v>43.703580000000002</v>
      </c>
      <c r="N613">
        <v>37.140819999999998</v>
      </c>
      <c r="O613">
        <v>19.00094</v>
      </c>
      <c r="P613">
        <v>13.40002</v>
      </c>
      <c r="Q613">
        <v>19.863</v>
      </c>
      <c r="R613">
        <v>34.841470000000001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41.215719999999997</v>
      </c>
      <c r="Y613">
        <v>30.437629999999999</v>
      </c>
      <c r="Z613">
        <v>29.963100000000001</v>
      </c>
      <c r="AA613">
        <v>4.5822500000000002</v>
      </c>
      <c r="AB613">
        <v>44.452950000000001</v>
      </c>
      <c r="AC613">
        <v>9.8401270000000007</v>
      </c>
      <c r="AD613">
        <v>45.11206</v>
      </c>
      <c r="AE613">
        <v>20.870740000000001</v>
      </c>
    </row>
    <row r="614" spans="1:31" x14ac:dyDescent="0.35">
      <c r="A614" s="69">
        <v>37257</v>
      </c>
      <c r="B614">
        <v>28.072800000000001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17.143470000000001</v>
      </c>
      <c r="I614">
        <v>14.61107</v>
      </c>
      <c r="J614">
        <v>43.050829999999998</v>
      </c>
      <c r="K614">
        <v>37.96696</v>
      </c>
      <c r="L614">
        <v>51.29074</v>
      </c>
      <c r="M614">
        <v>43.445320000000002</v>
      </c>
      <c r="N614">
        <v>37.614629999999998</v>
      </c>
      <c r="O614">
        <v>19.164210000000001</v>
      </c>
      <c r="P614">
        <v>13.51709</v>
      </c>
      <c r="Q614">
        <v>20.072220000000002</v>
      </c>
      <c r="R614">
        <v>34.717140000000001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41.232950000000002</v>
      </c>
      <c r="Y614">
        <v>30.088619999999999</v>
      </c>
      <c r="Z614">
        <v>30.110769999999999</v>
      </c>
      <c r="AA614">
        <v>4.6261330000000003</v>
      </c>
      <c r="AB614">
        <v>43.032519999999998</v>
      </c>
      <c r="AC614">
        <v>9.6461260000000006</v>
      </c>
      <c r="AD614">
        <v>45.280589999999997</v>
      </c>
      <c r="AE614">
        <v>21.565280000000001</v>
      </c>
    </row>
    <row r="615" spans="1:31" x14ac:dyDescent="0.35">
      <c r="A615" s="69">
        <v>37288</v>
      </c>
      <c r="B615">
        <v>28.291329999999999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17.145720000000001</v>
      </c>
      <c r="I615">
        <v>14.822979999999999</v>
      </c>
      <c r="J615">
        <v>39.344549999999998</v>
      </c>
      <c r="K615">
        <v>37.727879999999999</v>
      </c>
      <c r="L615">
        <v>51.217610000000001</v>
      </c>
      <c r="M615">
        <v>43.283369999999998</v>
      </c>
      <c r="N615">
        <v>37.23189</v>
      </c>
      <c r="O615">
        <v>19.251380000000001</v>
      </c>
      <c r="P615">
        <v>13.629300000000001</v>
      </c>
      <c r="Q615">
        <v>20.279509999999998</v>
      </c>
      <c r="R615">
        <v>34.498019999999997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41.370449999999998</v>
      </c>
      <c r="Y615">
        <v>29.964780000000001</v>
      </c>
      <c r="Z615">
        <v>30.14452</v>
      </c>
      <c r="AA615">
        <v>4.6852739999999997</v>
      </c>
      <c r="AB615">
        <v>42.958069999999999</v>
      </c>
      <c r="AC615">
        <v>9.7438990000000008</v>
      </c>
      <c r="AD615">
        <v>45.52384</v>
      </c>
      <c r="AE615">
        <v>22.21115</v>
      </c>
    </row>
    <row r="616" spans="1:31" x14ac:dyDescent="0.35">
      <c r="A616" s="69">
        <v>37316</v>
      </c>
      <c r="B616">
        <v>28.543479999999999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17.252130000000001</v>
      </c>
      <c r="I616">
        <v>15.02403</v>
      </c>
      <c r="J616">
        <v>39.228020000000001</v>
      </c>
      <c r="K616">
        <v>37.692549999999997</v>
      </c>
      <c r="L616">
        <v>51.397210000000001</v>
      </c>
      <c r="M616">
        <v>43.543610000000001</v>
      </c>
      <c r="N616">
        <v>36.797629999999998</v>
      </c>
      <c r="O616">
        <v>19.264050000000001</v>
      </c>
      <c r="P616">
        <v>13.76843</v>
      </c>
      <c r="Q616">
        <v>20.49522</v>
      </c>
      <c r="R616">
        <v>34.587589999999999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41.550690000000003</v>
      </c>
      <c r="Y616">
        <v>30.187760000000001</v>
      </c>
      <c r="Z616">
        <v>29.91855</v>
      </c>
      <c r="AA616">
        <v>4.741384</v>
      </c>
      <c r="AB616">
        <v>43.351469999999999</v>
      </c>
      <c r="AC616">
        <v>10.067460000000001</v>
      </c>
      <c r="AD616">
        <v>45.621810000000004</v>
      </c>
      <c r="AE616">
        <v>22.470500000000001</v>
      </c>
    </row>
    <row r="617" spans="1:31" x14ac:dyDescent="0.35">
      <c r="A617" s="69">
        <v>37347</v>
      </c>
      <c r="B617">
        <v>28.372579999999999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17.418569999999999</v>
      </c>
      <c r="I617">
        <v>15.15081</v>
      </c>
      <c r="J617">
        <v>39.351100000000002</v>
      </c>
      <c r="K617">
        <v>37.928510000000003</v>
      </c>
      <c r="L617">
        <v>51.752699999999997</v>
      </c>
      <c r="M617">
        <v>43.667099999999998</v>
      </c>
      <c r="N617">
        <v>37.146630000000002</v>
      </c>
      <c r="O617">
        <v>19.224240000000002</v>
      </c>
      <c r="P617">
        <v>13.94097</v>
      </c>
      <c r="Q617">
        <v>20.720199999999998</v>
      </c>
      <c r="R617">
        <v>34.921590000000002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41.642530000000001</v>
      </c>
      <c r="Y617">
        <v>30.32152</v>
      </c>
      <c r="Z617">
        <v>29.65802</v>
      </c>
      <c r="AA617">
        <v>4.8237740000000002</v>
      </c>
      <c r="AB617">
        <v>44.172750000000001</v>
      </c>
      <c r="AC617">
        <v>10.179500000000001</v>
      </c>
      <c r="AD617">
        <v>45.623469999999998</v>
      </c>
      <c r="AE617">
        <v>22.73349</v>
      </c>
    </row>
    <row r="618" spans="1:31" x14ac:dyDescent="0.35">
      <c r="A618" s="69">
        <v>37377</v>
      </c>
      <c r="B618">
        <v>28.100809999999999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17.58145</v>
      </c>
      <c r="I618">
        <v>15.33915</v>
      </c>
      <c r="J618">
        <v>39.91948</v>
      </c>
      <c r="K618">
        <v>38.17521</v>
      </c>
      <c r="L618">
        <v>52.135820000000002</v>
      </c>
      <c r="M618">
        <v>43.865229999999997</v>
      </c>
      <c r="N618">
        <v>37.551369999999999</v>
      </c>
      <c r="O618">
        <v>19.1845</v>
      </c>
      <c r="P618">
        <v>14.35914</v>
      </c>
      <c r="Q618">
        <v>20.946560000000002</v>
      </c>
      <c r="R618">
        <v>35.280320000000003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41.84843</v>
      </c>
      <c r="Y618">
        <v>30.646570000000001</v>
      </c>
      <c r="Z618">
        <v>29.83765</v>
      </c>
      <c r="AA618">
        <v>4.9597930000000003</v>
      </c>
      <c r="AB618">
        <v>44.460160000000002</v>
      </c>
      <c r="AC618">
        <v>10.56251</v>
      </c>
      <c r="AD618">
        <v>45.840150000000001</v>
      </c>
      <c r="AE618">
        <v>23.250720000000001</v>
      </c>
    </row>
    <row r="619" spans="1:31" x14ac:dyDescent="0.35">
      <c r="A619" s="69">
        <v>37408</v>
      </c>
      <c r="B619">
        <v>27.98875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17.627479999999998</v>
      </c>
      <c r="I619">
        <v>15.39467</v>
      </c>
      <c r="J619">
        <v>39.554459999999999</v>
      </c>
      <c r="K619">
        <v>38.425750000000001</v>
      </c>
      <c r="L619">
        <v>52.432960000000001</v>
      </c>
      <c r="M619">
        <v>43.991439999999997</v>
      </c>
      <c r="N619">
        <v>37.652299999999997</v>
      </c>
      <c r="O619">
        <v>19.245519999999999</v>
      </c>
      <c r="P619">
        <v>14.70696</v>
      </c>
      <c r="Q619">
        <v>21.183890000000002</v>
      </c>
      <c r="R619">
        <v>35.44182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42.059399999999997</v>
      </c>
      <c r="Y619">
        <v>30.999949999999998</v>
      </c>
      <c r="Z619">
        <v>30.001460000000002</v>
      </c>
      <c r="AA619">
        <v>5.1168880000000003</v>
      </c>
      <c r="AB619">
        <v>44.824010000000001</v>
      </c>
      <c r="AC619">
        <v>11.055949999999999</v>
      </c>
      <c r="AD619">
        <v>46.047710000000002</v>
      </c>
      <c r="AE619">
        <v>23.46189</v>
      </c>
    </row>
    <row r="620" spans="1:31" x14ac:dyDescent="0.35">
      <c r="A620" s="69">
        <v>37438</v>
      </c>
      <c r="B620">
        <v>28.084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17.72626</v>
      </c>
      <c r="I620">
        <v>15.514010000000001</v>
      </c>
      <c r="J620">
        <v>39.250579999999999</v>
      </c>
      <c r="K620">
        <v>38.910290000000003</v>
      </c>
      <c r="L620">
        <v>52.49494</v>
      </c>
      <c r="M620">
        <v>43.96378</v>
      </c>
      <c r="N620">
        <v>37.859879999999997</v>
      </c>
      <c r="O620">
        <v>19.480930000000001</v>
      </c>
      <c r="P620">
        <v>14.81467</v>
      </c>
      <c r="Q620">
        <v>21.423850000000002</v>
      </c>
      <c r="R620">
        <v>35.286839999999998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42.367539999999998</v>
      </c>
      <c r="Y620">
        <v>31.37039</v>
      </c>
      <c r="Z620">
        <v>30.067329999999998</v>
      </c>
      <c r="AA620">
        <v>5.2298020000000003</v>
      </c>
      <c r="AB620">
        <v>45.345970000000001</v>
      </c>
      <c r="AC620">
        <v>11.63259</v>
      </c>
      <c r="AD620">
        <v>46.401380000000003</v>
      </c>
      <c r="AE620">
        <v>23.425439999999998</v>
      </c>
    </row>
    <row r="621" spans="1:31" x14ac:dyDescent="0.35">
      <c r="A621" s="69">
        <v>37469</v>
      </c>
      <c r="B621">
        <v>28.557490000000001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17.878430000000002</v>
      </c>
      <c r="I621">
        <v>15.9178</v>
      </c>
      <c r="J621">
        <v>39.982930000000003</v>
      </c>
      <c r="K621">
        <v>39.316420000000001</v>
      </c>
      <c r="L621">
        <v>52.528219999999997</v>
      </c>
      <c r="M621">
        <v>44.240630000000003</v>
      </c>
      <c r="N621">
        <v>38.401260000000001</v>
      </c>
      <c r="O621">
        <v>19.750810000000001</v>
      </c>
      <c r="P621">
        <v>14.97889</v>
      </c>
      <c r="Q621">
        <v>21.645969999999998</v>
      </c>
      <c r="R621">
        <v>35.292720000000003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42.668810000000001</v>
      </c>
      <c r="Y621">
        <v>31.684439999999999</v>
      </c>
      <c r="Z621">
        <v>30.103860000000001</v>
      </c>
      <c r="AA621">
        <v>5.33934</v>
      </c>
      <c r="AB621">
        <v>46.312010000000001</v>
      </c>
      <c r="AC621">
        <v>11.879339999999999</v>
      </c>
      <c r="AD621">
        <v>46.754219999999997</v>
      </c>
      <c r="AE621">
        <v>23.71424</v>
      </c>
    </row>
    <row r="622" spans="1:31" x14ac:dyDescent="0.35">
      <c r="A622" s="69">
        <v>37500</v>
      </c>
      <c r="B622">
        <v>28.829249999999998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18.052879999999998</v>
      </c>
      <c r="I622">
        <v>16.32827</v>
      </c>
      <c r="J622">
        <v>40.288910000000001</v>
      </c>
      <c r="K622">
        <v>39.811489999999999</v>
      </c>
      <c r="L622">
        <v>52.810789999999997</v>
      </c>
      <c r="M622">
        <v>44.667969999999997</v>
      </c>
      <c r="N622">
        <v>38.707349999999998</v>
      </c>
      <c r="O622">
        <v>19.89742</v>
      </c>
      <c r="P622">
        <v>15.128119999999999</v>
      </c>
      <c r="Q622">
        <v>21.859089999999998</v>
      </c>
      <c r="R622">
        <v>35.609119999999997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42.852409999999999</v>
      </c>
      <c r="Y622">
        <v>31.831800000000001</v>
      </c>
      <c r="Z622">
        <v>29.970099999999999</v>
      </c>
      <c r="AA622">
        <v>5.4944069999999998</v>
      </c>
      <c r="AB622">
        <v>46.528080000000003</v>
      </c>
      <c r="AC622">
        <v>11.87021</v>
      </c>
      <c r="AD622">
        <v>46.956789999999998</v>
      </c>
      <c r="AE622">
        <v>23.863510000000002</v>
      </c>
    </row>
    <row r="623" spans="1:31" x14ac:dyDescent="0.35">
      <c r="A623" s="69">
        <v>37530</v>
      </c>
      <c r="B623">
        <v>29.002949999999998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18.20355</v>
      </c>
      <c r="I623">
        <v>16.697700000000001</v>
      </c>
      <c r="J623">
        <v>40.712600000000002</v>
      </c>
      <c r="K623">
        <v>40.350909999999999</v>
      </c>
      <c r="L623">
        <v>53.127839999999999</v>
      </c>
      <c r="M623">
        <v>45.039180000000002</v>
      </c>
      <c r="N623">
        <v>39.11562</v>
      </c>
      <c r="O623">
        <v>19.903880000000001</v>
      </c>
      <c r="P623">
        <v>15.26559</v>
      </c>
      <c r="Q623">
        <v>22.08961</v>
      </c>
      <c r="R623">
        <v>35.880549999999999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43.114759999999997</v>
      </c>
      <c r="Y623">
        <v>32.04486</v>
      </c>
      <c r="Z623">
        <v>29.83474</v>
      </c>
      <c r="AA623">
        <v>5.6336979999999999</v>
      </c>
      <c r="AB623">
        <v>46.154620000000001</v>
      </c>
      <c r="AC623">
        <v>12.014480000000001</v>
      </c>
      <c r="AD623">
        <v>47.325400000000002</v>
      </c>
      <c r="AE623">
        <v>24.15258</v>
      </c>
    </row>
    <row r="624" spans="1:31" x14ac:dyDescent="0.35">
      <c r="A624" s="69">
        <v>37561</v>
      </c>
      <c r="B624">
        <v>29.288720000000001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18.30555</v>
      </c>
      <c r="I624">
        <v>17.012810000000002</v>
      </c>
      <c r="J624">
        <v>41.344709999999999</v>
      </c>
      <c r="K624">
        <v>41.041870000000003</v>
      </c>
      <c r="L624">
        <v>53.560940000000002</v>
      </c>
      <c r="M624">
        <v>45.333820000000003</v>
      </c>
      <c r="N624">
        <v>39.960540000000002</v>
      </c>
      <c r="O624">
        <v>19.909400000000002</v>
      </c>
      <c r="P624">
        <v>15.42774</v>
      </c>
      <c r="Q624">
        <v>22.36234</v>
      </c>
      <c r="R624">
        <v>36.054699999999997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43.457450000000001</v>
      </c>
      <c r="Y624">
        <v>32.237009999999998</v>
      </c>
      <c r="Z624">
        <v>29.798819999999999</v>
      </c>
      <c r="AA624">
        <v>5.7765120000000003</v>
      </c>
      <c r="AB624">
        <v>46.087290000000003</v>
      </c>
      <c r="AC624">
        <v>12.05636</v>
      </c>
      <c r="AD624">
        <v>47.742170000000002</v>
      </c>
      <c r="AE624">
        <v>24.613489999999999</v>
      </c>
    </row>
    <row r="625" spans="1:31" x14ac:dyDescent="0.35">
      <c r="A625" s="69">
        <v>37591</v>
      </c>
      <c r="B625">
        <v>29.63053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18.481280000000002</v>
      </c>
      <c r="I625">
        <v>17.256720000000001</v>
      </c>
      <c r="J625">
        <v>41.412059999999997</v>
      </c>
      <c r="K625">
        <v>42.057490000000001</v>
      </c>
      <c r="L625">
        <v>54.333829999999999</v>
      </c>
      <c r="M625">
        <v>45.448210000000003</v>
      </c>
      <c r="N625">
        <v>40.74691</v>
      </c>
      <c r="O625">
        <v>19.939699999999998</v>
      </c>
      <c r="P625">
        <v>15.57108</v>
      </c>
      <c r="Q625">
        <v>22.680009999999999</v>
      </c>
      <c r="R625">
        <v>36.348619999999997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43.653039999999997</v>
      </c>
      <c r="Y625">
        <v>32.45879</v>
      </c>
      <c r="Z625">
        <v>29.821999999999999</v>
      </c>
      <c r="AA625">
        <v>5.9401029999999997</v>
      </c>
      <c r="AB625">
        <v>46.080269999999999</v>
      </c>
      <c r="AC625">
        <v>12.245939999999999</v>
      </c>
      <c r="AD625">
        <v>47.919829999999997</v>
      </c>
      <c r="AE625">
        <v>24.82865</v>
      </c>
    </row>
    <row r="626" spans="1:31" x14ac:dyDescent="0.35">
      <c r="A626" s="69">
        <v>37622</v>
      </c>
      <c r="B626">
        <v>29.949919999999999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18.67071</v>
      </c>
      <c r="I626">
        <v>17.635359999999999</v>
      </c>
      <c r="J626">
        <v>41.439309999999999</v>
      </c>
      <c r="K626">
        <v>43.419409999999999</v>
      </c>
      <c r="L626">
        <v>54.76493</v>
      </c>
      <c r="M626">
        <v>45.370429999999999</v>
      </c>
      <c r="N626">
        <v>41.514719999999997</v>
      </c>
      <c r="O626">
        <v>19.985589999999998</v>
      </c>
      <c r="P626">
        <v>15.693350000000001</v>
      </c>
      <c r="Q626">
        <v>22.999590000000001</v>
      </c>
      <c r="R626">
        <v>36.787590000000002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43.889000000000003</v>
      </c>
      <c r="Y626">
        <v>32.751220000000004</v>
      </c>
      <c r="Z626">
        <v>29.905729999999998</v>
      </c>
      <c r="AA626">
        <v>6.1181799999999997</v>
      </c>
      <c r="AB626">
        <v>46.362879999999997</v>
      </c>
      <c r="AC626">
        <v>12.612590000000001</v>
      </c>
      <c r="AD626">
        <v>48.190480000000001</v>
      </c>
      <c r="AE626">
        <v>25.11056</v>
      </c>
    </row>
    <row r="627" spans="1:31" x14ac:dyDescent="0.35">
      <c r="A627" s="69">
        <v>37653</v>
      </c>
      <c r="B627">
        <v>30.20487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18.893380000000001</v>
      </c>
      <c r="I627">
        <v>18.009119999999999</v>
      </c>
      <c r="J627">
        <v>41.540309999999998</v>
      </c>
      <c r="K627">
        <v>44.777999999999999</v>
      </c>
      <c r="L627">
        <v>54.942320000000002</v>
      </c>
      <c r="M627">
        <v>45.656260000000003</v>
      </c>
      <c r="N627">
        <v>41.996200000000002</v>
      </c>
      <c r="O627">
        <v>20.184149999999999</v>
      </c>
      <c r="P627">
        <v>15.805059999999999</v>
      </c>
      <c r="Q627">
        <v>23.30667</v>
      </c>
      <c r="R627">
        <v>37.228409999999997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44.136000000000003</v>
      </c>
      <c r="Y627">
        <v>33.052549999999997</v>
      </c>
      <c r="Z627">
        <v>30.040690000000001</v>
      </c>
      <c r="AA627">
        <v>6.2728460000000004</v>
      </c>
      <c r="AB627">
        <v>46.682409999999997</v>
      </c>
      <c r="AC627">
        <v>12.844849999999999</v>
      </c>
      <c r="AD627">
        <v>48.490189999999998</v>
      </c>
      <c r="AE627">
        <v>25.394220000000001</v>
      </c>
    </row>
    <row r="628" spans="1:31" x14ac:dyDescent="0.35">
      <c r="A628" s="69">
        <v>37681</v>
      </c>
      <c r="B628">
        <v>30.490639999999999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19.111730000000001</v>
      </c>
      <c r="I628">
        <v>18.276420000000002</v>
      </c>
      <c r="J628">
        <v>41.474780000000003</v>
      </c>
      <c r="K628">
        <v>44.753070000000001</v>
      </c>
      <c r="L628">
        <v>55.337260000000001</v>
      </c>
      <c r="M628">
        <v>45.878639999999997</v>
      </c>
      <c r="N628">
        <v>42.070909999999998</v>
      </c>
      <c r="O628">
        <v>20.352370000000001</v>
      </c>
      <c r="P628">
        <v>15.845470000000001</v>
      </c>
      <c r="Q628">
        <v>23.652010000000001</v>
      </c>
      <c r="R628">
        <v>37.352609999999999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44.292209999999997</v>
      </c>
      <c r="Y628">
        <v>33.217140000000001</v>
      </c>
      <c r="Z628">
        <v>30.093050000000002</v>
      </c>
      <c r="AA628">
        <v>6.4538609999999998</v>
      </c>
      <c r="AB628">
        <v>47.055959999999999</v>
      </c>
      <c r="AC628">
        <v>12.9497</v>
      </c>
      <c r="AD628">
        <v>48.662039999999998</v>
      </c>
      <c r="AE628">
        <v>25.574729999999999</v>
      </c>
    </row>
    <row r="629" spans="1:31" x14ac:dyDescent="0.35">
      <c r="A629" s="69">
        <v>37712</v>
      </c>
      <c r="B629">
        <v>30.84085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19.212810000000001</v>
      </c>
      <c r="I629">
        <v>18.595289999999999</v>
      </c>
      <c r="J629">
        <v>41.776519999999998</v>
      </c>
      <c r="K629">
        <v>44.908790000000003</v>
      </c>
      <c r="L629">
        <v>55.96</v>
      </c>
      <c r="M629">
        <v>45.968960000000003</v>
      </c>
      <c r="N629">
        <v>42.321269999999998</v>
      </c>
      <c r="O629">
        <v>20.435130000000001</v>
      </c>
      <c r="P629">
        <v>15.96908</v>
      </c>
      <c r="Q629">
        <v>24.042259999999999</v>
      </c>
      <c r="R629">
        <v>37.217730000000003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44.472580000000001</v>
      </c>
      <c r="Y629">
        <v>33.269509999999997</v>
      </c>
      <c r="Z629">
        <v>30.094950000000001</v>
      </c>
      <c r="AA629">
        <v>6.6795559999999998</v>
      </c>
      <c r="AB629">
        <v>47.022269999999999</v>
      </c>
      <c r="AC629">
        <v>12.869630000000001</v>
      </c>
      <c r="AD629">
        <v>48.972540000000002</v>
      </c>
      <c r="AE629">
        <v>26.020589999999999</v>
      </c>
    </row>
    <row r="630" spans="1:31" x14ac:dyDescent="0.35">
      <c r="A630" s="69">
        <v>37742</v>
      </c>
      <c r="B630">
        <v>31.28632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19.428360000000001</v>
      </c>
      <c r="I630">
        <v>18.932009999999998</v>
      </c>
      <c r="J630">
        <v>42.110840000000003</v>
      </c>
      <c r="K630">
        <v>46.08746</v>
      </c>
      <c r="L630">
        <v>56.579979999999999</v>
      </c>
      <c r="M630">
        <v>46.058959999999999</v>
      </c>
      <c r="N630">
        <v>42.871040000000001</v>
      </c>
      <c r="O630">
        <v>20.570219999999999</v>
      </c>
      <c r="P630">
        <v>16.210339999999999</v>
      </c>
      <c r="Q630">
        <v>24.43196</v>
      </c>
      <c r="R630">
        <v>37.247970000000002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44.783940000000001</v>
      </c>
      <c r="Y630">
        <v>33.340130000000002</v>
      </c>
      <c r="Z630">
        <v>30.1843</v>
      </c>
      <c r="AA630">
        <v>6.8583189999999998</v>
      </c>
      <c r="AB630">
        <v>46.997450000000001</v>
      </c>
      <c r="AC630">
        <v>12.73953</v>
      </c>
      <c r="AD630">
        <v>49.474820000000001</v>
      </c>
      <c r="AE630">
        <v>26.530059999999999</v>
      </c>
    </row>
    <row r="631" spans="1:31" x14ac:dyDescent="0.35">
      <c r="A631" s="69">
        <v>37773</v>
      </c>
      <c r="B631">
        <v>31.602910000000001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19.806380000000001</v>
      </c>
      <c r="I631">
        <v>19.335290000000001</v>
      </c>
      <c r="J631">
        <v>41.890839999999997</v>
      </c>
      <c r="K631">
        <v>46.469990000000003</v>
      </c>
      <c r="L631">
        <v>56.783799999999999</v>
      </c>
      <c r="M631">
        <v>46.304749999999999</v>
      </c>
      <c r="N631">
        <v>43.554900000000004</v>
      </c>
      <c r="O631">
        <v>20.629799999999999</v>
      </c>
      <c r="P631">
        <v>16.42286</v>
      </c>
      <c r="Q631">
        <v>24.793869999999998</v>
      </c>
      <c r="R631">
        <v>37.282020000000003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44.993879999999997</v>
      </c>
      <c r="Y631">
        <v>33.466639999999998</v>
      </c>
      <c r="Z631">
        <v>30.39019</v>
      </c>
      <c r="AA631">
        <v>7.0440240000000003</v>
      </c>
      <c r="AB631">
        <v>46.92306</v>
      </c>
      <c r="AC631">
        <v>12.741</v>
      </c>
      <c r="AD631">
        <v>49.779510000000002</v>
      </c>
      <c r="AE631">
        <v>26.811499999999999</v>
      </c>
    </row>
    <row r="632" spans="1:31" x14ac:dyDescent="0.35">
      <c r="A632" s="69">
        <v>37803</v>
      </c>
      <c r="B632">
        <v>31.443210000000001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20.028469999999999</v>
      </c>
      <c r="I632">
        <v>19.695820000000001</v>
      </c>
      <c r="J632">
        <v>42.33925</v>
      </c>
      <c r="K632">
        <v>46.594029999999997</v>
      </c>
      <c r="L632">
        <v>56.817729999999997</v>
      </c>
      <c r="M632">
        <v>46.847140000000003</v>
      </c>
      <c r="N632">
        <v>44.101140000000001</v>
      </c>
      <c r="O632">
        <v>20.709299999999999</v>
      </c>
      <c r="P632">
        <v>16.601479999999999</v>
      </c>
      <c r="Q632">
        <v>25.149570000000001</v>
      </c>
      <c r="R632">
        <v>37.490380000000002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45.280769999999997</v>
      </c>
      <c r="Y632">
        <v>33.745750000000001</v>
      </c>
      <c r="Z632">
        <v>30.54515</v>
      </c>
      <c r="AA632">
        <v>7.284465</v>
      </c>
      <c r="AB632">
        <v>46.696559999999998</v>
      </c>
      <c r="AC632">
        <v>12.88372</v>
      </c>
      <c r="AD632">
        <v>50.16722</v>
      </c>
      <c r="AE632">
        <v>27.043279999999999</v>
      </c>
    </row>
    <row r="633" spans="1:31" x14ac:dyDescent="0.35">
      <c r="A633" s="69">
        <v>37834</v>
      </c>
      <c r="B633">
        <v>31.622520000000002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20.174410000000002</v>
      </c>
      <c r="I633">
        <v>19.839189999999999</v>
      </c>
      <c r="J633">
        <v>43.222749999999998</v>
      </c>
      <c r="K633">
        <v>46.80818</v>
      </c>
      <c r="L633">
        <v>56.849730000000001</v>
      </c>
      <c r="M633">
        <v>47.125630000000001</v>
      </c>
      <c r="N633">
        <v>44.119750000000003</v>
      </c>
      <c r="O633">
        <v>20.88194</v>
      </c>
      <c r="P633">
        <v>16.738800000000001</v>
      </c>
      <c r="Q633">
        <v>25.53171</v>
      </c>
      <c r="R633">
        <v>37.856670000000001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45.615589999999997</v>
      </c>
      <c r="Y633">
        <v>33.936500000000002</v>
      </c>
      <c r="Z633">
        <v>30.653880000000001</v>
      </c>
      <c r="AA633">
        <v>7.5226800000000003</v>
      </c>
      <c r="AB633">
        <v>46.546379999999999</v>
      </c>
      <c r="AC633">
        <v>12.96383</v>
      </c>
      <c r="AD633">
        <v>50.649569999999997</v>
      </c>
      <c r="AE633">
        <v>27.042269999999998</v>
      </c>
    </row>
    <row r="634" spans="1:31" x14ac:dyDescent="0.35">
      <c r="A634" s="69">
        <v>37865</v>
      </c>
      <c r="B634">
        <v>32.180050000000001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20.294619999999998</v>
      </c>
      <c r="I634">
        <v>20.009319999999999</v>
      </c>
      <c r="J634">
        <v>43.410620000000002</v>
      </c>
      <c r="K634">
        <v>46.556190000000001</v>
      </c>
      <c r="L634">
        <v>56.800820000000002</v>
      </c>
      <c r="M634">
        <v>47.427039999999998</v>
      </c>
      <c r="N634">
        <v>44.425400000000003</v>
      </c>
      <c r="O634">
        <v>21.018630000000002</v>
      </c>
      <c r="P634">
        <v>16.87585</v>
      </c>
      <c r="Q634">
        <v>25.94106</v>
      </c>
      <c r="R634">
        <v>38.18045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45.632899999999999</v>
      </c>
      <c r="Y634">
        <v>34.155169999999998</v>
      </c>
      <c r="Z634">
        <v>30.86336</v>
      </c>
      <c r="AA634">
        <v>7.7261059999999997</v>
      </c>
      <c r="AB634">
        <v>46.794060000000002</v>
      </c>
      <c r="AC634">
        <v>13.107010000000001</v>
      </c>
      <c r="AD634">
        <v>50.417110000000001</v>
      </c>
      <c r="AE634">
        <v>27.120059999999999</v>
      </c>
    </row>
    <row r="635" spans="1:31" x14ac:dyDescent="0.35">
      <c r="A635" s="69">
        <v>37895</v>
      </c>
      <c r="B635">
        <v>32.505049999999997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20.280660000000001</v>
      </c>
      <c r="I635">
        <v>20.17437</v>
      </c>
      <c r="J635">
        <v>43.433030000000002</v>
      </c>
      <c r="K635">
        <v>47.45485</v>
      </c>
      <c r="L635">
        <v>56.996540000000003</v>
      </c>
      <c r="M635">
        <v>47.789569999999998</v>
      </c>
      <c r="N635">
        <v>45.193539999999999</v>
      </c>
      <c r="O635">
        <v>21.15718</v>
      </c>
      <c r="P635">
        <v>17.103020000000001</v>
      </c>
      <c r="Q635">
        <v>26.358840000000001</v>
      </c>
      <c r="R635">
        <v>38.422040000000003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45.754359999999998</v>
      </c>
      <c r="Y635">
        <v>34.592449999999999</v>
      </c>
      <c r="Z635">
        <v>31.173850000000002</v>
      </c>
      <c r="AA635">
        <v>7.973096</v>
      </c>
      <c r="AB635">
        <v>47.162840000000003</v>
      </c>
      <c r="AC635">
        <v>13.568989999999999</v>
      </c>
      <c r="AD635">
        <v>50.340730000000001</v>
      </c>
      <c r="AE635">
        <v>27.491610000000001</v>
      </c>
    </row>
    <row r="636" spans="1:31" x14ac:dyDescent="0.35">
      <c r="A636" s="69">
        <v>37926</v>
      </c>
      <c r="B636">
        <v>32.768410000000003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20.382169999999999</v>
      </c>
      <c r="I636">
        <v>20.48762</v>
      </c>
      <c r="J636">
        <v>43.706029999999998</v>
      </c>
      <c r="K636">
        <v>48.997320000000002</v>
      </c>
      <c r="L636">
        <v>57.47627</v>
      </c>
      <c r="M636">
        <v>48.203299999999999</v>
      </c>
      <c r="N636">
        <v>45.817070000000001</v>
      </c>
      <c r="O636">
        <v>21.428360000000001</v>
      </c>
      <c r="P636">
        <v>17.326260000000001</v>
      </c>
      <c r="Q636">
        <v>26.747330000000002</v>
      </c>
      <c r="R636">
        <v>38.571379999999998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45.921190000000003</v>
      </c>
      <c r="Y636">
        <v>35.059950000000001</v>
      </c>
      <c r="Z636">
        <v>31.47654</v>
      </c>
      <c r="AA636">
        <v>8.1388549999999995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35">
      <c r="A637" s="69">
        <v>37956</v>
      </c>
      <c r="B637">
        <v>33.098999999999997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20.724530000000001</v>
      </c>
      <c r="I637">
        <v>21.253730000000001</v>
      </c>
      <c r="J637">
        <v>44.10286</v>
      </c>
      <c r="K637">
        <v>48.284759999999999</v>
      </c>
      <c r="L637">
        <v>58.003959999999999</v>
      </c>
      <c r="M637">
        <v>48.838009999999997</v>
      </c>
      <c r="N637">
        <v>46.082889999999999</v>
      </c>
      <c r="O637">
        <v>21.55904</v>
      </c>
      <c r="P637">
        <v>17.517849999999999</v>
      </c>
      <c r="Q637">
        <v>27.098710000000001</v>
      </c>
      <c r="R637">
        <v>38.669719999999998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46.066189999999999</v>
      </c>
      <c r="Y637">
        <v>35.363390000000003</v>
      </c>
      <c r="Z637">
        <v>31.606490000000001</v>
      </c>
      <c r="AA637">
        <v>8.2526299999999999</v>
      </c>
      <c r="AB637">
        <v>47.751869999999997</v>
      </c>
      <c r="AC637">
        <v>14.273440000000001</v>
      </c>
      <c r="AD637">
        <v>50.371450000000003</v>
      </c>
      <c r="AE637">
        <v>28.048870000000001</v>
      </c>
    </row>
    <row r="638" spans="1:31" x14ac:dyDescent="0.35">
      <c r="A638" s="69">
        <v>37987</v>
      </c>
      <c r="B638">
        <v>33.328740000000003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21.054189999999998</v>
      </c>
      <c r="I638">
        <v>21.817170000000001</v>
      </c>
      <c r="J638">
        <v>44.23612</v>
      </c>
      <c r="K638">
        <v>49.140070000000001</v>
      </c>
      <c r="L638">
        <v>58.252389999999998</v>
      </c>
      <c r="M638">
        <v>49.916539999999998</v>
      </c>
      <c r="N638">
        <v>46.702159999999999</v>
      </c>
      <c r="O638">
        <v>21.515419999999999</v>
      </c>
      <c r="P638">
        <v>17.76559</v>
      </c>
      <c r="Q638">
        <v>27.46705</v>
      </c>
      <c r="R638">
        <v>38.84366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46.342610000000001</v>
      </c>
      <c r="Y638">
        <v>35.863880000000002</v>
      </c>
      <c r="Z638">
        <v>31.620699999999999</v>
      </c>
      <c r="AA638">
        <v>8.4635759999999998</v>
      </c>
      <c r="AB638">
        <v>47.786169999999998</v>
      </c>
      <c r="AC638">
        <v>14.53837</v>
      </c>
      <c r="AD638">
        <v>50.439529999999998</v>
      </c>
      <c r="AE638">
        <v>28.667400000000001</v>
      </c>
    </row>
    <row r="639" spans="1:31" x14ac:dyDescent="0.35">
      <c r="A639" s="69">
        <v>38018</v>
      </c>
      <c r="B639">
        <v>33.597700000000003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21.28096</v>
      </c>
      <c r="I639">
        <v>21.789940000000001</v>
      </c>
      <c r="J639">
        <v>44.222810000000003</v>
      </c>
      <c r="K639">
        <v>51.41348</v>
      </c>
      <c r="L639">
        <v>58.33032</v>
      </c>
      <c r="M639">
        <v>50.391030000000001</v>
      </c>
      <c r="N639">
        <v>47.236939999999997</v>
      </c>
      <c r="O639">
        <v>21.48142</v>
      </c>
      <c r="P639">
        <v>18.036390000000001</v>
      </c>
      <c r="Q639">
        <v>27.84657</v>
      </c>
      <c r="R639">
        <v>38.940719999999999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46.64076</v>
      </c>
      <c r="Y639">
        <v>36.264879999999998</v>
      </c>
      <c r="Z639">
        <v>31.670770000000001</v>
      </c>
      <c r="AA639">
        <v>8.7478239999999996</v>
      </c>
      <c r="AB639">
        <v>47.809429999999999</v>
      </c>
      <c r="AC639">
        <v>14.88588</v>
      </c>
      <c r="AD639">
        <v>50.761650000000003</v>
      </c>
      <c r="AE639">
        <v>29.810390000000002</v>
      </c>
    </row>
    <row r="640" spans="1:31" x14ac:dyDescent="0.35">
      <c r="A640" s="69">
        <v>38047</v>
      </c>
      <c r="B640">
        <v>34.026359999999997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21.537939999999999</v>
      </c>
      <c r="I640">
        <v>21.793279999999999</v>
      </c>
      <c r="J640">
        <v>44.326549999999997</v>
      </c>
      <c r="K640">
        <v>51.951770000000003</v>
      </c>
      <c r="L640">
        <v>58.582549999999998</v>
      </c>
      <c r="M640">
        <v>50.398569999999999</v>
      </c>
      <c r="N640">
        <v>47.1051</v>
      </c>
      <c r="O640">
        <v>21.507200000000001</v>
      </c>
      <c r="P640">
        <v>18.312919999999998</v>
      </c>
      <c r="Q640">
        <v>28.199619999999999</v>
      </c>
      <c r="R640">
        <v>39.084420000000001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46.878140000000002</v>
      </c>
      <c r="Y640">
        <v>36.404339999999998</v>
      </c>
      <c r="Z640">
        <v>31.831320000000002</v>
      </c>
      <c r="AA640">
        <v>9.0545679999999997</v>
      </c>
      <c r="AB640">
        <v>47.710360000000001</v>
      </c>
      <c r="AC640">
        <v>15.101749999999999</v>
      </c>
      <c r="AD640">
        <v>51.058860000000003</v>
      </c>
      <c r="AE640">
        <v>29.952300000000001</v>
      </c>
    </row>
    <row r="641" spans="1:31" x14ac:dyDescent="0.35">
      <c r="A641" s="69">
        <v>38078</v>
      </c>
      <c r="B641">
        <v>34.365360000000003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21.700310000000002</v>
      </c>
      <c r="I641">
        <v>22.22804</v>
      </c>
      <c r="J641">
        <v>44.811599999999999</v>
      </c>
      <c r="K641">
        <v>52.45382</v>
      </c>
      <c r="L641">
        <v>58.970619999999997</v>
      </c>
      <c r="M641">
        <v>50.837870000000002</v>
      </c>
      <c r="N641">
        <v>47.33081</v>
      </c>
      <c r="O641">
        <v>21.589549999999999</v>
      </c>
      <c r="P641">
        <v>18.571750000000002</v>
      </c>
      <c r="Q641">
        <v>28.575659999999999</v>
      </c>
      <c r="R641">
        <v>39.475929999999998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47.183909999999997</v>
      </c>
      <c r="Y641">
        <v>36.810490000000001</v>
      </c>
      <c r="Z641">
        <v>32.359560000000002</v>
      </c>
      <c r="AA641">
        <v>9.3093819999999994</v>
      </c>
      <c r="AB641">
        <v>47.599499999999999</v>
      </c>
      <c r="AC641">
        <v>15.48062</v>
      </c>
      <c r="AD641">
        <v>51.400080000000003</v>
      </c>
      <c r="AE641">
        <v>29.70589</v>
      </c>
    </row>
    <row r="642" spans="1:31" x14ac:dyDescent="0.35">
      <c r="A642" s="69">
        <v>38108</v>
      </c>
      <c r="B642">
        <v>34.527859999999997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21.713509999999999</v>
      </c>
      <c r="I642">
        <v>23.430540000000001</v>
      </c>
      <c r="J642">
        <v>45.358040000000003</v>
      </c>
      <c r="K642">
        <v>52.959739999999996</v>
      </c>
      <c r="L642">
        <v>59.337809999999998</v>
      </c>
      <c r="M642">
        <v>50.992049999999999</v>
      </c>
      <c r="N642">
        <v>47.79421</v>
      </c>
      <c r="O642">
        <v>21.84179</v>
      </c>
      <c r="P642">
        <v>18.756769999999999</v>
      </c>
      <c r="Q642">
        <v>28.975639999999999</v>
      </c>
      <c r="R642">
        <v>39.833970000000001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47.626199999999997</v>
      </c>
      <c r="Y642">
        <v>37.217979999999997</v>
      </c>
      <c r="Z642">
        <v>32.515689999999999</v>
      </c>
      <c r="AA642">
        <v>9.6012529999999998</v>
      </c>
      <c r="AB642">
        <v>47.636029999999998</v>
      </c>
      <c r="AC642">
        <v>16.114049999999999</v>
      </c>
      <c r="AD642">
        <v>52.038519999999998</v>
      </c>
      <c r="AE642">
        <v>29.707270000000001</v>
      </c>
    </row>
    <row r="643" spans="1:31" x14ac:dyDescent="0.35">
      <c r="A643" s="69">
        <v>38139</v>
      </c>
      <c r="B643">
        <v>34.67915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22.169899999999998</v>
      </c>
      <c r="I643">
        <v>24.303940000000001</v>
      </c>
      <c r="J643">
        <v>45.507919999999999</v>
      </c>
      <c r="K643">
        <v>52.731020000000001</v>
      </c>
      <c r="L643">
        <v>59.5944</v>
      </c>
      <c r="M643">
        <v>51.329279999999997</v>
      </c>
      <c r="N643">
        <v>48.266289999999998</v>
      </c>
      <c r="O643">
        <v>22.272790000000001</v>
      </c>
      <c r="P643">
        <v>18.88158</v>
      </c>
      <c r="Q643">
        <v>29.34883</v>
      </c>
      <c r="R643">
        <v>40.188740000000003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47.740729999999999</v>
      </c>
      <c r="Y643">
        <v>37.424689999999998</v>
      </c>
      <c r="Z643">
        <v>32.528680000000001</v>
      </c>
      <c r="AA643">
        <v>9.7950920000000004</v>
      </c>
      <c r="AB643">
        <v>47.32349</v>
      </c>
      <c r="AC643">
        <v>16.344740000000002</v>
      </c>
      <c r="AD643">
        <v>52.058439999999997</v>
      </c>
      <c r="AE643">
        <v>29.881499999999999</v>
      </c>
    </row>
    <row r="644" spans="1:31" x14ac:dyDescent="0.35">
      <c r="A644" s="69">
        <v>38169</v>
      </c>
      <c r="B644">
        <v>35.009749999999997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22.604880000000001</v>
      </c>
      <c r="I644">
        <v>24.543140000000001</v>
      </c>
      <c r="J644">
        <v>45.775840000000002</v>
      </c>
      <c r="K644">
        <v>52.730139999999999</v>
      </c>
      <c r="L644">
        <v>59.870240000000003</v>
      </c>
      <c r="M644">
        <v>51.749090000000002</v>
      </c>
      <c r="N644">
        <v>48.933480000000003</v>
      </c>
      <c r="O644">
        <v>22.486440000000002</v>
      </c>
      <c r="P644">
        <v>18.997699999999998</v>
      </c>
      <c r="Q644">
        <v>29.707619999999999</v>
      </c>
      <c r="R644">
        <v>40.513629999999999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47.911090000000002</v>
      </c>
      <c r="Y644">
        <v>37.587389999999999</v>
      </c>
      <c r="Z644">
        <v>32.833860000000001</v>
      </c>
      <c r="AA644">
        <v>9.9218670000000007</v>
      </c>
      <c r="AB644">
        <v>47.423589999999997</v>
      </c>
      <c r="AC644">
        <v>16.2727</v>
      </c>
      <c r="AD644">
        <v>52.173009999999998</v>
      </c>
      <c r="AE644">
        <v>29.974350000000001</v>
      </c>
    </row>
    <row r="645" spans="1:31" x14ac:dyDescent="0.35">
      <c r="A645" s="69">
        <v>38200</v>
      </c>
      <c r="B645">
        <v>35.301119999999997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22.717739999999999</v>
      </c>
      <c r="I645">
        <v>25.027930000000001</v>
      </c>
      <c r="J645">
        <v>46.178130000000003</v>
      </c>
      <c r="K645">
        <v>53.28978</v>
      </c>
      <c r="L645">
        <v>59.923780000000001</v>
      </c>
      <c r="M645">
        <v>52.082520000000002</v>
      </c>
      <c r="N645">
        <v>49.579210000000003</v>
      </c>
      <c r="O645">
        <v>22.610040000000001</v>
      </c>
      <c r="P645">
        <v>19.143139999999999</v>
      </c>
      <c r="Q645">
        <v>30.0749</v>
      </c>
      <c r="R645">
        <v>40.817399999999999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48.147129999999997</v>
      </c>
      <c r="Y645">
        <v>37.905769999999997</v>
      </c>
      <c r="Z645">
        <v>33.029600000000002</v>
      </c>
      <c r="AA645">
        <v>10.10758</v>
      </c>
      <c r="AB645">
        <v>47.907960000000003</v>
      </c>
      <c r="AC645">
        <v>16.545580000000001</v>
      </c>
      <c r="AD645">
        <v>52.391359999999999</v>
      </c>
      <c r="AE645">
        <v>29.900089999999999</v>
      </c>
    </row>
    <row r="646" spans="1:31" x14ac:dyDescent="0.35">
      <c r="A646" s="69">
        <v>38231</v>
      </c>
      <c r="B646">
        <v>35.401980000000002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23.05406</v>
      </c>
      <c r="I646">
        <v>25.388100000000001</v>
      </c>
      <c r="J646">
        <v>46.402729999999998</v>
      </c>
      <c r="K646">
        <v>53.2958</v>
      </c>
      <c r="L646">
        <v>59.99165</v>
      </c>
      <c r="M646">
        <v>52.352490000000003</v>
      </c>
      <c r="N646">
        <v>50.014119999999998</v>
      </c>
      <c r="O646">
        <v>22.740469999999998</v>
      </c>
      <c r="P646">
        <v>19.275849999999998</v>
      </c>
      <c r="Q646">
        <v>30.43938</v>
      </c>
      <c r="R646">
        <v>41.090029999999999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48.37941</v>
      </c>
      <c r="Y646">
        <v>38.211019999999998</v>
      </c>
      <c r="Z646">
        <v>33.24492</v>
      </c>
      <c r="AA646">
        <v>10.249470000000001</v>
      </c>
      <c r="AB646">
        <v>48.426540000000003</v>
      </c>
      <c r="AC646">
        <v>16.880500000000001</v>
      </c>
      <c r="AD646">
        <v>52.67944</v>
      </c>
      <c r="AE646">
        <v>30.521129999999999</v>
      </c>
    </row>
    <row r="647" spans="1:31" x14ac:dyDescent="0.35">
      <c r="A647" s="69">
        <v>38261</v>
      </c>
      <c r="B647">
        <v>35.539259999999999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23.353660000000001</v>
      </c>
      <c r="I647">
        <v>25.75076</v>
      </c>
      <c r="J647">
        <v>46.631360000000001</v>
      </c>
      <c r="K647">
        <v>53.302039999999998</v>
      </c>
      <c r="L647">
        <v>60.41854</v>
      </c>
      <c r="M647">
        <v>52.559429999999999</v>
      </c>
      <c r="N647">
        <v>50.35266</v>
      </c>
      <c r="O647">
        <v>22.79824</v>
      </c>
      <c r="P647">
        <v>19.43704</v>
      </c>
      <c r="Q647">
        <v>30.811530000000001</v>
      </c>
      <c r="R647">
        <v>41.449489999999997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48.632550000000002</v>
      </c>
      <c r="Y647">
        <v>38.518729999999998</v>
      </c>
      <c r="Z647">
        <v>34.124189999999999</v>
      </c>
      <c r="AA647">
        <v>10.394959999999999</v>
      </c>
      <c r="AB647">
        <v>48.999229999999997</v>
      </c>
      <c r="AC647">
        <v>17.073840000000001</v>
      </c>
      <c r="AD647">
        <v>52.911900000000003</v>
      </c>
      <c r="AE647">
        <v>31.258150000000001</v>
      </c>
    </row>
    <row r="648" spans="1:31" x14ac:dyDescent="0.35">
      <c r="A648" s="69">
        <v>38292</v>
      </c>
      <c r="B648">
        <v>35.867060000000002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23.56981</v>
      </c>
      <c r="I648">
        <v>26.160219999999999</v>
      </c>
      <c r="J648">
        <v>46.74953</v>
      </c>
      <c r="K648">
        <v>53.711799999999997</v>
      </c>
      <c r="L648">
        <v>60.857129999999998</v>
      </c>
      <c r="M648">
        <v>53.110590000000002</v>
      </c>
      <c r="N648">
        <v>50.914540000000002</v>
      </c>
      <c r="O648">
        <v>22.858750000000001</v>
      </c>
      <c r="P648">
        <v>19.62199</v>
      </c>
      <c r="Q648">
        <v>31.223800000000001</v>
      </c>
      <c r="R648">
        <v>41.882309999999997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48.909950000000002</v>
      </c>
      <c r="Y648">
        <v>38.94209</v>
      </c>
      <c r="Z648">
        <v>34.419829999999997</v>
      </c>
      <c r="AA648">
        <v>10.662319999999999</v>
      </c>
      <c r="AB648">
        <v>49.328760000000003</v>
      </c>
      <c r="AC648">
        <v>17.3736</v>
      </c>
      <c r="AD648">
        <v>53.131900000000002</v>
      </c>
      <c r="AE648">
        <v>31.438359999999999</v>
      </c>
    </row>
    <row r="649" spans="1:31" x14ac:dyDescent="0.35">
      <c r="A649" s="69">
        <v>38322</v>
      </c>
      <c r="B649">
        <v>36.161239999999999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24.089279999999999</v>
      </c>
      <c r="I649">
        <v>26.540230000000001</v>
      </c>
      <c r="J649">
        <v>46.48536</v>
      </c>
      <c r="K649">
        <v>51.110669999999999</v>
      </c>
      <c r="L649">
        <v>61.48021</v>
      </c>
      <c r="M649">
        <v>53.574869999999997</v>
      </c>
      <c r="N649">
        <v>51.406849999999999</v>
      </c>
      <c r="O649">
        <v>23.060580000000002</v>
      </c>
      <c r="P649">
        <v>19.828569999999999</v>
      </c>
      <c r="Q649">
        <v>31.68365</v>
      </c>
      <c r="R649">
        <v>42.287239999999997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49.10134</v>
      </c>
      <c r="Y649">
        <v>39.110720000000001</v>
      </c>
      <c r="Z649">
        <v>34.246339999999996</v>
      </c>
      <c r="AA649">
        <v>11.009499999999999</v>
      </c>
      <c r="AB649">
        <v>49.59037</v>
      </c>
      <c r="AC649">
        <v>17.580269999999999</v>
      </c>
      <c r="AD649">
        <v>53.285499999999999</v>
      </c>
      <c r="AE649">
        <v>31.62219</v>
      </c>
    </row>
    <row r="650" spans="1:31" x14ac:dyDescent="0.35">
      <c r="A650" s="69">
        <v>38353</v>
      </c>
      <c r="B650">
        <v>36.39658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24.664929999999998</v>
      </c>
      <c r="I650">
        <v>27.0153</v>
      </c>
      <c r="J650">
        <v>46.21528</v>
      </c>
      <c r="K650">
        <v>48.139969999999998</v>
      </c>
      <c r="L650">
        <v>62.008279999999999</v>
      </c>
      <c r="M650">
        <v>54.068519999999999</v>
      </c>
      <c r="N650">
        <v>51.765039999999999</v>
      </c>
      <c r="O650">
        <v>23.270189999999999</v>
      </c>
      <c r="P650">
        <v>20.254989999999999</v>
      </c>
      <c r="Q650">
        <v>32.171329999999998</v>
      </c>
      <c r="R650">
        <v>42.725279999999998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49.237079999999999</v>
      </c>
      <c r="Y650">
        <v>39.23847</v>
      </c>
      <c r="Z650">
        <v>34.807009999999998</v>
      </c>
      <c r="AA650">
        <v>11.308770000000001</v>
      </c>
      <c r="AB650">
        <v>49.688099999999999</v>
      </c>
      <c r="AC650">
        <v>17.557590000000001</v>
      </c>
      <c r="AD650">
        <v>53.336970000000001</v>
      </c>
      <c r="AE650">
        <v>32.427590000000002</v>
      </c>
    </row>
    <row r="651" spans="1:31" x14ac:dyDescent="0.35">
      <c r="A651" s="69">
        <v>38384</v>
      </c>
      <c r="B651">
        <v>36.637520000000002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24.904109999999999</v>
      </c>
      <c r="I651">
        <v>27.73094</v>
      </c>
      <c r="J651">
        <v>46.439810000000001</v>
      </c>
      <c r="K651">
        <v>48.1693</v>
      </c>
      <c r="L651">
        <v>62.157449999999997</v>
      </c>
      <c r="M651">
        <v>54.451929999999997</v>
      </c>
      <c r="N651">
        <v>52.320149999999998</v>
      </c>
      <c r="O651">
        <v>23.402100000000001</v>
      </c>
      <c r="P651">
        <v>20.532260000000001</v>
      </c>
      <c r="Q651">
        <v>32.666269999999997</v>
      </c>
      <c r="R651">
        <v>43.172939999999997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49.409669999999998</v>
      </c>
      <c r="Y651">
        <v>39.488129999999998</v>
      </c>
      <c r="Z651">
        <v>35.119590000000002</v>
      </c>
      <c r="AA651">
        <v>11.576029999999999</v>
      </c>
      <c r="AB651">
        <v>50.087859999999999</v>
      </c>
      <c r="AC651">
        <v>17.601009999999999</v>
      </c>
      <c r="AD651">
        <v>53.405880000000003</v>
      </c>
      <c r="AE651">
        <v>33.509320000000002</v>
      </c>
    </row>
    <row r="652" spans="1:31" x14ac:dyDescent="0.35">
      <c r="A652" s="69">
        <v>38412</v>
      </c>
      <c r="B652">
        <v>36.791609999999999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25.1997</v>
      </c>
      <c r="I652">
        <v>28.392900000000001</v>
      </c>
      <c r="J652">
        <v>46.688789999999997</v>
      </c>
      <c r="K652">
        <v>48.040320000000001</v>
      </c>
      <c r="L652">
        <v>62.375030000000002</v>
      </c>
      <c r="M652">
        <v>54.778700000000001</v>
      </c>
      <c r="N652">
        <v>53.198039999999999</v>
      </c>
      <c r="O652">
        <v>23.675879999999999</v>
      </c>
      <c r="P652">
        <v>20.565390000000001</v>
      </c>
      <c r="Q652">
        <v>33.130940000000002</v>
      </c>
      <c r="R652">
        <v>43.420940000000002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49.602229999999999</v>
      </c>
      <c r="Y652">
        <v>39.888069999999999</v>
      </c>
      <c r="Z652">
        <v>35.673319999999997</v>
      </c>
      <c r="AA652">
        <v>11.865819999999999</v>
      </c>
      <c r="AB652">
        <v>50.523699999999998</v>
      </c>
      <c r="AC652">
        <v>17.97128</v>
      </c>
      <c r="AD652">
        <v>53.481430000000003</v>
      </c>
      <c r="AE652">
        <v>33.698309999999999</v>
      </c>
    </row>
    <row r="653" spans="1:31" x14ac:dyDescent="0.35">
      <c r="A653" s="69">
        <v>38443</v>
      </c>
      <c r="B653">
        <v>37.012949999999996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25.58155</v>
      </c>
      <c r="I653">
        <v>28.951360000000001</v>
      </c>
      <c r="J653">
        <v>47.156390000000002</v>
      </c>
      <c r="K653">
        <v>48.85154</v>
      </c>
      <c r="L653">
        <v>62.910179999999997</v>
      </c>
      <c r="M653">
        <v>55.312480000000001</v>
      </c>
      <c r="N653">
        <v>54.327449999999999</v>
      </c>
      <c r="O653">
        <v>24.126059999999999</v>
      </c>
      <c r="P653">
        <v>20.887599999999999</v>
      </c>
      <c r="Q653">
        <v>33.561360000000001</v>
      </c>
      <c r="R653">
        <v>43.724060000000001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49.846220000000002</v>
      </c>
      <c r="Y653">
        <v>40.477629999999998</v>
      </c>
      <c r="Z653">
        <v>36.412019999999998</v>
      </c>
      <c r="AA653">
        <v>12.195790000000001</v>
      </c>
      <c r="AB653">
        <v>50.498710000000003</v>
      </c>
      <c r="AC653">
        <v>18.563490000000002</v>
      </c>
      <c r="AD653">
        <v>53.597659999999998</v>
      </c>
      <c r="AE653">
        <v>33.747070000000001</v>
      </c>
    </row>
    <row r="654" spans="1:31" x14ac:dyDescent="0.35">
      <c r="A654" s="69">
        <v>38473</v>
      </c>
      <c r="B654">
        <v>37.368760000000002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25.94528</v>
      </c>
      <c r="I654">
        <v>29.528980000000001</v>
      </c>
      <c r="J654">
        <v>48.072090000000003</v>
      </c>
      <c r="K654">
        <v>49.721629999999998</v>
      </c>
      <c r="L654">
        <v>63.56118</v>
      </c>
      <c r="M654">
        <v>55.981560000000002</v>
      </c>
      <c r="N654">
        <v>55.234090000000002</v>
      </c>
      <c r="O654">
        <v>24.401520000000001</v>
      </c>
      <c r="P654">
        <v>21.253139999999998</v>
      </c>
      <c r="Q654">
        <v>34.082709999999999</v>
      </c>
      <c r="R654">
        <v>44.34704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50.119210000000002</v>
      </c>
      <c r="Y654">
        <v>41.054569999999998</v>
      </c>
      <c r="Z654">
        <v>36.964019999999998</v>
      </c>
      <c r="AA654">
        <v>12.505330000000001</v>
      </c>
      <c r="AB654">
        <v>50.853610000000003</v>
      </c>
      <c r="AC654">
        <v>19.010840000000002</v>
      </c>
      <c r="AD654">
        <v>53.742109999999997</v>
      </c>
      <c r="AE654">
        <v>34.264189999999999</v>
      </c>
    </row>
    <row r="655" spans="1:31" x14ac:dyDescent="0.35">
      <c r="A655" s="69">
        <v>38504</v>
      </c>
      <c r="B655">
        <v>37.74418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26.304010000000002</v>
      </c>
      <c r="I655">
        <v>30.029340000000001</v>
      </c>
      <c r="J655">
        <v>48.517949999999999</v>
      </c>
      <c r="K655">
        <v>51.228580000000001</v>
      </c>
      <c r="L655">
        <v>64.144620000000003</v>
      </c>
      <c r="M655">
        <v>56.65607</v>
      </c>
      <c r="N655">
        <v>55.611579999999996</v>
      </c>
      <c r="O655">
        <v>24.615220000000001</v>
      </c>
      <c r="P655">
        <v>21.45936</v>
      </c>
      <c r="Q655">
        <v>34.71707</v>
      </c>
      <c r="R655">
        <v>44.968119999999999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50.450699999999998</v>
      </c>
      <c r="Y655">
        <v>41.621760000000002</v>
      </c>
      <c r="Z655">
        <v>37.226309999999998</v>
      </c>
      <c r="AA655">
        <v>12.77731</v>
      </c>
      <c r="AB655">
        <v>52.073920000000001</v>
      </c>
      <c r="AC655">
        <v>19.376329999999999</v>
      </c>
      <c r="AD655">
        <v>54.01193</v>
      </c>
      <c r="AE655">
        <v>34.840260000000001</v>
      </c>
    </row>
    <row r="656" spans="1:31" x14ac:dyDescent="0.35">
      <c r="A656" s="69">
        <v>38534</v>
      </c>
      <c r="B656">
        <v>37.97672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26.473120000000002</v>
      </c>
      <c r="I656">
        <v>30.686299999999999</v>
      </c>
      <c r="J656">
        <v>48.811160000000001</v>
      </c>
      <c r="K656">
        <v>52.991059999999997</v>
      </c>
      <c r="L656">
        <v>64.726590000000002</v>
      </c>
      <c r="M656">
        <v>57.276870000000002</v>
      </c>
      <c r="N656">
        <v>55.938470000000002</v>
      </c>
      <c r="O656">
        <v>25.0488</v>
      </c>
      <c r="P656">
        <v>21.687460000000002</v>
      </c>
      <c r="Q656">
        <v>35.312640000000002</v>
      </c>
      <c r="R656">
        <v>45.337090000000003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50.810040000000001</v>
      </c>
      <c r="Y656">
        <v>42.162590000000002</v>
      </c>
      <c r="Z656">
        <v>37.258240000000001</v>
      </c>
      <c r="AA656">
        <v>13.09421</v>
      </c>
      <c r="AB656">
        <v>52.963929999999998</v>
      </c>
      <c r="AC656">
        <v>19.788460000000001</v>
      </c>
      <c r="AD656">
        <v>54.274279999999997</v>
      </c>
      <c r="AE656">
        <v>35.504860000000001</v>
      </c>
    </row>
    <row r="657" spans="1:31" x14ac:dyDescent="0.35">
      <c r="A657" s="69">
        <v>38565</v>
      </c>
      <c r="B657">
        <v>38.094389999999997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26.61101</v>
      </c>
      <c r="I657">
        <v>31.308979999999998</v>
      </c>
      <c r="J657">
        <v>49.080559999999998</v>
      </c>
      <c r="K657">
        <v>53.335590000000003</v>
      </c>
      <c r="L657">
        <v>64.878230000000002</v>
      </c>
      <c r="M657">
        <v>57.44764</v>
      </c>
      <c r="N657">
        <v>56.343029999999999</v>
      </c>
      <c r="O657">
        <v>25.554860000000001</v>
      </c>
      <c r="P657">
        <v>21.912410000000001</v>
      </c>
      <c r="Q657">
        <v>35.83746</v>
      </c>
      <c r="R657">
        <v>45.534419999999997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51.099679999999999</v>
      </c>
      <c r="Y657">
        <v>42.530459999999998</v>
      </c>
      <c r="Z657">
        <v>37.541260000000001</v>
      </c>
      <c r="AA657">
        <v>13.46325</v>
      </c>
      <c r="AB657">
        <v>53.25996</v>
      </c>
      <c r="AC657">
        <v>20.288229999999999</v>
      </c>
      <c r="AD657">
        <v>54.546590000000002</v>
      </c>
      <c r="AE657">
        <v>35.78051</v>
      </c>
    </row>
    <row r="658" spans="1:31" x14ac:dyDescent="0.35">
      <c r="A658" s="69">
        <v>38596</v>
      </c>
      <c r="B658">
        <v>38.41939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27.029640000000001</v>
      </c>
      <c r="I658">
        <v>31.817460000000001</v>
      </c>
      <c r="J658">
        <v>49.10284</v>
      </c>
      <c r="K658">
        <v>53.761220000000002</v>
      </c>
      <c r="L658">
        <v>65.047970000000007</v>
      </c>
      <c r="M658">
        <v>57.930109999999999</v>
      </c>
      <c r="N658">
        <v>56.984859999999998</v>
      </c>
      <c r="O658">
        <v>26.181550000000001</v>
      </c>
      <c r="P658">
        <v>22.41583</v>
      </c>
      <c r="Q658">
        <v>36.414070000000002</v>
      </c>
      <c r="R658">
        <v>45.521630000000002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51.421689999999998</v>
      </c>
      <c r="Y658">
        <v>42.982430000000001</v>
      </c>
      <c r="Z658">
        <v>38.067300000000003</v>
      </c>
      <c r="AA658">
        <v>13.91869</v>
      </c>
      <c r="AB658">
        <v>53.305579999999999</v>
      </c>
      <c r="AC658">
        <v>20.749490000000002</v>
      </c>
      <c r="AD658">
        <v>54.829689999999999</v>
      </c>
      <c r="AE658">
        <v>36.147910000000003</v>
      </c>
    </row>
    <row r="659" spans="1:31" x14ac:dyDescent="0.35">
      <c r="A659" s="69">
        <v>38626</v>
      </c>
      <c r="B659">
        <v>38.61551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27.579820000000002</v>
      </c>
      <c r="I659">
        <v>32.448569999999997</v>
      </c>
      <c r="J659">
        <v>49.497390000000003</v>
      </c>
      <c r="K659">
        <v>54.010840000000002</v>
      </c>
      <c r="L659">
        <v>65.516720000000007</v>
      </c>
      <c r="M659">
        <v>58.856079999999999</v>
      </c>
      <c r="N659">
        <v>57.603679999999997</v>
      </c>
      <c r="O659">
        <v>26.610659999999999</v>
      </c>
      <c r="P659">
        <v>22.838170000000002</v>
      </c>
      <c r="Q659">
        <v>37.101529999999997</v>
      </c>
      <c r="R659">
        <v>45.547029999999999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51.771239999999999</v>
      </c>
      <c r="Y659">
        <v>43.550370000000001</v>
      </c>
      <c r="Z659">
        <v>38.668599999999998</v>
      </c>
      <c r="AA659">
        <v>14.38303</v>
      </c>
      <c r="AB659">
        <v>54.309100000000001</v>
      </c>
      <c r="AC659">
        <v>21.015129999999999</v>
      </c>
      <c r="AD659">
        <v>55.114449999999998</v>
      </c>
      <c r="AE659">
        <v>36.604089999999999</v>
      </c>
    </row>
    <row r="660" spans="1:31" x14ac:dyDescent="0.35">
      <c r="A660" s="69">
        <v>38657</v>
      </c>
      <c r="B660">
        <v>38.677140000000001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28.220559999999999</v>
      </c>
      <c r="I660">
        <v>33.227760000000004</v>
      </c>
      <c r="J660">
        <v>50.380049999999997</v>
      </c>
      <c r="K660">
        <v>54.438510000000001</v>
      </c>
      <c r="L660">
        <v>65.874740000000003</v>
      </c>
      <c r="M660">
        <v>59.213169999999998</v>
      </c>
      <c r="N660">
        <v>58.189959999999999</v>
      </c>
      <c r="O660">
        <v>26.69896</v>
      </c>
      <c r="P660">
        <v>23.001840000000001</v>
      </c>
      <c r="Q660">
        <v>37.81456</v>
      </c>
      <c r="R660">
        <v>45.906860000000002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51.999090000000002</v>
      </c>
      <c r="Y660">
        <v>43.956490000000002</v>
      </c>
      <c r="Z660">
        <v>39.032699999999998</v>
      </c>
      <c r="AA660">
        <v>14.736890000000001</v>
      </c>
      <c r="AB660">
        <v>54.96763</v>
      </c>
      <c r="AC660">
        <v>21.326440000000002</v>
      </c>
      <c r="AD660">
        <v>55.250610000000002</v>
      </c>
      <c r="AE660">
        <v>36.773119999999999</v>
      </c>
    </row>
    <row r="661" spans="1:31" x14ac:dyDescent="0.35">
      <c r="A661" s="69">
        <v>38687</v>
      </c>
      <c r="B661">
        <v>39.010539999999999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28.520160000000001</v>
      </c>
      <c r="I661">
        <v>33.953049999999998</v>
      </c>
      <c r="J661">
        <v>51.031469999999999</v>
      </c>
      <c r="K661">
        <v>54.922159999999998</v>
      </c>
      <c r="L661">
        <v>66.639049999999997</v>
      </c>
      <c r="M661">
        <v>59.92765</v>
      </c>
      <c r="N661">
        <v>58.919989999999999</v>
      </c>
      <c r="O661">
        <v>26.849319999999999</v>
      </c>
      <c r="P661">
        <v>23.292439999999999</v>
      </c>
      <c r="Q661">
        <v>38.469749999999998</v>
      </c>
      <c r="R661">
        <v>46.04325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52.284500000000001</v>
      </c>
      <c r="Y661">
        <v>44.457799999999999</v>
      </c>
      <c r="Z661">
        <v>39.109760000000001</v>
      </c>
      <c r="AA661">
        <v>15.03363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35">
      <c r="A662" s="69">
        <v>38718</v>
      </c>
      <c r="B662">
        <v>39.456009999999999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28.55902</v>
      </c>
      <c r="I662">
        <v>34.362690000000001</v>
      </c>
      <c r="J662">
        <v>51.51576</v>
      </c>
      <c r="K662">
        <v>57.203069999999997</v>
      </c>
      <c r="L662">
        <v>67.200770000000006</v>
      </c>
      <c r="M662">
        <v>60.398580000000003</v>
      </c>
      <c r="N662">
        <v>59.798380000000002</v>
      </c>
      <c r="O662">
        <v>27.191970000000001</v>
      </c>
      <c r="P662">
        <v>23.465160000000001</v>
      </c>
      <c r="Q662">
        <v>39.085810000000002</v>
      </c>
      <c r="R662">
        <v>45.746690000000001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52.592080000000003</v>
      </c>
      <c r="Y662">
        <v>44.839230000000001</v>
      </c>
      <c r="Z662">
        <v>39.113849999999999</v>
      </c>
      <c r="AA662">
        <v>15.37637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35">
      <c r="A663" s="69">
        <v>38749</v>
      </c>
      <c r="B663">
        <v>39.76979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28.83869</v>
      </c>
      <c r="I663">
        <v>34.69556</v>
      </c>
      <c r="J663">
        <v>52.030880000000003</v>
      </c>
      <c r="K663">
        <v>57.463479999999997</v>
      </c>
      <c r="L663">
        <v>67.303809999999999</v>
      </c>
      <c r="M663">
        <v>60.790999999999997</v>
      </c>
      <c r="N663">
        <v>60.902769999999997</v>
      </c>
      <c r="O663">
        <v>27.569120000000002</v>
      </c>
      <c r="P663">
        <v>23.62107</v>
      </c>
      <c r="Q663">
        <v>39.684100000000001</v>
      </c>
      <c r="R663">
        <v>45.842939999999999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52.861579999999996</v>
      </c>
      <c r="Y663">
        <v>45.188929999999999</v>
      </c>
      <c r="Z663">
        <v>39.382150000000003</v>
      </c>
      <c r="AA663">
        <v>15.71363</v>
      </c>
      <c r="AB663">
        <v>56.631</v>
      </c>
      <c r="AC663">
        <v>22.302620000000001</v>
      </c>
      <c r="AD663">
        <v>56.027679999999997</v>
      </c>
      <c r="AE663">
        <v>40.337690000000002</v>
      </c>
    </row>
    <row r="664" spans="1:31" x14ac:dyDescent="0.35">
      <c r="A664" s="69">
        <v>38777</v>
      </c>
      <c r="B664">
        <v>40.159230000000001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28.85622</v>
      </c>
      <c r="I664">
        <v>35.54007</v>
      </c>
      <c r="J664">
        <v>52.268859999999997</v>
      </c>
      <c r="K664">
        <v>56.268000000000001</v>
      </c>
      <c r="L664">
        <v>67.738770000000002</v>
      </c>
      <c r="M664">
        <v>62.096080000000001</v>
      </c>
      <c r="N664">
        <v>62.845280000000002</v>
      </c>
      <c r="O664">
        <v>27.860109999999999</v>
      </c>
      <c r="P664">
        <v>24.338380000000001</v>
      </c>
      <c r="Q664">
        <v>40.246749999999999</v>
      </c>
      <c r="R664">
        <v>46.6995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53.24409</v>
      </c>
      <c r="Y664">
        <v>45.977600000000002</v>
      </c>
      <c r="Z664">
        <v>39.844819999999999</v>
      </c>
      <c r="AA664">
        <v>15.964180000000001</v>
      </c>
      <c r="AB664">
        <v>57.355550000000001</v>
      </c>
      <c r="AC664">
        <v>22.95119</v>
      </c>
      <c r="AD664">
        <v>56.1464</v>
      </c>
      <c r="AE664">
        <v>41.674950000000003</v>
      </c>
    </row>
    <row r="665" spans="1:31" x14ac:dyDescent="0.35">
      <c r="A665" s="69">
        <v>38808</v>
      </c>
      <c r="B665">
        <v>40.856850000000001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29.406849999999999</v>
      </c>
      <c r="I665">
        <v>36.286209999999997</v>
      </c>
      <c r="J665">
        <v>53.008130000000001</v>
      </c>
      <c r="K665">
        <v>56.887129999999999</v>
      </c>
      <c r="L665">
        <v>68.626990000000006</v>
      </c>
      <c r="M665">
        <v>62.95317</v>
      </c>
      <c r="N665">
        <v>63.939619999999998</v>
      </c>
      <c r="O665">
        <v>27.956440000000001</v>
      </c>
      <c r="P665">
        <v>25.003139999999998</v>
      </c>
      <c r="Q665">
        <v>40.807369999999999</v>
      </c>
      <c r="R665">
        <v>47.27017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53.692030000000003</v>
      </c>
      <c r="Y665">
        <v>46.659529999999997</v>
      </c>
      <c r="Z665">
        <v>40.236800000000002</v>
      </c>
      <c r="AA665">
        <v>16.341149999999999</v>
      </c>
      <c r="AB665">
        <v>58.524389999999997</v>
      </c>
      <c r="AC665">
        <v>23.47533</v>
      </c>
      <c r="AD665">
        <v>56.455240000000003</v>
      </c>
      <c r="AE665">
        <v>42.276470000000003</v>
      </c>
    </row>
    <row r="666" spans="1:31" x14ac:dyDescent="0.35">
      <c r="A666" s="69">
        <v>38838</v>
      </c>
      <c r="B666">
        <v>41.363950000000003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30.19651</v>
      </c>
      <c r="I666">
        <v>36.592379999999999</v>
      </c>
      <c r="J666">
        <v>53.804740000000002</v>
      </c>
      <c r="K666">
        <v>57.158810000000003</v>
      </c>
      <c r="L666">
        <v>69.378100000000003</v>
      </c>
      <c r="M666">
        <v>62.970599999999997</v>
      </c>
      <c r="N666">
        <v>63.556530000000002</v>
      </c>
      <c r="O666">
        <v>28.439440000000001</v>
      </c>
      <c r="P666">
        <v>25.236260000000001</v>
      </c>
      <c r="Q666">
        <v>41.330910000000003</v>
      </c>
      <c r="R666">
        <v>47.567799999999998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53.989089999999997</v>
      </c>
      <c r="Y666">
        <v>47.356749999999998</v>
      </c>
      <c r="Z666">
        <v>40.866570000000003</v>
      </c>
      <c r="AA666">
        <v>16.800840000000001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35">
      <c r="A667" s="69">
        <v>38869</v>
      </c>
      <c r="B667">
        <v>41.646920000000001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30.607019999999999</v>
      </c>
      <c r="I667">
        <v>37.03199</v>
      </c>
      <c r="J667">
        <v>54.122540000000001</v>
      </c>
      <c r="K667">
        <v>57.894100000000002</v>
      </c>
      <c r="L667">
        <v>69.691909999999993</v>
      </c>
      <c r="M667">
        <v>63.346539999999997</v>
      </c>
      <c r="N667">
        <v>64.655159999999995</v>
      </c>
      <c r="O667">
        <v>28.946950000000001</v>
      </c>
      <c r="P667">
        <v>25.46471</v>
      </c>
      <c r="Q667">
        <v>41.799169999999997</v>
      </c>
      <c r="R667">
        <v>47.819209999999998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54.389919999999996</v>
      </c>
      <c r="Y667">
        <v>48.168460000000003</v>
      </c>
      <c r="Z667">
        <v>41.546840000000003</v>
      </c>
      <c r="AA667">
        <v>17.350950000000001</v>
      </c>
      <c r="AB667">
        <v>60.552329999999998</v>
      </c>
      <c r="AC667">
        <v>25.970890000000001</v>
      </c>
      <c r="AD667">
        <v>56.827179999999998</v>
      </c>
      <c r="AE667">
        <v>43.139760000000003</v>
      </c>
    </row>
    <row r="668" spans="1:31" x14ac:dyDescent="0.35">
      <c r="A668" s="69">
        <v>38899</v>
      </c>
      <c r="B668">
        <v>42.005540000000003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31.304120000000001</v>
      </c>
      <c r="I668">
        <v>37.62809</v>
      </c>
      <c r="J668">
        <v>54.620640000000002</v>
      </c>
      <c r="K668">
        <v>58.160550000000001</v>
      </c>
      <c r="L668">
        <v>69.909030000000001</v>
      </c>
      <c r="M668">
        <v>64.087059999999994</v>
      </c>
      <c r="N668">
        <v>65.938310000000001</v>
      </c>
      <c r="O668">
        <v>28.995989999999999</v>
      </c>
      <c r="P668">
        <v>25.83794</v>
      </c>
      <c r="Q668">
        <v>42.309150000000002</v>
      </c>
      <c r="R668">
        <v>48.161000000000001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54.670090000000002</v>
      </c>
      <c r="Y668">
        <v>48.499920000000003</v>
      </c>
      <c r="Z668">
        <v>42.041910000000001</v>
      </c>
      <c r="AA668">
        <v>18.005849999999999</v>
      </c>
      <c r="AB668">
        <v>61.839689999999997</v>
      </c>
      <c r="AC668">
        <v>25.649080000000001</v>
      </c>
      <c r="AD668">
        <v>57.17089</v>
      </c>
      <c r="AE668">
        <v>43.421570000000003</v>
      </c>
    </row>
    <row r="669" spans="1:31" x14ac:dyDescent="0.35">
      <c r="A669" s="69">
        <v>38930</v>
      </c>
      <c r="B669">
        <v>42.425789999999999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31.904820000000001</v>
      </c>
      <c r="I669">
        <v>38.418089999999999</v>
      </c>
      <c r="J669">
        <v>55.343400000000003</v>
      </c>
      <c r="K669">
        <v>58.291759999999996</v>
      </c>
      <c r="L669">
        <v>70.066090000000003</v>
      </c>
      <c r="M669">
        <v>64.669700000000006</v>
      </c>
      <c r="N669">
        <v>66.081950000000006</v>
      </c>
      <c r="O669">
        <v>29.226240000000001</v>
      </c>
      <c r="P669">
        <v>26.390969999999999</v>
      </c>
      <c r="Q669">
        <v>42.847760000000001</v>
      </c>
      <c r="R669">
        <v>48.849820000000001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54.89311</v>
      </c>
      <c r="Y669">
        <v>48.710880000000003</v>
      </c>
      <c r="Z669">
        <v>42.483600000000003</v>
      </c>
      <c r="AA669">
        <v>18.590409999999999</v>
      </c>
      <c r="AB669">
        <v>62.596699999999998</v>
      </c>
      <c r="AC669">
        <v>25.317309999999999</v>
      </c>
      <c r="AD669">
        <v>57.426589999999997</v>
      </c>
      <c r="AE669">
        <v>43.565649999999998</v>
      </c>
    </row>
    <row r="670" spans="1:31" x14ac:dyDescent="0.35">
      <c r="A670" s="69">
        <v>38961</v>
      </c>
      <c r="B670">
        <v>42.829230000000003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32.013660000000002</v>
      </c>
      <c r="I670">
        <v>39.435699999999997</v>
      </c>
      <c r="J670">
        <v>55.636479999999999</v>
      </c>
      <c r="K670">
        <v>59.130960000000002</v>
      </c>
      <c r="L670">
        <v>70.666809999999998</v>
      </c>
      <c r="M670">
        <v>65.572109999999995</v>
      </c>
      <c r="N670">
        <v>66.288679999999999</v>
      </c>
      <c r="O670">
        <v>29.57489</v>
      </c>
      <c r="P670">
        <v>26.899850000000001</v>
      </c>
      <c r="Q670">
        <v>43.383710000000001</v>
      </c>
      <c r="R670">
        <v>49.474060000000001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55.235399999999998</v>
      </c>
      <c r="Y670">
        <v>49.270429999999998</v>
      </c>
      <c r="Z670">
        <v>43.121270000000003</v>
      </c>
      <c r="AA670">
        <v>19.100629999999999</v>
      </c>
      <c r="AB670">
        <v>63.120550000000001</v>
      </c>
      <c r="AC670">
        <v>25.607690000000002</v>
      </c>
      <c r="AD670">
        <v>57.651580000000003</v>
      </c>
      <c r="AE670">
        <v>44.143009999999997</v>
      </c>
    </row>
    <row r="671" spans="1:31" x14ac:dyDescent="0.35">
      <c r="A671" s="69">
        <v>38991</v>
      </c>
      <c r="B671">
        <v>43.25788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32.181379999999997</v>
      </c>
      <c r="I671">
        <v>40.381369999999997</v>
      </c>
      <c r="J671">
        <v>56.0471</v>
      </c>
      <c r="K671">
        <v>60.190800000000003</v>
      </c>
      <c r="L671">
        <v>71.268979999999999</v>
      </c>
      <c r="M671">
        <v>66.590680000000006</v>
      </c>
      <c r="N671">
        <v>66.34563</v>
      </c>
      <c r="O671">
        <v>30.05068</v>
      </c>
      <c r="P671">
        <v>27.16799</v>
      </c>
      <c r="Q671">
        <v>44.017200000000003</v>
      </c>
      <c r="R671">
        <v>49.90598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55.606960000000001</v>
      </c>
      <c r="Y671">
        <v>49.871319999999997</v>
      </c>
      <c r="Z671">
        <v>43.802970000000002</v>
      </c>
      <c r="AA671">
        <v>19.716699999999999</v>
      </c>
      <c r="AB671">
        <v>63.23695</v>
      </c>
      <c r="AC671">
        <v>25.930949999999999</v>
      </c>
      <c r="AD671">
        <v>58.05921</v>
      </c>
      <c r="AE671">
        <v>45.04007</v>
      </c>
    </row>
    <row r="672" spans="1:31" x14ac:dyDescent="0.35">
      <c r="A672" s="69">
        <v>39022</v>
      </c>
      <c r="B672">
        <v>43.661320000000003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32.876869999999997</v>
      </c>
      <c r="I672">
        <v>41.331910000000001</v>
      </c>
      <c r="J672">
        <v>56.870919999999998</v>
      </c>
      <c r="K672">
        <v>60.929740000000002</v>
      </c>
      <c r="L672">
        <v>71.664079999999998</v>
      </c>
      <c r="M672">
        <v>67.154960000000003</v>
      </c>
      <c r="N672">
        <v>66.582179999999994</v>
      </c>
      <c r="O672">
        <v>30.503550000000001</v>
      </c>
      <c r="P672">
        <v>27.4556</v>
      </c>
      <c r="Q672">
        <v>44.856389999999998</v>
      </c>
      <c r="R672">
        <v>50.294420000000002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55.927590000000002</v>
      </c>
      <c r="Y672">
        <v>50.303130000000003</v>
      </c>
      <c r="Z672">
        <v>44.430500000000002</v>
      </c>
      <c r="AA672">
        <v>20.388120000000001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35">
      <c r="A673" s="69">
        <v>39052</v>
      </c>
      <c r="B673">
        <v>44.075969999999998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33.29524</v>
      </c>
      <c r="I673">
        <v>42.011229999999998</v>
      </c>
      <c r="J673">
        <v>57.663409999999999</v>
      </c>
      <c r="K673">
        <v>61.263509999999997</v>
      </c>
      <c r="L673">
        <v>72.763919999999999</v>
      </c>
      <c r="M673">
        <v>67.858860000000007</v>
      </c>
      <c r="N673">
        <v>67.155010000000004</v>
      </c>
      <c r="O673">
        <v>30.81024</v>
      </c>
      <c r="P673">
        <v>27.887530000000002</v>
      </c>
      <c r="Q673">
        <v>45.8675</v>
      </c>
      <c r="R673">
        <v>50.990949999999998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56.379829999999998</v>
      </c>
      <c r="Y673">
        <v>50.907339999999998</v>
      </c>
      <c r="Z673">
        <v>45.070619999999998</v>
      </c>
      <c r="AA673">
        <v>20.929349999999999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35">
      <c r="A674" s="69">
        <v>39083</v>
      </c>
      <c r="B674">
        <v>44.524239999999999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33.245890000000003</v>
      </c>
      <c r="I674">
        <v>42.504849999999998</v>
      </c>
      <c r="J674">
        <v>58.57141</v>
      </c>
      <c r="K674">
        <v>61.668050000000001</v>
      </c>
      <c r="L674">
        <v>73.687039999999996</v>
      </c>
      <c r="M674">
        <v>68.496139999999997</v>
      </c>
      <c r="N674">
        <v>67.659450000000007</v>
      </c>
      <c r="O674">
        <v>31.174420000000001</v>
      </c>
      <c r="P674">
        <v>28.289200000000001</v>
      </c>
      <c r="Q674">
        <v>47.029989999999998</v>
      </c>
      <c r="R674">
        <v>51.713810000000002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56.752249999999997</v>
      </c>
      <c r="Y674">
        <v>51.579799999999999</v>
      </c>
      <c r="Z674">
        <v>45.933549999999997</v>
      </c>
      <c r="AA674">
        <v>21.515360000000001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35">
      <c r="A675" s="69">
        <v>39114</v>
      </c>
      <c r="B675">
        <v>45.163020000000003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33.694960000000002</v>
      </c>
      <c r="I675">
        <v>43.265990000000002</v>
      </c>
      <c r="J675">
        <v>59.307009999999998</v>
      </c>
      <c r="K675">
        <v>62.37133</v>
      </c>
      <c r="L675">
        <v>73.944460000000007</v>
      </c>
      <c r="M675">
        <v>68.985190000000003</v>
      </c>
      <c r="N675">
        <v>68.007499999999993</v>
      </c>
      <c r="O675">
        <v>31.5383</v>
      </c>
      <c r="P675">
        <v>28.772549999999999</v>
      </c>
      <c r="Q675">
        <v>48.37229</v>
      </c>
      <c r="R675">
        <v>52.22383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56.986980000000003</v>
      </c>
      <c r="Y675">
        <v>52.126060000000003</v>
      </c>
      <c r="Z675">
        <v>46.637949999999996</v>
      </c>
      <c r="AA675">
        <v>22.04899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35">
      <c r="A676" s="69">
        <v>39142</v>
      </c>
      <c r="B676">
        <v>45.9587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34.973179999999999</v>
      </c>
      <c r="I676">
        <v>44.309469999999997</v>
      </c>
      <c r="J676">
        <v>59.778030000000001</v>
      </c>
      <c r="K676">
        <v>63.365870000000001</v>
      </c>
      <c r="L676">
        <v>74.838579999999993</v>
      </c>
      <c r="M676">
        <v>69.838440000000006</v>
      </c>
      <c r="N676">
        <v>68.323229999999995</v>
      </c>
      <c r="O676">
        <v>31.927959999999999</v>
      </c>
      <c r="P676">
        <v>29.65061</v>
      </c>
      <c r="Q676">
        <v>49.965919999999997</v>
      </c>
      <c r="R676">
        <v>52.51793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57.388840000000002</v>
      </c>
      <c r="Y676">
        <v>52.675409999999999</v>
      </c>
      <c r="Z676">
        <v>46.970869999999998</v>
      </c>
      <c r="AA676">
        <v>22.548570000000002</v>
      </c>
      <c r="AB676">
        <v>66.901759999999996</v>
      </c>
      <c r="AC676">
        <v>27.869959999999999</v>
      </c>
      <c r="AD676">
        <v>59.435699999999997</v>
      </c>
      <c r="AE676">
        <v>50.598559999999999</v>
      </c>
    </row>
    <row r="677" spans="1:31" x14ac:dyDescent="0.35">
      <c r="A677" s="69">
        <v>39173</v>
      </c>
      <c r="B677">
        <v>46.628300000000003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36.00253</v>
      </c>
      <c r="I677">
        <v>44.945050000000002</v>
      </c>
      <c r="J677">
        <v>60.853430000000003</v>
      </c>
      <c r="K677">
        <v>63.761920000000003</v>
      </c>
      <c r="L677">
        <v>75.876239999999996</v>
      </c>
      <c r="M677">
        <v>70.676280000000006</v>
      </c>
      <c r="N677">
        <v>68.582319999999996</v>
      </c>
      <c r="O677">
        <v>32.265810000000002</v>
      </c>
      <c r="P677">
        <v>30.16648</v>
      </c>
      <c r="Q677">
        <v>51.808340000000001</v>
      </c>
      <c r="R677">
        <v>52.789439999999999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57.87303</v>
      </c>
      <c r="Y677">
        <v>53.222810000000003</v>
      </c>
      <c r="Z677">
        <v>47.433929999999997</v>
      </c>
      <c r="AA677">
        <v>23.649059999999999</v>
      </c>
      <c r="AB677">
        <v>67.527339999999995</v>
      </c>
      <c r="AC677">
        <v>28.217420000000001</v>
      </c>
      <c r="AD677">
        <v>60.035119999999999</v>
      </c>
      <c r="AE677">
        <v>51.201720000000002</v>
      </c>
    </row>
    <row r="678" spans="1:31" x14ac:dyDescent="0.35">
      <c r="A678" s="69">
        <v>39203</v>
      </c>
      <c r="B678">
        <v>47.199840000000002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36.547159999999998</v>
      </c>
      <c r="I678">
        <v>45.1312</v>
      </c>
      <c r="J678">
        <v>62.24747</v>
      </c>
      <c r="K678">
        <v>63.845419999999997</v>
      </c>
      <c r="L678">
        <v>76.593559999999997</v>
      </c>
      <c r="M678">
        <v>71.800030000000007</v>
      </c>
      <c r="N678">
        <v>68.953909999999993</v>
      </c>
      <c r="O678">
        <v>32.474440000000001</v>
      </c>
      <c r="P678">
        <v>30.239100000000001</v>
      </c>
      <c r="Q678">
        <v>53.679009999999998</v>
      </c>
      <c r="R678">
        <v>53.149799999999999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58.1661</v>
      </c>
      <c r="Y678">
        <v>53.924669999999999</v>
      </c>
      <c r="Z678">
        <v>47.786720000000003</v>
      </c>
      <c r="AA678">
        <v>24.85877</v>
      </c>
      <c r="AB678">
        <v>68.172309999999996</v>
      </c>
      <c r="AC678">
        <v>28.756170000000001</v>
      </c>
      <c r="AD678">
        <v>60.152180000000001</v>
      </c>
      <c r="AE678">
        <v>52.103209999999997</v>
      </c>
    </row>
    <row r="679" spans="1:31" x14ac:dyDescent="0.35">
      <c r="A679" s="69">
        <v>39234</v>
      </c>
      <c r="B679">
        <v>48.082369999999997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36.525390000000002</v>
      </c>
      <c r="I679">
        <v>45.979430000000001</v>
      </c>
      <c r="J679">
        <v>62.695959999999999</v>
      </c>
      <c r="K679">
        <v>64.894779999999997</v>
      </c>
      <c r="L679">
        <v>77.375900000000001</v>
      </c>
      <c r="M679">
        <v>72.844989999999996</v>
      </c>
      <c r="N679">
        <v>69.883020000000002</v>
      </c>
      <c r="O679">
        <v>32.993130000000001</v>
      </c>
      <c r="P679">
        <v>30.801919999999999</v>
      </c>
      <c r="Q679">
        <v>55.583869999999997</v>
      </c>
      <c r="R679">
        <v>53.693829999999998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58.567149999999998</v>
      </c>
      <c r="Y679">
        <v>54.634219999999999</v>
      </c>
      <c r="Z679">
        <v>47.96987</v>
      </c>
      <c r="AA679">
        <v>26.01052</v>
      </c>
      <c r="AB679">
        <v>68.995710000000003</v>
      </c>
      <c r="AC679">
        <v>29.294119999999999</v>
      </c>
      <c r="AD679">
        <v>60.427810000000001</v>
      </c>
      <c r="AE679">
        <v>53.0471</v>
      </c>
    </row>
    <row r="680" spans="1:31" x14ac:dyDescent="0.35">
      <c r="A680" s="69">
        <v>39264</v>
      </c>
      <c r="B680">
        <v>49.029339999999998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36.724739999999997</v>
      </c>
      <c r="I680">
        <v>46.756279999999997</v>
      </c>
      <c r="J680">
        <v>63.094239999999999</v>
      </c>
      <c r="K680">
        <v>66.213139999999996</v>
      </c>
      <c r="L680">
        <v>77.995909999999995</v>
      </c>
      <c r="M680">
        <v>73.677279999999996</v>
      </c>
      <c r="N680">
        <v>70.823859999999996</v>
      </c>
      <c r="O680">
        <v>33.825229999999998</v>
      </c>
      <c r="P680">
        <v>31.543289999999999</v>
      </c>
      <c r="Q680">
        <v>57.63438</v>
      </c>
      <c r="R680">
        <v>54.654220000000002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58.924509999999998</v>
      </c>
      <c r="Y680">
        <v>55.28004</v>
      </c>
      <c r="Z680">
        <v>48.463050000000003</v>
      </c>
      <c r="AA680">
        <v>26.694759999999999</v>
      </c>
      <c r="AB680">
        <v>69.627039999999994</v>
      </c>
      <c r="AC680">
        <v>29.790320000000001</v>
      </c>
      <c r="AD680">
        <v>60.680190000000003</v>
      </c>
      <c r="AE680">
        <v>53.808259999999997</v>
      </c>
    </row>
    <row r="681" spans="1:31" x14ac:dyDescent="0.35">
      <c r="A681" s="69">
        <v>39295</v>
      </c>
      <c r="B681">
        <v>49.855829999999997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37.042520000000003</v>
      </c>
      <c r="I681">
        <v>47.48357</v>
      </c>
      <c r="J681">
        <v>63.85078</v>
      </c>
      <c r="K681">
        <v>67.424120000000002</v>
      </c>
      <c r="L681">
        <v>78.286559999999994</v>
      </c>
      <c r="M681">
        <v>74.390820000000005</v>
      </c>
      <c r="N681">
        <v>71.753460000000004</v>
      </c>
      <c r="O681">
        <v>34.364319999999999</v>
      </c>
      <c r="P681">
        <v>32.065289999999997</v>
      </c>
      <c r="Q681">
        <v>59.668559999999999</v>
      </c>
      <c r="R681">
        <v>54.97052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59.518000000000001</v>
      </c>
      <c r="Y681">
        <v>55.921810000000001</v>
      </c>
      <c r="Z681">
        <v>49.24147</v>
      </c>
      <c r="AA681">
        <v>26.907959999999999</v>
      </c>
      <c r="AB681">
        <v>70.861760000000004</v>
      </c>
      <c r="AC681">
        <v>30.188009999999998</v>
      </c>
      <c r="AD681">
        <v>61.311990000000002</v>
      </c>
      <c r="AE681">
        <v>54.610689999999998</v>
      </c>
    </row>
    <row r="682" spans="1:31" x14ac:dyDescent="0.35">
      <c r="A682" s="69">
        <v>39326</v>
      </c>
      <c r="B682">
        <v>50.769179999999999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37.569040000000001</v>
      </c>
      <c r="I682">
        <v>48.572859999999999</v>
      </c>
      <c r="J682">
        <v>63.972760000000001</v>
      </c>
      <c r="K682">
        <v>68.350539999999995</v>
      </c>
      <c r="L682">
        <v>78.744969999999995</v>
      </c>
      <c r="M682">
        <v>74.88861</v>
      </c>
      <c r="N682">
        <v>72.722290000000001</v>
      </c>
      <c r="O682">
        <v>34.667859999999997</v>
      </c>
      <c r="P682">
        <v>32.656680000000001</v>
      </c>
      <c r="Q682">
        <v>61.786200000000001</v>
      </c>
      <c r="R682">
        <v>55.008679999999998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59.88382</v>
      </c>
      <c r="Y682">
        <v>56.354149999999997</v>
      </c>
      <c r="Z682">
        <v>49.738889999999998</v>
      </c>
      <c r="AA682">
        <v>27.559180000000001</v>
      </c>
      <c r="AB682">
        <v>72.913730000000001</v>
      </c>
      <c r="AC682">
        <v>30.19838</v>
      </c>
      <c r="AD682">
        <v>61.462249999999997</v>
      </c>
      <c r="AE682">
        <v>55.455410000000001</v>
      </c>
    </row>
    <row r="683" spans="1:31" x14ac:dyDescent="0.35">
      <c r="A683" s="69">
        <v>39356</v>
      </c>
      <c r="B683">
        <v>51.870240000000003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38.617759999999997</v>
      </c>
      <c r="I683">
        <v>49.403260000000003</v>
      </c>
      <c r="J683">
        <v>64.391050000000007</v>
      </c>
      <c r="K683">
        <v>68.834320000000005</v>
      </c>
      <c r="L683">
        <v>79.670299999999997</v>
      </c>
      <c r="M683">
        <v>74.938739999999996</v>
      </c>
      <c r="N683">
        <v>73.87482</v>
      </c>
      <c r="O683">
        <v>34.967790000000001</v>
      </c>
      <c r="P683">
        <v>33.281860000000002</v>
      </c>
      <c r="Q683">
        <v>64.061580000000006</v>
      </c>
      <c r="R683">
        <v>55.269570000000002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60.132750000000001</v>
      </c>
      <c r="Y683">
        <v>56.609290000000001</v>
      </c>
      <c r="Z683">
        <v>50.051679999999998</v>
      </c>
      <c r="AA683">
        <v>28.34094</v>
      </c>
      <c r="AB683">
        <v>74.872450000000001</v>
      </c>
      <c r="AC683">
        <v>30.14376</v>
      </c>
      <c r="AD683">
        <v>61.578479999999999</v>
      </c>
      <c r="AE683">
        <v>55.990450000000003</v>
      </c>
    </row>
    <row r="684" spans="1:31" x14ac:dyDescent="0.35">
      <c r="A684" s="69">
        <v>39387</v>
      </c>
      <c r="B684">
        <v>53.259869999999999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39.253360000000001</v>
      </c>
      <c r="I684">
        <v>50.0672</v>
      </c>
      <c r="J684">
        <v>65.698980000000006</v>
      </c>
      <c r="K684">
        <v>69.554220000000001</v>
      </c>
      <c r="L684">
        <v>80.605400000000003</v>
      </c>
      <c r="M684">
        <v>75.207040000000006</v>
      </c>
      <c r="N684">
        <v>74.448689999999999</v>
      </c>
      <c r="O684">
        <v>35.353549999999998</v>
      </c>
      <c r="P684">
        <v>33.840769999999999</v>
      </c>
      <c r="Q684">
        <v>66.1571</v>
      </c>
      <c r="R684">
        <v>54.919899999999998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60.495829999999998</v>
      </c>
      <c r="Y684">
        <v>57.024120000000003</v>
      </c>
      <c r="Z684">
        <v>50.557560000000002</v>
      </c>
      <c r="AA684">
        <v>29.027200000000001</v>
      </c>
      <c r="AB684">
        <v>76.274349999999998</v>
      </c>
      <c r="AC684">
        <v>30.360720000000001</v>
      </c>
      <c r="AD684">
        <v>61.782710000000002</v>
      </c>
      <c r="AE684">
        <v>56.720959999999998</v>
      </c>
    </row>
    <row r="685" spans="1:31" x14ac:dyDescent="0.35">
      <c r="A685" s="69">
        <v>39417</v>
      </c>
      <c r="B685">
        <v>54.195630000000001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39.449750000000002</v>
      </c>
      <c r="I685">
        <v>50.606659999999998</v>
      </c>
      <c r="J685">
        <v>67.017629999999997</v>
      </c>
      <c r="K685">
        <v>71.035899999999998</v>
      </c>
      <c r="L685">
        <v>81.5077</v>
      </c>
      <c r="M685">
        <v>76.396209999999996</v>
      </c>
      <c r="N685">
        <v>74.567210000000003</v>
      </c>
      <c r="O685">
        <v>36.256180000000001</v>
      </c>
      <c r="P685">
        <v>34.405349999999999</v>
      </c>
      <c r="Q685">
        <v>68.105490000000003</v>
      </c>
      <c r="R685">
        <v>54.935929999999999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60.89922</v>
      </c>
      <c r="Y685">
        <v>57.779710000000001</v>
      </c>
      <c r="Z685">
        <v>51.106830000000002</v>
      </c>
      <c r="AA685">
        <v>29.727180000000001</v>
      </c>
      <c r="AB685">
        <v>76.526719999999997</v>
      </c>
      <c r="AC685">
        <v>30.784009999999999</v>
      </c>
      <c r="AD685">
        <v>62.030119999999997</v>
      </c>
      <c r="AE685">
        <v>57.716160000000002</v>
      </c>
    </row>
    <row r="686" spans="1:31" x14ac:dyDescent="0.35">
      <c r="A686" s="69">
        <v>39448</v>
      </c>
      <c r="B686">
        <v>54.80359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39.615279999999998</v>
      </c>
      <c r="I686">
        <v>52.476100000000002</v>
      </c>
      <c r="J686">
        <v>67.82338</v>
      </c>
      <c r="K686">
        <v>72.266850000000005</v>
      </c>
      <c r="L686">
        <v>82.413989999999998</v>
      </c>
      <c r="M686">
        <v>78.350160000000002</v>
      </c>
      <c r="N686">
        <v>75.087819999999994</v>
      </c>
      <c r="O686">
        <v>36.76052</v>
      </c>
      <c r="P686">
        <v>34.974159999999998</v>
      </c>
      <c r="Q686">
        <v>70.053809999999999</v>
      </c>
      <c r="R686">
        <v>55.323160000000001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61.367809999999999</v>
      </c>
      <c r="Y686">
        <v>58.665599999999998</v>
      </c>
      <c r="Z686">
        <v>51.880929999999999</v>
      </c>
      <c r="AA686">
        <v>30.474810000000002</v>
      </c>
      <c r="AB686">
        <v>75.606899999999996</v>
      </c>
      <c r="AC686">
        <v>31.3584</v>
      </c>
      <c r="AD686">
        <v>62.31156</v>
      </c>
      <c r="AE686">
        <v>58.897660000000002</v>
      </c>
    </row>
    <row r="687" spans="1:31" x14ac:dyDescent="0.35">
      <c r="A687" s="69">
        <v>39479</v>
      </c>
      <c r="B687">
        <v>55.369529999999997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39.943899999999999</v>
      </c>
      <c r="I687">
        <v>54.655830000000002</v>
      </c>
      <c r="J687">
        <v>68.175340000000006</v>
      </c>
      <c r="K687">
        <v>74.409930000000003</v>
      </c>
      <c r="L687">
        <v>82.953959999999995</v>
      </c>
      <c r="M687">
        <v>79.919340000000005</v>
      </c>
      <c r="N687">
        <v>76.752080000000007</v>
      </c>
      <c r="O687">
        <v>36.869160000000001</v>
      </c>
      <c r="P687">
        <v>35.612389999999998</v>
      </c>
      <c r="Q687">
        <v>71.939319999999995</v>
      </c>
      <c r="R687">
        <v>55.60445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61.990229999999997</v>
      </c>
      <c r="Y687">
        <v>59.491250000000001</v>
      </c>
      <c r="Z687">
        <v>52.714779999999998</v>
      </c>
      <c r="AA687">
        <v>31.134250000000002</v>
      </c>
      <c r="AB687">
        <v>75.249600000000001</v>
      </c>
      <c r="AC687">
        <v>31.988990000000001</v>
      </c>
      <c r="AD687">
        <v>63.018070000000002</v>
      </c>
      <c r="AE687">
        <v>60.128810000000001</v>
      </c>
    </row>
    <row r="688" spans="1:31" x14ac:dyDescent="0.35">
      <c r="A688" s="69">
        <v>39508</v>
      </c>
      <c r="B688">
        <v>55.823399999999999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40.165210000000002</v>
      </c>
      <c r="I688">
        <v>55.520060000000001</v>
      </c>
      <c r="J688">
        <v>68.431139999999999</v>
      </c>
      <c r="K688">
        <v>75.565470000000005</v>
      </c>
      <c r="L688">
        <v>83.384829999999994</v>
      </c>
      <c r="M688">
        <v>80.879090000000005</v>
      </c>
      <c r="N688">
        <v>78.120159999999998</v>
      </c>
      <c r="O688">
        <v>37.092910000000003</v>
      </c>
      <c r="P688">
        <v>36.307580000000002</v>
      </c>
      <c r="Q688">
        <v>73.633979999999994</v>
      </c>
      <c r="R688">
        <v>55.989960000000004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62.534179999999999</v>
      </c>
      <c r="Y688">
        <v>60.423920000000003</v>
      </c>
      <c r="Z688">
        <v>53.27646</v>
      </c>
      <c r="AA688">
        <v>31.786989999999999</v>
      </c>
      <c r="AB688">
        <v>76.116650000000007</v>
      </c>
      <c r="AC688">
        <v>33.131529999999998</v>
      </c>
      <c r="AD688">
        <v>63.562690000000003</v>
      </c>
      <c r="AE688">
        <v>60.948120000000003</v>
      </c>
    </row>
    <row r="689" spans="1:31" x14ac:dyDescent="0.35">
      <c r="A689" s="69">
        <v>39539</v>
      </c>
      <c r="B689">
        <v>56.417349999999999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41.035850000000003</v>
      </c>
      <c r="I689">
        <v>56.569029999999998</v>
      </c>
      <c r="J689">
        <v>69.000360000000001</v>
      </c>
      <c r="K689">
        <v>75.251050000000006</v>
      </c>
      <c r="L689">
        <v>84.16901</v>
      </c>
      <c r="M689">
        <v>81.688069999999996</v>
      </c>
      <c r="N689">
        <v>78.175510000000003</v>
      </c>
      <c r="O689">
        <v>37.38252</v>
      </c>
      <c r="P689">
        <v>36.733040000000003</v>
      </c>
      <c r="Q689">
        <v>75.221469999999997</v>
      </c>
      <c r="R689">
        <v>56.32141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62.995980000000003</v>
      </c>
      <c r="Y689">
        <v>61.289439999999999</v>
      </c>
      <c r="Z689">
        <v>54.210830000000001</v>
      </c>
      <c r="AA689">
        <v>32.427799999999998</v>
      </c>
      <c r="AB689">
        <v>77.634900000000002</v>
      </c>
      <c r="AC689">
        <v>34.124960000000002</v>
      </c>
      <c r="AD689">
        <v>63.91968</v>
      </c>
      <c r="AE689">
        <v>61.75611</v>
      </c>
    </row>
    <row r="690" spans="1:31" x14ac:dyDescent="0.35">
      <c r="A690" s="69">
        <v>39569</v>
      </c>
      <c r="B690">
        <v>56.86562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41.542850000000001</v>
      </c>
      <c r="I690">
        <v>57.849350000000001</v>
      </c>
      <c r="J690">
        <v>69.972660000000005</v>
      </c>
      <c r="K690">
        <v>76.007230000000007</v>
      </c>
      <c r="L690">
        <v>85.034229999999994</v>
      </c>
      <c r="M690">
        <v>81.963589999999996</v>
      </c>
      <c r="N690">
        <v>77.561419999999998</v>
      </c>
      <c r="O690">
        <v>38.008789999999998</v>
      </c>
      <c r="P690">
        <v>37.114199999999997</v>
      </c>
      <c r="Q690">
        <v>77.154349999999994</v>
      </c>
      <c r="R690">
        <v>56.522300000000001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63.27328</v>
      </c>
      <c r="Y690">
        <v>61.562440000000002</v>
      </c>
      <c r="Z690">
        <v>55.028559999999999</v>
      </c>
      <c r="AA690">
        <v>32.785119999999999</v>
      </c>
      <c r="AB690">
        <v>78.368129999999994</v>
      </c>
      <c r="AC690">
        <v>34.107469999999999</v>
      </c>
      <c r="AD690">
        <v>64.019300000000001</v>
      </c>
      <c r="AE690">
        <v>62.843260000000001</v>
      </c>
    </row>
    <row r="691" spans="1:31" x14ac:dyDescent="0.35">
      <c r="A691" s="69">
        <v>39600</v>
      </c>
      <c r="B691">
        <v>57.493200000000002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41.503039999999999</v>
      </c>
      <c r="I691">
        <v>58.443179999999998</v>
      </c>
      <c r="J691">
        <v>70.137129999999999</v>
      </c>
      <c r="K691">
        <v>76.09008</v>
      </c>
      <c r="L691">
        <v>85.527950000000004</v>
      </c>
      <c r="M691">
        <v>82.294160000000005</v>
      </c>
      <c r="N691">
        <v>76.379930000000002</v>
      </c>
      <c r="O691">
        <v>38.712090000000003</v>
      </c>
      <c r="P691">
        <v>37.702750000000002</v>
      </c>
      <c r="Q691">
        <v>79.346760000000003</v>
      </c>
      <c r="R691">
        <v>56.907710000000002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63.472929999999998</v>
      </c>
      <c r="Y691">
        <v>61.648049999999998</v>
      </c>
      <c r="Z691">
        <v>55.584710000000001</v>
      </c>
      <c r="AA691">
        <v>33.372889999999998</v>
      </c>
      <c r="AB691">
        <v>77.322559999999996</v>
      </c>
      <c r="AC691">
        <v>34.169240000000002</v>
      </c>
      <c r="AD691">
        <v>64.166250000000005</v>
      </c>
      <c r="AE691">
        <v>63.766300000000001</v>
      </c>
    </row>
    <row r="692" spans="1:31" x14ac:dyDescent="0.35">
      <c r="A692" s="69">
        <v>39630</v>
      </c>
      <c r="B692">
        <v>58.627879999999998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41.964039999999997</v>
      </c>
      <c r="I692">
        <v>59.167580000000001</v>
      </c>
      <c r="J692">
        <v>70.633399999999995</v>
      </c>
      <c r="K692">
        <v>76.083389999999994</v>
      </c>
      <c r="L692">
        <v>85.755489999999995</v>
      </c>
      <c r="M692">
        <v>82.550219999999996</v>
      </c>
      <c r="N692">
        <v>77.292590000000004</v>
      </c>
      <c r="O692">
        <v>39.122340000000001</v>
      </c>
      <c r="P692">
        <v>38.07385</v>
      </c>
      <c r="Q692">
        <v>81.384540000000001</v>
      </c>
      <c r="R692">
        <v>57.621969999999997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63.840310000000002</v>
      </c>
      <c r="Y692">
        <v>62.060899999999997</v>
      </c>
      <c r="Z692">
        <v>56.544370000000001</v>
      </c>
      <c r="AA692">
        <v>34.306179999999998</v>
      </c>
      <c r="AB692">
        <v>77.429209999999998</v>
      </c>
      <c r="AC692">
        <v>34.642740000000003</v>
      </c>
      <c r="AD692">
        <v>64.552300000000002</v>
      </c>
      <c r="AE692">
        <v>64.286659999999998</v>
      </c>
    </row>
    <row r="693" spans="1:31" x14ac:dyDescent="0.35">
      <c r="A693" s="69">
        <v>39661</v>
      </c>
      <c r="B693">
        <v>59.577649999999998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42.711410000000001</v>
      </c>
      <c r="I693">
        <v>59.95646</v>
      </c>
      <c r="J693">
        <v>71.887429999999995</v>
      </c>
      <c r="K693">
        <v>76.348560000000006</v>
      </c>
      <c r="L693">
        <v>86.019919999999999</v>
      </c>
      <c r="M693">
        <v>83.182699999999997</v>
      </c>
      <c r="N693">
        <v>78.273960000000002</v>
      </c>
      <c r="O693">
        <v>39.02028</v>
      </c>
      <c r="P693">
        <v>38.668199999999999</v>
      </c>
      <c r="Q693">
        <v>83.357770000000002</v>
      </c>
      <c r="R693">
        <v>58.258029999999998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64.151830000000004</v>
      </c>
      <c r="Y693">
        <v>62.577599999999997</v>
      </c>
      <c r="Z693">
        <v>57.543460000000003</v>
      </c>
      <c r="AA693">
        <v>34.780720000000002</v>
      </c>
      <c r="AB693">
        <v>78.196529999999996</v>
      </c>
      <c r="AC693">
        <v>34.801409999999997</v>
      </c>
      <c r="AD693">
        <v>64.675169999999994</v>
      </c>
      <c r="AE693">
        <v>64.333969999999994</v>
      </c>
    </row>
    <row r="694" spans="1:31" x14ac:dyDescent="0.35">
      <c r="A694" s="69">
        <v>39692</v>
      </c>
      <c r="B694">
        <v>60.482590000000002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43.689219999999999</v>
      </c>
      <c r="I694">
        <v>60.238410000000002</v>
      </c>
      <c r="J694">
        <v>72.443749999999994</v>
      </c>
      <c r="K694">
        <v>76.355500000000006</v>
      </c>
      <c r="L694">
        <v>86.444519999999997</v>
      </c>
      <c r="M694">
        <v>83.620840000000001</v>
      </c>
      <c r="N694">
        <v>78.319969999999998</v>
      </c>
      <c r="O694">
        <v>39.88288</v>
      </c>
      <c r="P694">
        <v>39.343510000000002</v>
      </c>
      <c r="Q694">
        <v>85.1036</v>
      </c>
      <c r="R694">
        <v>58.765140000000002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64.635829999999999</v>
      </c>
      <c r="Y694">
        <v>63.090609999999998</v>
      </c>
      <c r="Z694">
        <v>58.254370000000002</v>
      </c>
      <c r="AA694">
        <v>35.469769999999997</v>
      </c>
      <c r="AB694">
        <v>77.588790000000003</v>
      </c>
      <c r="AC694">
        <v>35.525419999999997</v>
      </c>
      <c r="AD694">
        <v>65.250510000000006</v>
      </c>
      <c r="AE694">
        <v>64.597949999999997</v>
      </c>
    </row>
    <row r="695" spans="1:31" x14ac:dyDescent="0.35">
      <c r="A695" s="69">
        <v>39722</v>
      </c>
      <c r="B695">
        <v>61.421149999999997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44.447429999999997</v>
      </c>
      <c r="I695">
        <v>60.530320000000003</v>
      </c>
      <c r="J695">
        <v>73.061189999999996</v>
      </c>
      <c r="K695">
        <v>78.055049999999994</v>
      </c>
      <c r="L695">
        <v>87.356160000000003</v>
      </c>
      <c r="M695">
        <v>85.211799999999997</v>
      </c>
      <c r="N695">
        <v>79.182460000000006</v>
      </c>
      <c r="O695">
        <v>41.230060000000002</v>
      </c>
      <c r="P695">
        <v>39.96434</v>
      </c>
      <c r="Q695">
        <v>86.439819999999997</v>
      </c>
      <c r="R695">
        <v>59.660559999999997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65.380229999999997</v>
      </c>
      <c r="Y695">
        <v>64.262699999999995</v>
      </c>
      <c r="Z695">
        <v>58.755850000000002</v>
      </c>
      <c r="AA695">
        <v>35.987340000000003</v>
      </c>
      <c r="AB695">
        <v>76.96893</v>
      </c>
      <c r="AC695">
        <v>37.016970000000001</v>
      </c>
      <c r="AD695">
        <v>66.128879999999995</v>
      </c>
      <c r="AE695">
        <v>65.369519999999994</v>
      </c>
    </row>
    <row r="696" spans="1:31" x14ac:dyDescent="0.35">
      <c r="A696" s="69">
        <v>39753</v>
      </c>
      <c r="B696">
        <v>62.544620000000002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44.953699999999998</v>
      </c>
      <c r="I696">
        <v>60.858870000000003</v>
      </c>
      <c r="J696">
        <v>74.200630000000004</v>
      </c>
      <c r="K696">
        <v>80.162099999999995</v>
      </c>
      <c r="L696">
        <v>88.1511</v>
      </c>
      <c r="M696">
        <v>87.997860000000003</v>
      </c>
      <c r="N696">
        <v>79.82159</v>
      </c>
      <c r="O696">
        <v>41.947180000000003</v>
      </c>
      <c r="P696">
        <v>40.562559999999998</v>
      </c>
      <c r="Q696">
        <v>87.785269999999997</v>
      </c>
      <c r="R696">
        <v>60.821280000000002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65.995469999999997</v>
      </c>
      <c r="Y696">
        <v>65.681560000000005</v>
      </c>
      <c r="Z696">
        <v>59.515999999999998</v>
      </c>
      <c r="AA696">
        <v>35.531199999999998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35">
      <c r="A697" s="69">
        <v>39783</v>
      </c>
      <c r="B697">
        <v>63.32349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45.783650000000002</v>
      </c>
      <c r="I697">
        <v>61.654919999999997</v>
      </c>
      <c r="J697">
        <v>76.014039999999994</v>
      </c>
      <c r="K697">
        <v>78.928309999999996</v>
      </c>
      <c r="L697">
        <v>88.610529999999997</v>
      </c>
      <c r="M697">
        <v>89.896870000000007</v>
      </c>
      <c r="N697">
        <v>80.354290000000006</v>
      </c>
      <c r="O697">
        <v>42.310479999999998</v>
      </c>
      <c r="P697">
        <v>41.135579999999997</v>
      </c>
      <c r="Q697">
        <v>89.188609999999997</v>
      </c>
      <c r="R697">
        <v>61.810890000000001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67.009200000000007</v>
      </c>
      <c r="Y697">
        <v>66.670019999999994</v>
      </c>
      <c r="Z697">
        <v>60.386090000000003</v>
      </c>
      <c r="AA697">
        <v>34.909300000000002</v>
      </c>
      <c r="AB697">
        <v>77.929879999999997</v>
      </c>
      <c r="AC697">
        <v>38.51681</v>
      </c>
      <c r="AD697">
        <v>68.011799999999994</v>
      </c>
      <c r="AE697">
        <v>67.122969999999995</v>
      </c>
    </row>
    <row r="698" spans="1:31" x14ac:dyDescent="0.35">
      <c r="A698" s="69">
        <v>39814</v>
      </c>
      <c r="B698">
        <v>63.757750000000001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46.570959999999999</v>
      </c>
      <c r="I698">
        <v>62.82694</v>
      </c>
      <c r="J698">
        <v>77.455560000000006</v>
      </c>
      <c r="K698">
        <v>78.801190000000005</v>
      </c>
      <c r="L698">
        <v>88.764070000000004</v>
      </c>
      <c r="M698">
        <v>91.396619999999999</v>
      </c>
      <c r="N698">
        <v>81.920010000000005</v>
      </c>
      <c r="O698">
        <v>42.644829999999999</v>
      </c>
      <c r="P698">
        <v>41.979779999999998</v>
      </c>
      <c r="Q698">
        <v>90.444770000000005</v>
      </c>
      <c r="R698">
        <v>62.94699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67.665139999999994</v>
      </c>
      <c r="Y698">
        <v>67.623500000000007</v>
      </c>
      <c r="Z698">
        <v>61.163269999999997</v>
      </c>
      <c r="AA698">
        <v>34.904870000000003</v>
      </c>
      <c r="AB698">
        <v>79.145619999999994</v>
      </c>
      <c r="AC698">
        <v>39.107799999999997</v>
      </c>
      <c r="AD698">
        <v>68.689250000000001</v>
      </c>
      <c r="AE698">
        <v>67.435969999999998</v>
      </c>
    </row>
    <row r="699" spans="1:31" x14ac:dyDescent="0.35">
      <c r="A699" s="69">
        <v>39845</v>
      </c>
      <c r="B699">
        <v>64.679500000000004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47.161149999999999</v>
      </c>
      <c r="I699">
        <v>63.575650000000003</v>
      </c>
      <c r="J699">
        <v>77.842709999999997</v>
      </c>
      <c r="K699">
        <v>80.507300000000001</v>
      </c>
      <c r="L699">
        <v>88.719809999999995</v>
      </c>
      <c r="M699">
        <v>92.215450000000004</v>
      </c>
      <c r="N699">
        <v>83.628749999999997</v>
      </c>
      <c r="O699">
        <v>43.4848</v>
      </c>
      <c r="P699">
        <v>42.794170000000001</v>
      </c>
      <c r="Q699">
        <v>91.631619999999998</v>
      </c>
      <c r="R699">
        <v>64.447400000000002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68.095590000000001</v>
      </c>
      <c r="Y699">
        <v>68.437790000000007</v>
      </c>
      <c r="Z699">
        <v>62.030270000000002</v>
      </c>
      <c r="AA699">
        <v>35.359909999999999</v>
      </c>
      <c r="AB699">
        <v>79.526210000000006</v>
      </c>
      <c r="AC699">
        <v>39.9133</v>
      </c>
      <c r="AD699">
        <v>68.933329999999998</v>
      </c>
      <c r="AE699">
        <v>68.607020000000006</v>
      </c>
    </row>
    <row r="700" spans="1:31" x14ac:dyDescent="0.35">
      <c r="A700" s="69">
        <v>39873</v>
      </c>
      <c r="B700">
        <v>64.626270000000005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47.602429999999998</v>
      </c>
      <c r="I700">
        <v>64.241560000000007</v>
      </c>
      <c r="J700">
        <v>77.609030000000004</v>
      </c>
      <c r="K700">
        <v>80.210890000000006</v>
      </c>
      <c r="L700">
        <v>88.751609999999999</v>
      </c>
      <c r="M700">
        <v>92.216970000000003</v>
      </c>
      <c r="N700">
        <v>84.555250000000001</v>
      </c>
      <c r="O700">
        <v>44.229869999999998</v>
      </c>
      <c r="P700">
        <v>43.483890000000002</v>
      </c>
      <c r="Q700">
        <v>92.798580000000001</v>
      </c>
      <c r="R700">
        <v>65.324070000000006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68.480130000000003</v>
      </c>
      <c r="Y700">
        <v>68.727760000000004</v>
      </c>
      <c r="Z700">
        <v>62.673380000000002</v>
      </c>
      <c r="AA700">
        <v>35.595489999999998</v>
      </c>
      <c r="AB700">
        <v>79.505560000000003</v>
      </c>
      <c r="AC700">
        <v>40.340409999999999</v>
      </c>
      <c r="AD700">
        <v>69.482929999999996</v>
      </c>
      <c r="AE700">
        <v>68.455640000000002</v>
      </c>
    </row>
    <row r="701" spans="1:31" x14ac:dyDescent="0.35">
      <c r="A701" s="69">
        <v>39904</v>
      </c>
      <c r="B701">
        <v>64.531009999999995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47.745800000000003</v>
      </c>
      <c r="I701">
        <v>64.948149999999998</v>
      </c>
      <c r="J701">
        <v>77.533950000000004</v>
      </c>
      <c r="K701">
        <v>80.405850000000001</v>
      </c>
      <c r="L701">
        <v>89.108879999999999</v>
      </c>
      <c r="M701">
        <v>91.580060000000003</v>
      </c>
      <c r="N701">
        <v>85.318370000000002</v>
      </c>
      <c r="O701">
        <v>44.60754</v>
      </c>
      <c r="P701">
        <v>44.240369999999999</v>
      </c>
      <c r="Q701">
        <v>93.751999999999995</v>
      </c>
      <c r="R701">
        <v>65.462389999999999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68.511849999999995</v>
      </c>
      <c r="Y701">
        <v>68.597149999999999</v>
      </c>
      <c r="Z701">
        <v>62.880319999999998</v>
      </c>
      <c r="AA701">
        <v>35.598269999999999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35">
      <c r="A702" s="69">
        <v>39934</v>
      </c>
      <c r="B702">
        <v>65.225830000000002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48.027410000000003</v>
      </c>
      <c r="I702">
        <v>65.605320000000006</v>
      </c>
      <c r="J702">
        <v>78.22072</v>
      </c>
      <c r="K702">
        <v>81.456429999999997</v>
      </c>
      <c r="L702">
        <v>89.373620000000003</v>
      </c>
      <c r="M702">
        <v>90.743700000000004</v>
      </c>
      <c r="N702">
        <v>85.67886</v>
      </c>
      <c r="O702">
        <v>44.853140000000003</v>
      </c>
      <c r="P702">
        <v>44.972679999999997</v>
      </c>
      <c r="Q702">
        <v>94.215140000000005</v>
      </c>
      <c r="R702">
        <v>65.600909999999999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68.765050000000002</v>
      </c>
      <c r="Y702">
        <v>68.527510000000007</v>
      </c>
      <c r="Z702">
        <v>62.976140000000001</v>
      </c>
      <c r="AA702">
        <v>35.756129999999999</v>
      </c>
      <c r="AB702">
        <v>79.760069999999999</v>
      </c>
      <c r="AC702">
        <v>40.30639</v>
      </c>
      <c r="AD702">
        <v>69.992679999999993</v>
      </c>
      <c r="AE702">
        <v>67.988730000000004</v>
      </c>
    </row>
    <row r="703" spans="1:31" x14ac:dyDescent="0.35">
      <c r="A703" s="69">
        <v>39965</v>
      </c>
      <c r="B703">
        <v>65.749740000000003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48.458210000000001</v>
      </c>
      <c r="I703">
        <v>66.514189999999999</v>
      </c>
      <c r="J703">
        <v>77.754840000000002</v>
      </c>
      <c r="K703">
        <v>81.893230000000003</v>
      </c>
      <c r="L703">
        <v>89.219629999999995</v>
      </c>
      <c r="M703">
        <v>90.353359999999995</v>
      </c>
      <c r="N703">
        <v>85.851039999999998</v>
      </c>
      <c r="O703">
        <v>45.155169999999998</v>
      </c>
      <c r="P703">
        <v>45.54815</v>
      </c>
      <c r="Q703">
        <v>94.271159999999995</v>
      </c>
      <c r="R703">
        <v>65.627949999999998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68.885980000000004</v>
      </c>
      <c r="Y703">
        <v>68.588909999999998</v>
      </c>
      <c r="Z703">
        <v>63.576000000000001</v>
      </c>
      <c r="AA703">
        <v>36.12968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35">
      <c r="A704" s="69">
        <v>39995</v>
      </c>
      <c r="B704">
        <v>66.119560000000007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48.910580000000003</v>
      </c>
      <c r="I704">
        <v>67.260390000000001</v>
      </c>
      <c r="J704">
        <v>76.729389999999995</v>
      </c>
      <c r="K704">
        <v>81.774259999999998</v>
      </c>
      <c r="L704">
        <v>89.021569999999997</v>
      </c>
      <c r="M704">
        <v>90.489850000000004</v>
      </c>
      <c r="N704">
        <v>85.597319999999996</v>
      </c>
      <c r="O704">
        <v>45.433689999999999</v>
      </c>
      <c r="P704">
        <v>46.12276</v>
      </c>
      <c r="Q704">
        <v>94.22166</v>
      </c>
      <c r="R704">
        <v>65.430949999999996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69.042360000000002</v>
      </c>
      <c r="Y704">
        <v>68.72466</v>
      </c>
      <c r="Z704">
        <v>64.007720000000006</v>
      </c>
      <c r="AA704">
        <v>36.69014</v>
      </c>
      <c r="AB704">
        <v>78.331050000000005</v>
      </c>
      <c r="AC704">
        <v>40.853940000000001</v>
      </c>
      <c r="AD704">
        <v>70.112229999999997</v>
      </c>
      <c r="AE704">
        <v>67.941500000000005</v>
      </c>
    </row>
    <row r="705" spans="1:31" x14ac:dyDescent="0.35">
      <c r="A705" s="69">
        <v>40026</v>
      </c>
      <c r="B705">
        <v>66.29607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49.165109999999999</v>
      </c>
      <c r="I705">
        <v>68.093509999999995</v>
      </c>
      <c r="J705">
        <v>76.418869999999998</v>
      </c>
      <c r="K705">
        <v>81.953950000000006</v>
      </c>
      <c r="L705">
        <v>88.656080000000003</v>
      </c>
      <c r="M705">
        <v>91.208359999999999</v>
      </c>
      <c r="N705">
        <v>85.592650000000006</v>
      </c>
      <c r="O705">
        <v>45.822330000000001</v>
      </c>
      <c r="P705">
        <v>46.66395</v>
      </c>
      <c r="Q705">
        <v>94.158900000000003</v>
      </c>
      <c r="R705">
        <v>65.273840000000007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69.164630000000002</v>
      </c>
      <c r="Y705">
        <v>69.015110000000007</v>
      </c>
      <c r="Z705">
        <v>63.588540000000002</v>
      </c>
      <c r="AA705">
        <v>37.47092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35">
      <c r="A706" s="69">
        <v>40057</v>
      </c>
      <c r="B706">
        <v>66.402529999999999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49.11056</v>
      </c>
      <c r="I706">
        <v>68.765100000000004</v>
      </c>
      <c r="J706">
        <v>75.792569999999998</v>
      </c>
      <c r="K706">
        <v>82.870609999999999</v>
      </c>
      <c r="L706">
        <v>88.454899999999995</v>
      </c>
      <c r="M706">
        <v>92.10866</v>
      </c>
      <c r="N706">
        <v>85.633399999999995</v>
      </c>
      <c r="O706">
        <v>46.278170000000003</v>
      </c>
      <c r="P706">
        <v>47.143549999999998</v>
      </c>
      <c r="Q706">
        <v>94.092060000000004</v>
      </c>
      <c r="R706">
        <v>65.558250000000001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69.311419999999998</v>
      </c>
      <c r="Y706">
        <v>69.486059999999995</v>
      </c>
      <c r="Z706">
        <v>63.696640000000002</v>
      </c>
      <c r="AA706">
        <v>38.165140000000001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35">
      <c r="A707" s="69">
        <v>40087</v>
      </c>
      <c r="B707">
        <v>66.354900000000001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49.266710000000003</v>
      </c>
      <c r="I707">
        <v>69.270319999999998</v>
      </c>
      <c r="J707">
        <v>75.66386</v>
      </c>
      <c r="K707">
        <v>83.055499999999995</v>
      </c>
      <c r="L707">
        <v>88.370590000000007</v>
      </c>
      <c r="M707">
        <v>93.098560000000006</v>
      </c>
      <c r="N707">
        <v>85.166690000000003</v>
      </c>
      <c r="O707">
        <v>46.463299999999997</v>
      </c>
      <c r="P707">
        <v>47.687449999999998</v>
      </c>
      <c r="Q707">
        <v>93.964860000000002</v>
      </c>
      <c r="R707">
        <v>65.724299999999999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69.63579</v>
      </c>
      <c r="Y707">
        <v>70.156319999999994</v>
      </c>
      <c r="Z707">
        <v>65.074820000000003</v>
      </c>
      <c r="AA707">
        <v>38.611420000000003</v>
      </c>
      <c r="AB707">
        <v>77.880740000000003</v>
      </c>
      <c r="AC707">
        <v>42.500120000000003</v>
      </c>
      <c r="AD707">
        <v>70.328090000000003</v>
      </c>
      <c r="AE707">
        <v>67.396550000000005</v>
      </c>
    </row>
    <row r="708" spans="1:31" x14ac:dyDescent="0.35">
      <c r="A708" s="69">
        <v>40118</v>
      </c>
      <c r="B708">
        <v>66.282060000000001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49.620840000000001</v>
      </c>
      <c r="I708">
        <v>69.046059999999997</v>
      </c>
      <c r="J708">
        <v>76.287170000000003</v>
      </c>
      <c r="K708">
        <v>82.635999999999996</v>
      </c>
      <c r="L708">
        <v>88.195080000000004</v>
      </c>
      <c r="M708">
        <v>93.676490000000001</v>
      </c>
      <c r="N708">
        <v>84.783839999999998</v>
      </c>
      <c r="O708">
        <v>46.850119999999997</v>
      </c>
      <c r="P708">
        <v>48.27664</v>
      </c>
      <c r="Q708">
        <v>93.622020000000006</v>
      </c>
      <c r="R708">
        <v>65.942310000000006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69.954589999999996</v>
      </c>
      <c r="Y708">
        <v>70.653090000000006</v>
      </c>
      <c r="Z708">
        <v>65.385599999999997</v>
      </c>
      <c r="AA708">
        <v>39.220619999999997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35">
      <c r="A709" s="69">
        <v>40148</v>
      </c>
      <c r="B709">
        <v>66.136369999999999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49.677439999999997</v>
      </c>
      <c r="I709">
        <v>68.157380000000003</v>
      </c>
      <c r="J709">
        <v>77.108760000000004</v>
      </c>
      <c r="K709">
        <v>81.841740000000001</v>
      </c>
      <c r="L709">
        <v>88.290019999999998</v>
      </c>
      <c r="M709">
        <v>93.373459999999994</v>
      </c>
      <c r="N709">
        <v>84.394810000000007</v>
      </c>
      <c r="O709">
        <v>47.476559999999999</v>
      </c>
      <c r="P709">
        <v>48.75244</v>
      </c>
      <c r="Q709">
        <v>93.082409999999996</v>
      </c>
      <c r="R709">
        <v>66.03098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69.999690000000001</v>
      </c>
      <c r="Y709">
        <v>70.742850000000004</v>
      </c>
      <c r="Z709">
        <v>65.12603</v>
      </c>
      <c r="AA709">
        <v>40.104610000000001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35">
      <c r="A710" s="69">
        <v>40179</v>
      </c>
      <c r="B710">
        <v>66.158779999999993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50.095120000000001</v>
      </c>
      <c r="I710">
        <v>67.497540000000001</v>
      </c>
      <c r="J710">
        <v>77.192120000000003</v>
      </c>
      <c r="K710">
        <v>80.95308</v>
      </c>
      <c r="L710">
        <v>88.220020000000005</v>
      </c>
      <c r="M710">
        <v>96.963729999999998</v>
      </c>
      <c r="N710">
        <v>84.4846</v>
      </c>
      <c r="O710">
        <v>47.647309999999997</v>
      </c>
      <c r="P710">
        <v>49.362389999999998</v>
      </c>
      <c r="Q710">
        <v>92.459270000000004</v>
      </c>
      <c r="R710">
        <v>66.105109999999996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70.12321</v>
      </c>
      <c r="Y710">
        <v>71.906289999999998</v>
      </c>
      <c r="Z710">
        <v>65.476389999999995</v>
      </c>
      <c r="AA710">
        <v>40.884160000000001</v>
      </c>
      <c r="AB710">
        <v>78.785200000000003</v>
      </c>
      <c r="AC710">
        <v>44.120330000000003</v>
      </c>
      <c r="AD710">
        <v>70.220160000000007</v>
      </c>
      <c r="AE710">
        <v>68.336299999999994</v>
      </c>
    </row>
    <row r="711" spans="1:31" x14ac:dyDescent="0.35">
      <c r="A711" s="69">
        <v>40210</v>
      </c>
      <c r="B711">
        <v>66.651880000000006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50.668280000000003</v>
      </c>
      <c r="I711">
        <v>67.113650000000007</v>
      </c>
      <c r="J711">
        <v>76.534419999999997</v>
      </c>
      <c r="K711">
        <v>80.451859999999996</v>
      </c>
      <c r="L711">
        <v>87.848209999999995</v>
      </c>
      <c r="M711">
        <v>101.39619999999999</v>
      </c>
      <c r="N711">
        <v>85.271550000000005</v>
      </c>
      <c r="O711">
        <v>47.713360000000002</v>
      </c>
      <c r="P711">
        <v>50.148870000000002</v>
      </c>
      <c r="Q711">
        <v>91.817120000000003</v>
      </c>
      <c r="R711">
        <v>66.1006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70.697779999999995</v>
      </c>
      <c r="Y711">
        <v>73.396780000000007</v>
      </c>
      <c r="Z711">
        <v>65.593500000000006</v>
      </c>
      <c r="AA711">
        <v>41.669530000000002</v>
      </c>
      <c r="AB711">
        <v>79.358860000000007</v>
      </c>
      <c r="AC711">
        <v>44.817439999999998</v>
      </c>
      <c r="AD711">
        <v>70.629459999999995</v>
      </c>
      <c r="AE711">
        <v>68.848550000000003</v>
      </c>
    </row>
    <row r="712" spans="1:31" x14ac:dyDescent="0.35">
      <c r="A712" s="69">
        <v>40238</v>
      </c>
      <c r="B712">
        <v>67.385919999999999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50.808010000000003</v>
      </c>
      <c r="I712">
        <v>66.734989999999996</v>
      </c>
      <c r="J712">
        <v>76.568470000000005</v>
      </c>
      <c r="K712">
        <v>80.414339999999996</v>
      </c>
      <c r="L712">
        <v>87.786990000000003</v>
      </c>
      <c r="M712">
        <v>101.7397</v>
      </c>
      <c r="N712">
        <v>85.850359999999995</v>
      </c>
      <c r="O712">
        <v>48.393540000000002</v>
      </c>
      <c r="P712">
        <v>50.89152</v>
      </c>
      <c r="Q712">
        <v>91.137280000000004</v>
      </c>
      <c r="R712">
        <v>65.960269999999994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70.870320000000007</v>
      </c>
      <c r="Y712">
        <v>73.796490000000006</v>
      </c>
      <c r="Z712">
        <v>66.020099999999999</v>
      </c>
      <c r="AA712">
        <v>42.440170000000002</v>
      </c>
      <c r="AB712">
        <v>79.608469999999997</v>
      </c>
      <c r="AC712">
        <v>45.362879999999997</v>
      </c>
      <c r="AD712">
        <v>70.605379999999997</v>
      </c>
      <c r="AE712">
        <v>69.056250000000006</v>
      </c>
    </row>
    <row r="713" spans="1:31" x14ac:dyDescent="0.35">
      <c r="A713" s="69">
        <v>40269</v>
      </c>
      <c r="B713">
        <v>67.979870000000005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51.19679</v>
      </c>
      <c r="I713">
        <v>66.248869999999997</v>
      </c>
      <c r="J713">
        <v>77.356449999999995</v>
      </c>
      <c r="K713">
        <v>81.212590000000006</v>
      </c>
      <c r="L713">
        <v>88.241969999999995</v>
      </c>
      <c r="M713">
        <v>100.8565</v>
      </c>
      <c r="N713">
        <v>86.683580000000006</v>
      </c>
      <c r="O713">
        <v>49.186509999999998</v>
      </c>
      <c r="P713">
        <v>51.371980000000001</v>
      </c>
      <c r="Q713">
        <v>90.359930000000006</v>
      </c>
      <c r="R713">
        <v>66.283029999999997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71.179310000000001</v>
      </c>
      <c r="Y713">
        <v>73.851410000000001</v>
      </c>
      <c r="Z713">
        <v>66.537120000000002</v>
      </c>
      <c r="AA713">
        <v>43.080060000000003</v>
      </c>
      <c r="AB713">
        <v>79.583849999999998</v>
      </c>
      <c r="AC713">
        <v>45.680199999999999</v>
      </c>
      <c r="AD713">
        <v>70.860249999999994</v>
      </c>
      <c r="AE713">
        <v>68.818470000000005</v>
      </c>
    </row>
    <row r="714" spans="1:31" x14ac:dyDescent="0.35">
      <c r="A714" s="69">
        <v>40299</v>
      </c>
      <c r="B714">
        <v>68.324479999999994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51.580219999999997</v>
      </c>
      <c r="I714">
        <v>66.629040000000003</v>
      </c>
      <c r="J714">
        <v>78.685280000000006</v>
      </c>
      <c r="K714">
        <v>82.161739999999995</v>
      </c>
      <c r="L714">
        <v>88.779150000000001</v>
      </c>
      <c r="M714">
        <v>100.2559</v>
      </c>
      <c r="N714">
        <v>87.664659999999998</v>
      </c>
      <c r="O714">
        <v>49.709139999999998</v>
      </c>
      <c r="P714">
        <v>51.810949999999998</v>
      </c>
      <c r="Q714">
        <v>89.547110000000004</v>
      </c>
      <c r="R714">
        <v>66.520939999999996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71.62003</v>
      </c>
      <c r="Y714">
        <v>74.144949999999994</v>
      </c>
      <c r="Z714">
        <v>67.352199999999996</v>
      </c>
      <c r="AA714">
        <v>43.986820000000002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35">
      <c r="A715" s="69">
        <v>40330</v>
      </c>
      <c r="B715">
        <v>68.727919999999997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52.06053</v>
      </c>
      <c r="I715">
        <v>67.715000000000003</v>
      </c>
      <c r="J715">
        <v>79.292019999999994</v>
      </c>
      <c r="K715">
        <v>82.904079999999993</v>
      </c>
      <c r="L715">
        <v>88.103129999999993</v>
      </c>
      <c r="M715">
        <v>100.2247</v>
      </c>
      <c r="N715">
        <v>88.368570000000005</v>
      </c>
      <c r="O715">
        <v>50.566839999999999</v>
      </c>
      <c r="P715">
        <v>52.446370000000002</v>
      </c>
      <c r="Q715">
        <v>88.767139999999998</v>
      </c>
      <c r="R715">
        <v>67.078639999999993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71.913929999999993</v>
      </c>
      <c r="Y715">
        <v>74.723600000000005</v>
      </c>
      <c r="Z715">
        <v>68.298090000000002</v>
      </c>
      <c r="AA715">
        <v>44.996850000000002</v>
      </c>
      <c r="AB715">
        <v>79.74033</v>
      </c>
      <c r="AC715">
        <v>47.083840000000002</v>
      </c>
      <c r="AD715">
        <v>71.472949999999997</v>
      </c>
      <c r="AE715">
        <v>69.454520000000002</v>
      </c>
    </row>
    <row r="716" spans="1:31" x14ac:dyDescent="0.35">
      <c r="A716" s="69">
        <v>40360</v>
      </c>
      <c r="B716">
        <v>69.31908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52.556899999999999</v>
      </c>
      <c r="I716">
        <v>67.773330000000001</v>
      </c>
      <c r="J716">
        <v>79.030609999999996</v>
      </c>
      <c r="K716">
        <v>84.566969999999998</v>
      </c>
      <c r="L716">
        <v>87.233949999999993</v>
      </c>
      <c r="M716">
        <v>100.1019</v>
      </c>
      <c r="N716">
        <v>88.72551</v>
      </c>
      <c r="O716">
        <v>51.290669999999999</v>
      </c>
      <c r="P716">
        <v>53.211269999999999</v>
      </c>
      <c r="Q716">
        <v>88.017139999999998</v>
      </c>
      <c r="R716">
        <v>67.282679999999999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72.147220000000004</v>
      </c>
      <c r="Y716">
        <v>75.152180000000001</v>
      </c>
      <c r="Z716">
        <v>68.808329999999998</v>
      </c>
      <c r="AA716">
        <v>45.753590000000003</v>
      </c>
      <c r="AB716">
        <v>80.364620000000002</v>
      </c>
      <c r="AC716">
        <v>47.815480000000001</v>
      </c>
      <c r="AD716">
        <v>71.554310000000001</v>
      </c>
      <c r="AE716">
        <v>70.063900000000004</v>
      </c>
    </row>
    <row r="717" spans="1:31" x14ac:dyDescent="0.35">
      <c r="A717" s="69">
        <v>40391</v>
      </c>
      <c r="B717">
        <v>69.918629999999993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52.808480000000003</v>
      </c>
      <c r="I717">
        <v>67.251149999999996</v>
      </c>
      <c r="J717">
        <v>78.687640000000002</v>
      </c>
      <c r="K717">
        <v>87.090630000000004</v>
      </c>
      <c r="L717">
        <v>87.210830000000001</v>
      </c>
      <c r="M717">
        <v>99.862020000000001</v>
      </c>
      <c r="N717">
        <v>88.813599999999994</v>
      </c>
      <c r="O717">
        <v>51.544919999999998</v>
      </c>
      <c r="P717">
        <v>53.938360000000003</v>
      </c>
      <c r="Q717">
        <v>87.304519999999997</v>
      </c>
      <c r="R717">
        <v>66.892349999999993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72.526039999999995</v>
      </c>
      <c r="Y717">
        <v>75.344710000000006</v>
      </c>
      <c r="Z717">
        <v>69.087509999999995</v>
      </c>
      <c r="AA717">
        <v>46.593600000000002</v>
      </c>
      <c r="AB717">
        <v>80.582040000000006</v>
      </c>
      <c r="AC717">
        <v>48.131100000000004</v>
      </c>
      <c r="AD717">
        <v>71.971909999999994</v>
      </c>
      <c r="AE717">
        <v>70.317019999999999</v>
      </c>
    </row>
    <row r="718" spans="1:31" x14ac:dyDescent="0.35">
      <c r="A718" s="69">
        <v>40422</v>
      </c>
      <c r="B718">
        <v>70.428539999999998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53.255020000000002</v>
      </c>
      <c r="I718">
        <v>66.887119999999996</v>
      </c>
      <c r="J718">
        <v>78.456860000000006</v>
      </c>
      <c r="K718">
        <v>86.90334</v>
      </c>
      <c r="L718">
        <v>87.235690000000005</v>
      </c>
      <c r="M718">
        <v>99.689059999999998</v>
      </c>
      <c r="N718">
        <v>88.274569999999997</v>
      </c>
      <c r="O718">
        <v>52.02149</v>
      </c>
      <c r="P718">
        <v>54.451839999999997</v>
      </c>
      <c r="Q718">
        <v>86.637529999999998</v>
      </c>
      <c r="R718">
        <v>66.929259999999999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72.785290000000003</v>
      </c>
      <c r="Y718">
        <v>75.488630000000001</v>
      </c>
      <c r="Z718">
        <v>69.519880000000001</v>
      </c>
      <c r="AA718">
        <v>47.420319999999997</v>
      </c>
      <c r="AB718">
        <v>80.401820000000001</v>
      </c>
      <c r="AC718">
        <v>48.581940000000003</v>
      </c>
      <c r="AD718">
        <v>72.22927</v>
      </c>
      <c r="AE718">
        <v>70.590180000000004</v>
      </c>
    </row>
    <row r="719" spans="1:31" x14ac:dyDescent="0.35">
      <c r="A719" s="69">
        <v>40452</v>
      </c>
      <c r="B719">
        <v>71.014089999999996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53.743989999999997</v>
      </c>
      <c r="I719">
        <v>66.499139999999997</v>
      </c>
      <c r="J719">
        <v>78.427639999999997</v>
      </c>
      <c r="K719">
        <v>85.87415</v>
      </c>
      <c r="L719">
        <v>87.262600000000006</v>
      </c>
      <c r="M719">
        <v>99.841290000000001</v>
      </c>
      <c r="N719">
        <v>87.640240000000006</v>
      </c>
      <c r="O719">
        <v>52.782919999999997</v>
      </c>
      <c r="P719">
        <v>55.493819999999999</v>
      </c>
      <c r="Q719">
        <v>86.01361</v>
      </c>
      <c r="R719">
        <v>67.178259999999995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73.199420000000003</v>
      </c>
      <c r="Y719">
        <v>75.824479999999994</v>
      </c>
      <c r="Z719">
        <v>69.979429999999994</v>
      </c>
      <c r="AA719">
        <v>48.216349999999998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35">
      <c r="A720" s="69">
        <v>40483</v>
      </c>
      <c r="B720">
        <v>71.952650000000006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54.183570000000003</v>
      </c>
      <c r="I720">
        <v>67.343310000000002</v>
      </c>
      <c r="J720">
        <v>78.443399999999997</v>
      </c>
      <c r="K720">
        <v>86.340400000000002</v>
      </c>
      <c r="L720">
        <v>87.366529999999997</v>
      </c>
      <c r="M720">
        <v>99.510450000000006</v>
      </c>
      <c r="N720">
        <v>87.785380000000004</v>
      </c>
      <c r="O720">
        <v>53.526090000000003</v>
      </c>
      <c r="P720">
        <v>56.39669</v>
      </c>
      <c r="Q720">
        <v>85.440569999999994</v>
      </c>
      <c r="R720">
        <v>67.458110000000005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73.453879999999998</v>
      </c>
      <c r="Y720">
        <v>76.100030000000004</v>
      </c>
      <c r="Z720">
        <v>70.36121</v>
      </c>
      <c r="AA720">
        <v>49.218170000000001</v>
      </c>
      <c r="AB720">
        <v>81.125140000000002</v>
      </c>
      <c r="AC720">
        <v>49.959919999999997</v>
      </c>
      <c r="AD720">
        <v>72.80959</v>
      </c>
      <c r="AE720">
        <v>72.147090000000006</v>
      </c>
    </row>
    <row r="721" spans="1:31" x14ac:dyDescent="0.35">
      <c r="A721" s="69">
        <v>40513</v>
      </c>
      <c r="B721">
        <v>72.748329999999996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54.861020000000003</v>
      </c>
      <c r="I721">
        <v>68.263540000000006</v>
      </c>
      <c r="J721">
        <v>78.936809999999994</v>
      </c>
      <c r="K721">
        <v>87.160839999999993</v>
      </c>
      <c r="L721">
        <v>87.665689999999998</v>
      </c>
      <c r="M721">
        <v>98.599620000000002</v>
      </c>
      <c r="N721">
        <v>87.242580000000004</v>
      </c>
      <c r="O721">
        <v>54.47383</v>
      </c>
      <c r="P721">
        <v>57.233699999999999</v>
      </c>
      <c r="Q721">
        <v>84.948980000000006</v>
      </c>
      <c r="R721">
        <v>67.696629999999999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73.697289999999995</v>
      </c>
      <c r="Y721">
        <v>76.376410000000007</v>
      </c>
      <c r="Z721">
        <v>70.842190000000002</v>
      </c>
      <c r="AA721">
        <v>50.218699999999998</v>
      </c>
      <c r="AB721">
        <v>80.816519999999997</v>
      </c>
      <c r="AC721">
        <v>51.146850000000001</v>
      </c>
      <c r="AD721">
        <v>73.073589999999996</v>
      </c>
      <c r="AE721">
        <v>72.810169999999999</v>
      </c>
    </row>
    <row r="722" spans="1:31" x14ac:dyDescent="0.35">
      <c r="A722" s="69">
        <v>40544</v>
      </c>
      <c r="B722">
        <v>73.230220000000003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55.523769999999999</v>
      </c>
      <c r="I722">
        <v>68.726209999999995</v>
      </c>
      <c r="J722">
        <v>79.09666</v>
      </c>
      <c r="K722">
        <v>81.306820000000002</v>
      </c>
      <c r="L722">
        <v>87.850070000000002</v>
      </c>
      <c r="M722">
        <v>98.111440000000002</v>
      </c>
      <c r="N722">
        <v>87.037350000000004</v>
      </c>
      <c r="O722">
        <v>55.490070000000003</v>
      </c>
      <c r="P722">
        <v>57.980420000000002</v>
      </c>
      <c r="Q722">
        <v>84.601150000000004</v>
      </c>
      <c r="R722">
        <v>67.643960000000007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73.929599999999994</v>
      </c>
      <c r="Y722">
        <v>76.488169999999997</v>
      </c>
      <c r="Z722">
        <v>70.97681</v>
      </c>
      <c r="AA722">
        <v>50.999220000000001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35">
      <c r="A723" s="69">
        <v>40575</v>
      </c>
      <c r="B723">
        <v>73.871799999999993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56.073329999999999</v>
      </c>
      <c r="I723">
        <v>68.989170000000001</v>
      </c>
      <c r="J723">
        <v>78.797110000000004</v>
      </c>
      <c r="K723">
        <v>75.298310000000001</v>
      </c>
      <c r="L723">
        <v>87.745750000000001</v>
      </c>
      <c r="M723">
        <v>98.270769999999999</v>
      </c>
      <c r="N723">
        <v>87.558239999999998</v>
      </c>
      <c r="O723">
        <v>56.016779999999997</v>
      </c>
      <c r="P723">
        <v>58.487929999999999</v>
      </c>
      <c r="Q723">
        <v>84.43562</v>
      </c>
      <c r="R723">
        <v>67.974249999999998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74.367419999999996</v>
      </c>
      <c r="Y723">
        <v>76.68826</v>
      </c>
      <c r="Z723">
        <v>71.13297</v>
      </c>
      <c r="AA723">
        <v>51.501350000000002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35">
      <c r="A724" s="69">
        <v>40603</v>
      </c>
      <c r="B724">
        <v>74.516180000000006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56.898960000000002</v>
      </c>
      <c r="I724">
        <v>69.094819999999999</v>
      </c>
      <c r="J724">
        <v>78.641220000000004</v>
      </c>
      <c r="K724">
        <v>76.028739999999999</v>
      </c>
      <c r="L724">
        <v>87.838419999999999</v>
      </c>
      <c r="M724">
        <v>98.807109999999994</v>
      </c>
      <c r="N724">
        <v>87.4619</v>
      </c>
      <c r="O724">
        <v>56.442340000000002</v>
      </c>
      <c r="P724">
        <v>59.302880000000002</v>
      </c>
      <c r="Q724">
        <v>84.497730000000004</v>
      </c>
      <c r="R724">
        <v>68.454030000000003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74.889449999999997</v>
      </c>
      <c r="Y724">
        <v>77.448819999999998</v>
      </c>
      <c r="Z724">
        <v>72.530090000000001</v>
      </c>
      <c r="AA724">
        <v>52.135649999999998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35">
      <c r="A725" s="69">
        <v>40634</v>
      </c>
      <c r="B725">
        <v>74.981260000000006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57.351030000000002</v>
      </c>
      <c r="I725">
        <v>69.861270000000005</v>
      </c>
      <c r="J725">
        <v>78.888319999999993</v>
      </c>
      <c r="K725">
        <v>75.616489999999999</v>
      </c>
      <c r="L725">
        <v>88.276300000000006</v>
      </c>
      <c r="M725">
        <v>99.013249999999999</v>
      </c>
      <c r="N725">
        <v>87.447559999999996</v>
      </c>
      <c r="O725">
        <v>56.774380000000001</v>
      </c>
      <c r="P725">
        <v>60.110480000000003</v>
      </c>
      <c r="Q725">
        <v>84.785499999999999</v>
      </c>
      <c r="R725">
        <v>68.628969999999995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75.403180000000006</v>
      </c>
      <c r="Y725">
        <v>77.979410000000001</v>
      </c>
      <c r="Z725">
        <v>73.424120000000002</v>
      </c>
      <c r="AA725">
        <v>52.805309999999999</v>
      </c>
      <c r="AB725">
        <v>80.998750000000001</v>
      </c>
      <c r="AC725">
        <v>55.412619999999997</v>
      </c>
      <c r="AD725">
        <v>74.75976</v>
      </c>
      <c r="AE725">
        <v>73.117859999999993</v>
      </c>
    </row>
    <row r="726" spans="1:31" x14ac:dyDescent="0.35">
      <c r="A726" s="69">
        <v>40664</v>
      </c>
      <c r="B726">
        <v>75.351079999999996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58.078479999999999</v>
      </c>
      <c r="I726">
        <v>69.648750000000007</v>
      </c>
      <c r="J726">
        <v>79.557500000000005</v>
      </c>
      <c r="K726">
        <v>75.286749999999998</v>
      </c>
      <c r="L726">
        <v>88.574100000000001</v>
      </c>
      <c r="M726">
        <v>99.088009999999997</v>
      </c>
      <c r="N726">
        <v>87.888040000000004</v>
      </c>
      <c r="O726">
        <v>57.20158</v>
      </c>
      <c r="P726">
        <v>60.80894</v>
      </c>
      <c r="Q726">
        <v>85.168620000000004</v>
      </c>
      <c r="R726">
        <v>69.290599999999998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75.936449999999994</v>
      </c>
      <c r="Y726">
        <v>78.378709999999998</v>
      </c>
      <c r="Z726">
        <v>73.234049999999996</v>
      </c>
      <c r="AA726">
        <v>53.304009999999998</v>
      </c>
      <c r="AB726">
        <v>80.879329999999996</v>
      </c>
      <c r="AC726">
        <v>56.449210000000001</v>
      </c>
      <c r="AD726">
        <v>75.345889999999997</v>
      </c>
      <c r="AE726">
        <v>73.220830000000007</v>
      </c>
    </row>
    <row r="727" spans="1:31" x14ac:dyDescent="0.35">
      <c r="A727" s="69">
        <v>40695</v>
      </c>
      <c r="B727">
        <v>75.401510000000002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59.294559999999997</v>
      </c>
      <c r="I727">
        <v>68.590739999999997</v>
      </c>
      <c r="J727">
        <v>79.348050000000001</v>
      </c>
      <c r="K727">
        <v>75.7316</v>
      </c>
      <c r="L727">
        <v>88.63485</v>
      </c>
      <c r="M727">
        <v>99.02364</v>
      </c>
      <c r="N727">
        <v>88.056520000000006</v>
      </c>
      <c r="O727">
        <v>57.727600000000002</v>
      </c>
      <c r="P727">
        <v>61.422400000000003</v>
      </c>
      <c r="Q727">
        <v>85.619029999999995</v>
      </c>
      <c r="R727">
        <v>69.967640000000003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76.432429999999997</v>
      </c>
      <c r="Y727">
        <v>78.722340000000003</v>
      </c>
      <c r="Z727">
        <v>73.481960000000001</v>
      </c>
      <c r="AA727">
        <v>53.887169999999998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35">
      <c r="A728" s="69">
        <v>40725</v>
      </c>
      <c r="B728">
        <v>75.541600000000003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59.780189999999997</v>
      </c>
      <c r="I728">
        <v>68.565529999999995</v>
      </c>
      <c r="J728">
        <v>79.313860000000005</v>
      </c>
      <c r="K728">
        <v>76.347269999999995</v>
      </c>
      <c r="L728">
        <v>88.700199999999995</v>
      </c>
      <c r="M728">
        <v>98.627619999999993</v>
      </c>
      <c r="N728">
        <v>88.697630000000004</v>
      </c>
      <c r="O728">
        <v>58.601509999999998</v>
      </c>
      <c r="P728">
        <v>62.209029999999998</v>
      </c>
      <c r="Q728">
        <v>86.246610000000004</v>
      </c>
      <c r="R728">
        <v>70.713859999999997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77.274280000000005</v>
      </c>
      <c r="Y728">
        <v>78.988150000000005</v>
      </c>
      <c r="Z728">
        <v>73.922070000000005</v>
      </c>
      <c r="AA728">
        <v>54.556690000000003</v>
      </c>
      <c r="AB728">
        <v>82.353260000000006</v>
      </c>
      <c r="AC728">
        <v>57.992319999999999</v>
      </c>
      <c r="AD728">
        <v>77.347530000000006</v>
      </c>
      <c r="AE728">
        <v>74.138679999999994</v>
      </c>
    </row>
    <row r="729" spans="1:31" x14ac:dyDescent="0.35">
      <c r="A729" s="69">
        <v>40756</v>
      </c>
      <c r="B729">
        <v>76.373699999999999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60.895350000000001</v>
      </c>
      <c r="I729">
        <v>69.055220000000006</v>
      </c>
      <c r="J729">
        <v>79.575239999999994</v>
      </c>
      <c r="K729">
        <v>76.931740000000005</v>
      </c>
      <c r="L729">
        <v>88.897069999999999</v>
      </c>
      <c r="M729">
        <v>98.552580000000006</v>
      </c>
      <c r="N729">
        <v>89.44659</v>
      </c>
      <c r="O729">
        <v>59.963760000000001</v>
      </c>
      <c r="P729">
        <v>63.008519999999997</v>
      </c>
      <c r="Q729">
        <v>87.047449999999998</v>
      </c>
      <c r="R729">
        <v>71.889009999999999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78.363910000000004</v>
      </c>
      <c r="Y729">
        <v>79.589489999999998</v>
      </c>
      <c r="Z729">
        <v>74.76437</v>
      </c>
      <c r="AA729">
        <v>55.31803</v>
      </c>
      <c r="AB729">
        <v>83.024889999999999</v>
      </c>
      <c r="AC729">
        <v>59.053730000000002</v>
      </c>
      <c r="AD729">
        <v>78.933239999999998</v>
      </c>
      <c r="AE729">
        <v>74.517099999999999</v>
      </c>
    </row>
    <row r="730" spans="1:31" x14ac:dyDescent="0.35">
      <c r="A730" s="69">
        <v>40787</v>
      </c>
      <c r="B730">
        <v>77.245019999999997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62.10933</v>
      </c>
      <c r="I730">
        <v>69.360889999999998</v>
      </c>
      <c r="J730">
        <v>79.906229999999994</v>
      </c>
      <c r="K730">
        <v>79.091520000000003</v>
      </c>
      <c r="L730">
        <v>89.180549999999997</v>
      </c>
      <c r="M730">
        <v>98.643169999999998</v>
      </c>
      <c r="N730">
        <v>90.858059999999995</v>
      </c>
      <c r="O730">
        <v>60.70778</v>
      </c>
      <c r="P730">
        <v>63.65287</v>
      </c>
      <c r="Q730">
        <v>87.821539999999999</v>
      </c>
      <c r="R730">
        <v>73.158730000000006</v>
      </c>
      <c r="S730">
        <v>90.381039999999999</v>
      </c>
      <c r="T730">
        <v>75.000780000000006</v>
      </c>
      <c r="U730">
        <v>63.709229999999998</v>
      </c>
      <c r="V730">
        <v>83.233230000000006</v>
      </c>
      <c r="W730">
        <v>73.473820000000003</v>
      </c>
      <c r="X730">
        <v>78.827259999999995</v>
      </c>
      <c r="Y730">
        <v>80.290750000000003</v>
      </c>
      <c r="Z730">
        <v>76.124290000000002</v>
      </c>
      <c r="AA730">
        <v>56.225389999999997</v>
      </c>
      <c r="AB730">
        <v>84.503140000000002</v>
      </c>
      <c r="AC730">
        <v>59.579230000000003</v>
      </c>
      <c r="AD730">
        <v>79.105090000000004</v>
      </c>
      <c r="AE730">
        <v>75.232770000000002</v>
      </c>
    </row>
    <row r="731" spans="1:31" x14ac:dyDescent="0.35">
      <c r="A731" s="69">
        <v>40817</v>
      </c>
      <c r="B731">
        <v>77.724109999999996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62.608280000000001</v>
      </c>
      <c r="I731">
        <v>70.036959999999993</v>
      </c>
      <c r="J731">
        <v>80.453950000000006</v>
      </c>
      <c r="K731">
        <v>79.447620000000001</v>
      </c>
      <c r="L731">
        <v>89.137079999999997</v>
      </c>
      <c r="M731">
        <v>98.039730000000006</v>
      </c>
      <c r="N731">
        <v>92.325569999999999</v>
      </c>
      <c r="O731">
        <v>61.289969999999997</v>
      </c>
      <c r="P731">
        <v>64.268789999999996</v>
      </c>
      <c r="Q731">
        <v>88.460340000000002</v>
      </c>
      <c r="R731">
        <v>73.823520000000002</v>
      </c>
      <c r="S731">
        <v>90.579610000000002</v>
      </c>
      <c r="T731">
        <v>75.578689999999995</v>
      </c>
      <c r="U731">
        <v>64.338790000000003</v>
      </c>
      <c r="V731">
        <v>84.111080000000001</v>
      </c>
      <c r="W731">
        <v>74.191019999999995</v>
      </c>
      <c r="X731">
        <v>79.123459999999994</v>
      </c>
      <c r="Y731">
        <v>80.397220000000004</v>
      </c>
      <c r="Z731">
        <v>77.108919999999998</v>
      </c>
      <c r="AA731">
        <v>57.697510000000001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35">
      <c r="A732" s="69">
        <v>40848</v>
      </c>
      <c r="B732">
        <v>78.065910000000002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63.652290000000001</v>
      </c>
      <c r="I732">
        <v>70.822980000000001</v>
      </c>
      <c r="J732">
        <v>80.844350000000006</v>
      </c>
      <c r="K732">
        <v>79.292540000000002</v>
      </c>
      <c r="L732">
        <v>89.053960000000004</v>
      </c>
      <c r="M732">
        <v>97.289779999999993</v>
      </c>
      <c r="N732">
        <v>92.570700000000002</v>
      </c>
      <c r="O732">
        <v>62.237560000000002</v>
      </c>
      <c r="P732">
        <v>64.917529999999999</v>
      </c>
      <c r="Q732">
        <v>89.096639999999994</v>
      </c>
      <c r="R732">
        <v>74.146609999999995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79.47569</v>
      </c>
      <c r="Y732">
        <v>80.423460000000006</v>
      </c>
      <c r="Z732">
        <v>78.113309999999998</v>
      </c>
      <c r="AA732">
        <v>59.654350000000001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35">
      <c r="A733" s="69">
        <v>40878</v>
      </c>
      <c r="B733">
        <v>78.519779999999997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64.878010000000003</v>
      </c>
      <c r="I733">
        <v>71.434449999999998</v>
      </c>
      <c r="J733">
        <v>81.920829999999995</v>
      </c>
      <c r="K733">
        <v>81.768659999999997</v>
      </c>
      <c r="L733">
        <v>89.516679999999994</v>
      </c>
      <c r="M733">
        <v>96.458979999999997</v>
      </c>
      <c r="N733">
        <v>92.212209999999999</v>
      </c>
      <c r="O733">
        <v>63.490589999999997</v>
      </c>
      <c r="P733">
        <v>66.117779999999996</v>
      </c>
      <c r="Q733">
        <v>89.765690000000006</v>
      </c>
      <c r="R733">
        <v>75.089060000000003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79.868840000000006</v>
      </c>
      <c r="Y733">
        <v>80.648629999999997</v>
      </c>
      <c r="Z733">
        <v>79.384219999999999</v>
      </c>
      <c r="AA733">
        <v>60.350900000000003</v>
      </c>
      <c r="AB733">
        <v>85.878720000000001</v>
      </c>
      <c r="AC733">
        <v>59.894730000000003</v>
      </c>
      <c r="AD733">
        <v>80.199299999999994</v>
      </c>
      <c r="AE733">
        <v>78.477779999999996</v>
      </c>
    </row>
    <row r="734" spans="1:31" x14ac:dyDescent="0.35">
      <c r="A734" s="69">
        <v>40909</v>
      </c>
      <c r="B734">
        <v>79.099729999999994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65.635620000000003</v>
      </c>
      <c r="I734">
        <v>71.907579999999996</v>
      </c>
      <c r="J734">
        <v>82.563280000000006</v>
      </c>
      <c r="K734">
        <v>84.164910000000006</v>
      </c>
      <c r="L734">
        <v>89.737939999999995</v>
      </c>
      <c r="M734">
        <v>96.291309999999996</v>
      </c>
      <c r="N734">
        <v>90.509559999999993</v>
      </c>
      <c r="O734">
        <v>64.913659999999993</v>
      </c>
      <c r="P734">
        <v>66.796229999999994</v>
      </c>
      <c r="Q734">
        <v>90.311769999999996</v>
      </c>
      <c r="R734">
        <v>75.948779999999999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80.405330000000006</v>
      </c>
      <c r="Y734">
        <v>80.896839999999997</v>
      </c>
      <c r="Z734">
        <v>80.271339999999995</v>
      </c>
      <c r="AA734">
        <v>60.700279999999999</v>
      </c>
      <c r="AB734">
        <v>87.25421</v>
      </c>
      <c r="AC734">
        <v>59.843649999999997</v>
      </c>
      <c r="AD734">
        <v>80.807019999999994</v>
      </c>
      <c r="AE734">
        <v>78.912890000000004</v>
      </c>
    </row>
    <row r="735" spans="1:31" x14ac:dyDescent="0.35">
      <c r="A735" s="69">
        <v>40940</v>
      </c>
      <c r="B735">
        <v>79.592830000000006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66.279349999999994</v>
      </c>
      <c r="I735">
        <v>72.411900000000003</v>
      </c>
      <c r="J735">
        <v>82.830960000000005</v>
      </c>
      <c r="K735">
        <v>86.092870000000005</v>
      </c>
      <c r="L735">
        <v>89.598780000000005</v>
      </c>
      <c r="M735">
        <v>96.250889999999998</v>
      </c>
      <c r="N735">
        <v>88.807900000000004</v>
      </c>
      <c r="O735">
        <v>65.89452</v>
      </c>
      <c r="P735">
        <v>66.89743</v>
      </c>
      <c r="Q735">
        <v>90.663600000000002</v>
      </c>
      <c r="R735">
        <v>76.524230000000003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80.78537</v>
      </c>
      <c r="Y735">
        <v>81.055729999999997</v>
      </c>
      <c r="Z735">
        <v>80.518090000000001</v>
      </c>
      <c r="AA735">
        <v>61.54898</v>
      </c>
      <c r="AB735">
        <v>88.350129999999993</v>
      </c>
      <c r="AC735">
        <v>59.86065</v>
      </c>
      <c r="AD735">
        <v>81.242050000000006</v>
      </c>
      <c r="AE735">
        <v>78.762010000000004</v>
      </c>
    </row>
    <row r="736" spans="1:31" x14ac:dyDescent="0.35">
      <c r="A736" s="69">
        <v>40969</v>
      </c>
      <c r="B736">
        <v>80.083110000000005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66.966899999999995</v>
      </c>
      <c r="I736">
        <v>73.109499999999997</v>
      </c>
      <c r="J736">
        <v>83.134190000000004</v>
      </c>
      <c r="K736">
        <v>87.401340000000005</v>
      </c>
      <c r="L736">
        <v>90.12021</v>
      </c>
      <c r="M736">
        <v>95.754329999999996</v>
      </c>
      <c r="N736">
        <v>88.355140000000006</v>
      </c>
      <c r="O736">
        <v>66.834519999999998</v>
      </c>
      <c r="P736">
        <v>67.429280000000006</v>
      </c>
      <c r="Q736">
        <v>90.824430000000007</v>
      </c>
      <c r="R736">
        <v>77.04486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81.200980000000001</v>
      </c>
      <c r="Y736">
        <v>81.151409999999998</v>
      </c>
      <c r="Z736">
        <v>80.399450000000002</v>
      </c>
      <c r="AA736">
        <v>61.964889999999997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35">
      <c r="A737" s="69">
        <v>41000</v>
      </c>
      <c r="B737">
        <v>80.486559999999997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67.692729999999997</v>
      </c>
      <c r="I737">
        <v>73.669240000000002</v>
      </c>
      <c r="J737">
        <v>83.372720000000001</v>
      </c>
      <c r="K737">
        <v>88.920509999999993</v>
      </c>
      <c r="L737">
        <v>90.605130000000003</v>
      </c>
      <c r="M737">
        <v>96.116540000000001</v>
      </c>
      <c r="N737">
        <v>87.719769999999997</v>
      </c>
      <c r="O737">
        <v>67.846599999999995</v>
      </c>
      <c r="P737">
        <v>68.090890000000002</v>
      </c>
      <c r="Q737">
        <v>88.871399999999994</v>
      </c>
      <c r="R737">
        <v>77.339219999999997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81.676389999999998</v>
      </c>
      <c r="Y737">
        <v>81.583830000000006</v>
      </c>
      <c r="Z737">
        <v>80.511989999999997</v>
      </c>
      <c r="AA737">
        <v>62.653910000000003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35">
      <c r="A738" s="69">
        <v>41030</v>
      </c>
      <c r="B738">
        <v>81.133740000000003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68.553730000000002</v>
      </c>
      <c r="I738">
        <v>74.039770000000004</v>
      </c>
      <c r="J738">
        <v>84.006159999999994</v>
      </c>
      <c r="K738">
        <v>89.344070000000002</v>
      </c>
      <c r="L738">
        <v>90.796599999999998</v>
      </c>
      <c r="M738">
        <v>96.581599999999995</v>
      </c>
      <c r="N738">
        <v>87.686430000000001</v>
      </c>
      <c r="O738">
        <v>68.899559999999994</v>
      </c>
      <c r="P738">
        <v>68.917850000000001</v>
      </c>
      <c r="Q738">
        <v>86.735039999999998</v>
      </c>
      <c r="R738">
        <v>77.784719999999993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82.063800000000001</v>
      </c>
      <c r="Y738">
        <v>82.010350000000003</v>
      </c>
      <c r="Z738">
        <v>81.051060000000007</v>
      </c>
      <c r="AA738">
        <v>63.501460000000002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35">
      <c r="A739" s="69">
        <v>41061</v>
      </c>
      <c r="B739">
        <v>81.884600000000006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69.039569999999998</v>
      </c>
      <c r="I739">
        <v>74.440809999999999</v>
      </c>
      <c r="J739">
        <v>84.246189999999999</v>
      </c>
      <c r="K739">
        <v>89.508700000000005</v>
      </c>
      <c r="L739">
        <v>91.149150000000006</v>
      </c>
      <c r="M739">
        <v>96.596900000000005</v>
      </c>
      <c r="N739">
        <v>88.194839999999999</v>
      </c>
      <c r="O739">
        <v>69.808859999999996</v>
      </c>
      <c r="P739">
        <v>70.327579999999998</v>
      </c>
      <c r="Q739">
        <v>86.403660000000002</v>
      </c>
      <c r="R739">
        <v>78.602199999999996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82.594470000000001</v>
      </c>
      <c r="Y739">
        <v>82.374949999999998</v>
      </c>
      <c r="Z739">
        <v>81.63194</v>
      </c>
      <c r="AA739">
        <v>64.402389999999997</v>
      </c>
      <c r="AB739">
        <v>87.539090000000002</v>
      </c>
      <c r="AC739">
        <v>62.51052</v>
      </c>
      <c r="AD739">
        <v>83.015389999999996</v>
      </c>
      <c r="AE739">
        <v>78.614050000000006</v>
      </c>
    </row>
    <row r="740" spans="1:31" x14ac:dyDescent="0.35">
      <c r="A740" s="69">
        <v>41091</v>
      </c>
      <c r="B740">
        <v>82.304850000000002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69.111170000000001</v>
      </c>
      <c r="I740">
        <v>74.858180000000004</v>
      </c>
      <c r="J740">
        <v>84.402000000000001</v>
      </c>
      <c r="K740">
        <v>89.129220000000004</v>
      </c>
      <c r="L740">
        <v>91.459479999999999</v>
      </c>
      <c r="M740">
        <v>96.707700000000003</v>
      </c>
      <c r="N740">
        <v>87.870869999999996</v>
      </c>
      <c r="O740">
        <v>70.313360000000003</v>
      </c>
      <c r="P740">
        <v>71.292079999999999</v>
      </c>
      <c r="Q740">
        <v>85.980860000000007</v>
      </c>
      <c r="R740">
        <v>79.442210000000003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83.051550000000006</v>
      </c>
      <c r="Y740">
        <v>82.691640000000007</v>
      </c>
      <c r="Z740">
        <v>82.020430000000005</v>
      </c>
      <c r="AA740">
        <v>65.326520000000002</v>
      </c>
      <c r="AB740">
        <v>87.232100000000003</v>
      </c>
      <c r="AC740">
        <v>62.95073</v>
      </c>
      <c r="AD740">
        <v>83.451250000000002</v>
      </c>
      <c r="AE740">
        <v>79.806460000000001</v>
      </c>
    </row>
    <row r="741" spans="1:31" x14ac:dyDescent="0.35">
      <c r="A741" s="69">
        <v>41122</v>
      </c>
      <c r="B741">
        <v>82.792339999999996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69.9649</v>
      </c>
      <c r="I741">
        <v>75.390190000000004</v>
      </c>
      <c r="J741">
        <v>84.525850000000005</v>
      </c>
      <c r="K741">
        <v>88.965090000000004</v>
      </c>
      <c r="L741">
        <v>91.480779999999996</v>
      </c>
      <c r="M741">
        <v>96.861180000000004</v>
      </c>
      <c r="N741">
        <v>87.795779999999993</v>
      </c>
      <c r="O741">
        <v>71.001949999999994</v>
      </c>
      <c r="P741">
        <v>71.691779999999994</v>
      </c>
      <c r="Q741">
        <v>85.456789999999998</v>
      </c>
      <c r="R741">
        <v>80.140749999999997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83.517110000000002</v>
      </c>
      <c r="Y741">
        <v>83.016090000000005</v>
      </c>
      <c r="Z741">
        <v>82.527439999999999</v>
      </c>
      <c r="AA741">
        <v>65.854230000000001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35">
      <c r="A742" s="69">
        <v>41153</v>
      </c>
      <c r="B742">
        <v>83.246210000000005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71.615930000000006</v>
      </c>
      <c r="I742">
        <v>76.647909999999996</v>
      </c>
      <c r="J742">
        <v>84.283439999999999</v>
      </c>
      <c r="K742">
        <v>90.061319999999995</v>
      </c>
      <c r="L742">
        <v>91.423829999999995</v>
      </c>
      <c r="M742">
        <v>96.921130000000005</v>
      </c>
      <c r="N742">
        <v>88.159499999999994</v>
      </c>
      <c r="O742">
        <v>71.673029999999997</v>
      </c>
      <c r="P742">
        <v>72.33672</v>
      </c>
      <c r="Q742">
        <v>85.010850000000005</v>
      </c>
      <c r="R742">
        <v>80.454449999999994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84.041690000000003</v>
      </c>
      <c r="Y742">
        <v>83.467920000000007</v>
      </c>
      <c r="Z742">
        <v>82.724019999999996</v>
      </c>
      <c r="AA742">
        <v>66.249709999999993</v>
      </c>
      <c r="AB742">
        <v>88.437029999999993</v>
      </c>
      <c r="AC742">
        <v>64.183199999999999</v>
      </c>
      <c r="AD742">
        <v>84.68826</v>
      </c>
      <c r="AE742">
        <v>81.059119999999993</v>
      </c>
    </row>
    <row r="743" spans="1:31" x14ac:dyDescent="0.35">
      <c r="A743" s="69">
        <v>41183</v>
      </c>
      <c r="B743">
        <v>83.602019999999996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72.846469999999997</v>
      </c>
      <c r="I743">
        <v>77.37612</v>
      </c>
      <c r="J743">
        <v>84.624539999999996</v>
      </c>
      <c r="K743">
        <v>88.238619999999997</v>
      </c>
      <c r="L743">
        <v>91.740300000000005</v>
      </c>
      <c r="M743">
        <v>97.196690000000004</v>
      </c>
      <c r="N743">
        <v>88.790599999999998</v>
      </c>
      <c r="O743">
        <v>72.458619999999996</v>
      </c>
      <c r="P743">
        <v>72.805260000000004</v>
      </c>
      <c r="Q743">
        <v>84.740430000000003</v>
      </c>
      <c r="R743">
        <v>80.490589999999997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84.52176</v>
      </c>
      <c r="Y743">
        <v>83.911659999999998</v>
      </c>
      <c r="Z743">
        <v>83.041139999999999</v>
      </c>
      <c r="AA743">
        <v>66.880300000000005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35">
      <c r="A744" s="69">
        <v>41214</v>
      </c>
      <c r="B744">
        <v>83.927019999999999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73.388930000000002</v>
      </c>
      <c r="I744">
        <v>77.55283</v>
      </c>
      <c r="J744">
        <v>85.260090000000005</v>
      </c>
      <c r="K744">
        <v>84.888369999999995</v>
      </c>
      <c r="L744">
        <v>92.019729999999996</v>
      </c>
      <c r="M744">
        <v>97.070319999999995</v>
      </c>
      <c r="N744">
        <v>88.833179999999999</v>
      </c>
      <c r="O744">
        <v>73.422020000000003</v>
      </c>
      <c r="P744">
        <v>73.488200000000006</v>
      </c>
      <c r="Q744">
        <v>84.571430000000007</v>
      </c>
      <c r="R744">
        <v>80.529240000000001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84.927329999999998</v>
      </c>
      <c r="Y744">
        <v>84.043220000000005</v>
      </c>
      <c r="Z744">
        <v>83.375489999999999</v>
      </c>
      <c r="AA744">
        <v>67.791650000000004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35">
      <c r="A745" s="69">
        <v>41244</v>
      </c>
      <c r="B745">
        <v>84.288430000000005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74.647919999999999</v>
      </c>
      <c r="I745">
        <v>78.278769999999994</v>
      </c>
      <c r="J745">
        <v>85.968890000000002</v>
      </c>
      <c r="K745">
        <v>84.089079999999996</v>
      </c>
      <c r="L745">
        <v>92.270619999999994</v>
      </c>
      <c r="M745">
        <v>97.642049999999998</v>
      </c>
      <c r="N745">
        <v>88.563699999999997</v>
      </c>
      <c r="O745">
        <v>73.951710000000006</v>
      </c>
      <c r="P745">
        <v>74.177090000000007</v>
      </c>
      <c r="Q745">
        <v>84.503119999999996</v>
      </c>
      <c r="R745">
        <v>80.483940000000004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85.647090000000006</v>
      </c>
      <c r="Y745">
        <v>84.409239999999997</v>
      </c>
      <c r="Z745">
        <v>83.416150000000002</v>
      </c>
      <c r="AA745">
        <v>68.254599999999996</v>
      </c>
      <c r="AB745">
        <v>88.602800000000002</v>
      </c>
      <c r="AC745">
        <v>66.178309999999996</v>
      </c>
      <c r="AD745">
        <v>86.837680000000006</v>
      </c>
      <c r="AE745">
        <v>82.978070000000002</v>
      </c>
    </row>
    <row r="746" spans="1:31" x14ac:dyDescent="0.35">
      <c r="A746" s="69">
        <v>41275</v>
      </c>
      <c r="B746">
        <v>84.820750000000004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75.819059999999993</v>
      </c>
      <c r="I746">
        <v>78.93853</v>
      </c>
      <c r="J746">
        <v>86.496269999999996</v>
      </c>
      <c r="K746">
        <v>80.803929999999994</v>
      </c>
      <c r="L746">
        <v>92.213750000000005</v>
      </c>
      <c r="M746">
        <v>98.985990000000001</v>
      </c>
      <c r="N746">
        <v>89.292739999999995</v>
      </c>
      <c r="O746">
        <v>74.591449999999995</v>
      </c>
      <c r="P746">
        <v>74.866039999999998</v>
      </c>
      <c r="Q746">
        <v>84.529929999999993</v>
      </c>
      <c r="R746">
        <v>80.551699999999997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86.040850000000006</v>
      </c>
      <c r="Y746">
        <v>85.095600000000005</v>
      </c>
      <c r="Z746">
        <v>83.883260000000007</v>
      </c>
      <c r="AA746">
        <v>68.776399999999995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35">
      <c r="A747" s="69">
        <v>41306</v>
      </c>
      <c r="B747">
        <v>85.201779999999999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76.302999999999997</v>
      </c>
      <c r="I747">
        <v>78.850390000000004</v>
      </c>
      <c r="J747">
        <v>86.722160000000002</v>
      </c>
      <c r="K747">
        <v>76.570059999999998</v>
      </c>
      <c r="L747">
        <v>91.961269999999999</v>
      </c>
      <c r="M747">
        <v>99.724869999999996</v>
      </c>
      <c r="N747">
        <v>90.487470000000002</v>
      </c>
      <c r="O747">
        <v>75.65025</v>
      </c>
      <c r="P747">
        <v>75.505309999999994</v>
      </c>
      <c r="Q747">
        <v>84.602969999999999</v>
      </c>
      <c r="R747">
        <v>80.722120000000004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86.316149999999993</v>
      </c>
      <c r="Y747">
        <v>85.576160000000002</v>
      </c>
      <c r="Z747">
        <v>84.598650000000006</v>
      </c>
      <c r="AA747">
        <v>69.681010000000001</v>
      </c>
      <c r="AB747">
        <v>89.149429999999995</v>
      </c>
      <c r="AC747">
        <v>67.826639999999998</v>
      </c>
      <c r="AD747">
        <v>87.022819999999996</v>
      </c>
      <c r="AE747">
        <v>84.283619999999999</v>
      </c>
    </row>
    <row r="748" spans="1:31" x14ac:dyDescent="0.35">
      <c r="A748" s="69">
        <v>41334</v>
      </c>
      <c r="B748">
        <v>85.554789999999997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77.536929999999998</v>
      </c>
      <c r="I748">
        <v>79.031000000000006</v>
      </c>
      <c r="J748">
        <v>87.026730000000001</v>
      </c>
      <c r="K748">
        <v>75.794849999999997</v>
      </c>
      <c r="L748">
        <v>92.224909999999994</v>
      </c>
      <c r="M748">
        <v>99.952479999999994</v>
      </c>
      <c r="N748">
        <v>92.164760000000001</v>
      </c>
      <c r="O748">
        <v>76.573350000000005</v>
      </c>
      <c r="P748">
        <v>76.468500000000006</v>
      </c>
      <c r="Q748">
        <v>84.74718</v>
      </c>
      <c r="R748">
        <v>81.41968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86.866410000000002</v>
      </c>
      <c r="Y748">
        <v>86.069029999999998</v>
      </c>
      <c r="Z748">
        <v>85.350459999999998</v>
      </c>
      <c r="AA748">
        <v>70.738910000000004</v>
      </c>
      <c r="AB748">
        <v>89.346010000000007</v>
      </c>
      <c r="AC748">
        <v>68.660799999999995</v>
      </c>
      <c r="AD748">
        <v>87.587360000000004</v>
      </c>
      <c r="AE748">
        <v>84.482830000000007</v>
      </c>
    </row>
    <row r="749" spans="1:31" x14ac:dyDescent="0.35">
      <c r="A749" s="69">
        <v>41365</v>
      </c>
      <c r="B749">
        <v>86.227199999999996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78.752849999999995</v>
      </c>
      <c r="I749">
        <v>79.857219999999998</v>
      </c>
      <c r="J749">
        <v>87.294880000000006</v>
      </c>
      <c r="K749">
        <v>74.7774</v>
      </c>
      <c r="L749">
        <v>92.687889999999996</v>
      </c>
      <c r="M749">
        <v>100.15219999999999</v>
      </c>
      <c r="N749">
        <v>93.010249999999999</v>
      </c>
      <c r="O749">
        <v>77.555070000000001</v>
      </c>
      <c r="P749">
        <v>77.279039999999995</v>
      </c>
      <c r="Q749">
        <v>84.976070000000007</v>
      </c>
      <c r="R749">
        <v>82.588080000000005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87.307839999999999</v>
      </c>
      <c r="Y749">
        <v>86.573419999999999</v>
      </c>
      <c r="Z749">
        <v>86.147919999999999</v>
      </c>
      <c r="AA749">
        <v>72.385990000000007</v>
      </c>
      <c r="AB749">
        <v>89.462119999999999</v>
      </c>
      <c r="AC749">
        <v>69.630830000000003</v>
      </c>
      <c r="AD749">
        <v>87.885409999999993</v>
      </c>
      <c r="AE749">
        <v>84.792630000000003</v>
      </c>
    </row>
    <row r="750" spans="1:31" x14ac:dyDescent="0.35">
      <c r="A750" s="69">
        <v>41395</v>
      </c>
      <c r="B750">
        <v>87.042479999999998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79.653909999999996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100.633</v>
      </c>
      <c r="N750">
        <v>92.626429999999999</v>
      </c>
      <c r="O750">
        <v>78.808999999999997</v>
      </c>
      <c r="P750">
        <v>78.24915</v>
      </c>
      <c r="Q750">
        <v>85.244659999999996</v>
      </c>
      <c r="R750">
        <v>83.552530000000004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87.748249999999999</v>
      </c>
      <c r="Y750">
        <v>87.169880000000006</v>
      </c>
      <c r="Z750">
        <v>86.691230000000004</v>
      </c>
      <c r="AA750">
        <v>73.887919999999994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35">
      <c r="A751" s="69">
        <v>41426</v>
      </c>
      <c r="B751">
        <v>87.471140000000005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80.818420000000003</v>
      </c>
      <c r="I751">
        <v>81.766009999999994</v>
      </c>
      <c r="J751">
        <v>87.486140000000006</v>
      </c>
      <c r="K751">
        <v>73.850350000000006</v>
      </c>
      <c r="L751">
        <v>92.90137</v>
      </c>
      <c r="M751">
        <v>101.18640000000001</v>
      </c>
      <c r="N751">
        <v>92.341260000000005</v>
      </c>
      <c r="O751">
        <v>78.878219999999999</v>
      </c>
      <c r="P751">
        <v>79.797359999999998</v>
      </c>
      <c r="Q751">
        <v>85.539879999999997</v>
      </c>
      <c r="R751">
        <v>84.077179999999998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88.246319999999997</v>
      </c>
      <c r="Y751">
        <v>87.936930000000004</v>
      </c>
      <c r="Z751">
        <v>87.167580000000001</v>
      </c>
      <c r="AA751">
        <v>74.742540000000005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35">
      <c r="A752" s="69">
        <v>41456</v>
      </c>
      <c r="B752">
        <v>87.611220000000003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81.943299999999994</v>
      </c>
      <c r="I752">
        <v>82.645949999999999</v>
      </c>
      <c r="J752">
        <v>88.127660000000006</v>
      </c>
      <c r="K752">
        <v>74.052999999999997</v>
      </c>
      <c r="L752">
        <v>92.825010000000006</v>
      </c>
      <c r="M752">
        <v>101.52809999999999</v>
      </c>
      <c r="N752">
        <v>91.833939999999998</v>
      </c>
      <c r="O752">
        <v>79.542010000000005</v>
      </c>
      <c r="P752">
        <v>80.428899999999999</v>
      </c>
      <c r="Q752">
        <v>85.922539999999998</v>
      </c>
      <c r="R752">
        <v>84.409869999999998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88.639340000000004</v>
      </c>
      <c r="Y752">
        <v>88.645319999999998</v>
      </c>
      <c r="Z752">
        <v>87.531289999999998</v>
      </c>
      <c r="AA752">
        <v>75.992859999999993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35">
      <c r="A753" s="69">
        <v>41487</v>
      </c>
      <c r="B753">
        <v>87.770920000000004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82.766369999999995</v>
      </c>
      <c r="I753">
        <v>82.925250000000005</v>
      </c>
      <c r="J753">
        <v>88.573779999999999</v>
      </c>
      <c r="K753">
        <v>73.555250000000001</v>
      </c>
      <c r="L753">
        <v>92.992599999999996</v>
      </c>
      <c r="M753">
        <v>101.84480000000001</v>
      </c>
      <c r="N753">
        <v>91.469840000000005</v>
      </c>
      <c r="O753">
        <v>80.853870000000001</v>
      </c>
      <c r="P753">
        <v>80.675579999999997</v>
      </c>
      <c r="Q753">
        <v>86.419820000000001</v>
      </c>
      <c r="R753">
        <v>84.885230000000007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89.167680000000004</v>
      </c>
      <c r="Y753">
        <v>89.285849999999996</v>
      </c>
      <c r="Z753">
        <v>87.720410000000001</v>
      </c>
      <c r="AA753">
        <v>77.482439999999997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35">
      <c r="A754" s="69">
        <v>41518</v>
      </c>
      <c r="B754">
        <v>88.121120000000005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83.454899999999995</v>
      </c>
      <c r="I754">
        <v>83.539230000000003</v>
      </c>
      <c r="J754">
        <v>88.364410000000007</v>
      </c>
      <c r="K754">
        <v>77.860439999999997</v>
      </c>
      <c r="L754">
        <v>93.019289999999998</v>
      </c>
      <c r="M754">
        <v>101.5639</v>
      </c>
      <c r="N754">
        <v>91.382750000000001</v>
      </c>
      <c r="O754">
        <v>81.606009999999998</v>
      </c>
      <c r="P754">
        <v>81.558409999999995</v>
      </c>
      <c r="Q754">
        <v>86.926280000000006</v>
      </c>
      <c r="R754">
        <v>85.512050000000002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89.645179999999996</v>
      </c>
      <c r="Y754">
        <v>89.747990000000001</v>
      </c>
      <c r="Z754">
        <v>87.772829999999999</v>
      </c>
      <c r="AA754">
        <v>78.344170000000005</v>
      </c>
      <c r="AB754">
        <v>90.367040000000003</v>
      </c>
      <c r="AC754">
        <v>76.370609999999999</v>
      </c>
      <c r="AD754">
        <v>90.005769999999998</v>
      </c>
      <c r="AE754">
        <v>86.739069999999998</v>
      </c>
    </row>
    <row r="755" spans="1:31" x14ac:dyDescent="0.35">
      <c r="A755" s="69">
        <v>41548</v>
      </c>
      <c r="B755">
        <v>88.759910000000005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84.336609999999993</v>
      </c>
      <c r="I755">
        <v>84.45505</v>
      </c>
      <c r="J755">
        <v>88.596419999999995</v>
      </c>
      <c r="K755">
        <v>82.667689999999993</v>
      </c>
      <c r="L755">
        <v>92.902760000000001</v>
      </c>
      <c r="M755">
        <v>101.17230000000001</v>
      </c>
      <c r="N755">
        <v>91.624020000000002</v>
      </c>
      <c r="O755">
        <v>82.414869999999993</v>
      </c>
      <c r="P755">
        <v>82.463930000000005</v>
      </c>
      <c r="Q755">
        <v>87.398690000000002</v>
      </c>
      <c r="R755">
        <v>86.141710000000003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90.350020000000001</v>
      </c>
      <c r="Y755">
        <v>90.14425</v>
      </c>
      <c r="Z755">
        <v>87.967830000000006</v>
      </c>
      <c r="AA755">
        <v>78.795429999999996</v>
      </c>
      <c r="AB755">
        <v>90.557360000000003</v>
      </c>
      <c r="AC755">
        <v>77.380099999999999</v>
      </c>
      <c r="AD755">
        <v>90.963840000000005</v>
      </c>
      <c r="AE755">
        <v>87.15343</v>
      </c>
    </row>
    <row r="756" spans="1:31" x14ac:dyDescent="0.35">
      <c r="A756" s="69">
        <v>41579</v>
      </c>
      <c r="B756">
        <v>89.365070000000003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85.363069999999993</v>
      </c>
      <c r="I756">
        <v>84.639629999999997</v>
      </c>
      <c r="J756">
        <v>89.445030000000003</v>
      </c>
      <c r="K756">
        <v>82.591579999999993</v>
      </c>
      <c r="L756">
        <v>93.098100000000002</v>
      </c>
      <c r="M756">
        <v>101.2135</v>
      </c>
      <c r="N756">
        <v>91.992649999999998</v>
      </c>
      <c r="O756">
        <v>82.905019999999993</v>
      </c>
      <c r="P756">
        <v>83.697929999999999</v>
      </c>
      <c r="Q756">
        <v>87.860879999999995</v>
      </c>
      <c r="R756">
        <v>86.680019999999999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90.693439999999995</v>
      </c>
      <c r="Y756">
        <v>90.653999999999996</v>
      </c>
      <c r="Z756">
        <v>88.1614</v>
      </c>
      <c r="AA756">
        <v>79.085530000000006</v>
      </c>
      <c r="AB756">
        <v>91.333780000000004</v>
      </c>
      <c r="AC756">
        <v>78.549790000000002</v>
      </c>
      <c r="AD756">
        <v>91.065950000000001</v>
      </c>
      <c r="AE756">
        <v>87.555899999999994</v>
      </c>
    </row>
    <row r="757" spans="1:31" x14ac:dyDescent="0.35">
      <c r="A757" s="69">
        <v>41609</v>
      </c>
      <c r="B757">
        <v>90.034670000000006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85.911619999999999</v>
      </c>
      <c r="I757">
        <v>85.273669999999996</v>
      </c>
      <c r="J757">
        <v>90.476429999999993</v>
      </c>
      <c r="K757">
        <v>82.657060000000001</v>
      </c>
      <c r="L757">
        <v>93.060370000000006</v>
      </c>
      <c r="M757">
        <v>100.65560000000001</v>
      </c>
      <c r="N757">
        <v>92.794510000000002</v>
      </c>
      <c r="O757">
        <v>83.562060000000002</v>
      </c>
      <c r="P757">
        <v>84.974239999999995</v>
      </c>
      <c r="Q757">
        <v>88.252170000000007</v>
      </c>
      <c r="R757">
        <v>87.196550000000002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91.184119999999993</v>
      </c>
      <c r="Y757">
        <v>91.085170000000005</v>
      </c>
      <c r="Z757">
        <v>88.421800000000005</v>
      </c>
      <c r="AA757">
        <v>79.638409999999993</v>
      </c>
      <c r="AB757">
        <v>91.934420000000003</v>
      </c>
      <c r="AC757">
        <v>79.922690000000003</v>
      </c>
      <c r="AD757">
        <v>91.562420000000003</v>
      </c>
      <c r="AE757">
        <v>88.006960000000007</v>
      </c>
    </row>
    <row r="758" spans="1:31" x14ac:dyDescent="0.35">
      <c r="A758" s="69">
        <v>41640</v>
      </c>
      <c r="B758">
        <v>90.66225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86.700599999999994</v>
      </c>
      <c r="I758">
        <v>86.621669999999995</v>
      </c>
      <c r="J758">
        <v>90.742609999999999</v>
      </c>
      <c r="K758">
        <v>81.288730000000001</v>
      </c>
      <c r="L758">
        <v>92.90446</v>
      </c>
      <c r="M758">
        <v>100.7103</v>
      </c>
      <c r="N758">
        <v>93.494159999999994</v>
      </c>
      <c r="O758">
        <v>83.968279999999993</v>
      </c>
      <c r="P758">
        <v>85.741969999999995</v>
      </c>
      <c r="Q758">
        <v>88.589839999999995</v>
      </c>
      <c r="R758">
        <v>87.830330000000004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91.650919999999999</v>
      </c>
      <c r="Y758">
        <v>91.698070000000001</v>
      </c>
      <c r="Z758">
        <v>88.78416</v>
      </c>
      <c r="AA758">
        <v>80.289069999999995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35">
      <c r="A759" s="69">
        <v>41671</v>
      </c>
      <c r="B759">
        <v>91.183359999999993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88.040180000000007</v>
      </c>
      <c r="I759">
        <v>89.524140000000003</v>
      </c>
      <c r="J759">
        <v>91.016980000000004</v>
      </c>
      <c r="K759">
        <v>80.718890000000002</v>
      </c>
      <c r="L759">
        <v>92.976519999999994</v>
      </c>
      <c r="M759">
        <v>101.8027</v>
      </c>
      <c r="N759">
        <v>93.83905</v>
      </c>
      <c r="O759">
        <v>84.236500000000007</v>
      </c>
      <c r="P759">
        <v>86.460750000000004</v>
      </c>
      <c r="Q759">
        <v>88.955410000000001</v>
      </c>
      <c r="R759">
        <v>88.514349999999993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92.238519999999994</v>
      </c>
      <c r="Y759">
        <v>92.421809999999994</v>
      </c>
      <c r="Z759">
        <v>89.102649999999997</v>
      </c>
      <c r="AA759">
        <v>81.41798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35">
      <c r="A760" s="69">
        <v>41699</v>
      </c>
      <c r="B760">
        <v>91.628820000000005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88.896839999999997</v>
      </c>
      <c r="I760">
        <v>91.789810000000003</v>
      </c>
      <c r="J760">
        <v>91.574010000000001</v>
      </c>
      <c r="K760">
        <v>81.369110000000006</v>
      </c>
      <c r="L760">
        <v>93.100480000000005</v>
      </c>
      <c r="M760">
        <v>101.3039</v>
      </c>
      <c r="N760">
        <v>94.084500000000006</v>
      </c>
      <c r="O760">
        <v>84.512990000000002</v>
      </c>
      <c r="P760">
        <v>86.981899999999996</v>
      </c>
      <c r="Q760">
        <v>89.316739999999996</v>
      </c>
      <c r="R760">
        <v>89.436260000000004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92.570589999999996</v>
      </c>
      <c r="Y760">
        <v>92.500429999999994</v>
      </c>
      <c r="Z760">
        <v>89.83784</v>
      </c>
      <c r="AA760">
        <v>83.067989999999995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35">
      <c r="A761" s="69">
        <v>41730</v>
      </c>
      <c r="B761">
        <v>92.060280000000006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89.369640000000004</v>
      </c>
      <c r="I761">
        <v>92.374880000000005</v>
      </c>
      <c r="J761">
        <v>92.034480000000002</v>
      </c>
      <c r="K761">
        <v>81.718789999999998</v>
      </c>
      <c r="L761">
        <v>93.268029999999996</v>
      </c>
      <c r="M761">
        <v>100.268</v>
      </c>
      <c r="N761">
        <v>94.779529999999994</v>
      </c>
      <c r="O761">
        <v>85.533469999999994</v>
      </c>
      <c r="P761">
        <v>87.79392</v>
      </c>
      <c r="Q761">
        <v>89.791600000000003</v>
      </c>
      <c r="R761">
        <v>90.209900000000005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92.909289999999999</v>
      </c>
      <c r="Y761">
        <v>92.49006</v>
      </c>
      <c r="Z761">
        <v>90.717730000000003</v>
      </c>
      <c r="AA761">
        <v>83.61533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35">
      <c r="A762" s="69">
        <v>41760</v>
      </c>
      <c r="B762">
        <v>92.70187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89.886009999999999</v>
      </c>
      <c r="I762">
        <v>93.312970000000007</v>
      </c>
      <c r="J762">
        <v>92.614090000000004</v>
      </c>
      <c r="K762">
        <v>82.459059999999994</v>
      </c>
      <c r="L762">
        <v>93.702870000000004</v>
      </c>
      <c r="M762">
        <v>100.1117</v>
      </c>
      <c r="N762">
        <v>95.375860000000003</v>
      </c>
      <c r="O762">
        <v>87.011859999999999</v>
      </c>
      <c r="P762">
        <v>88.679829999999995</v>
      </c>
      <c r="Q762">
        <v>90.50658</v>
      </c>
      <c r="R762">
        <v>90.850589999999997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93.356520000000003</v>
      </c>
      <c r="Y762">
        <v>92.655469999999994</v>
      </c>
      <c r="Z762">
        <v>91.313839999999999</v>
      </c>
      <c r="AA762">
        <v>83.825389999999999</v>
      </c>
      <c r="AB762">
        <v>93.256010000000003</v>
      </c>
      <c r="AC762">
        <v>83.086730000000003</v>
      </c>
      <c r="AD762">
        <v>94.032300000000006</v>
      </c>
      <c r="AE762">
        <v>91.666889999999995</v>
      </c>
    </row>
    <row r="763" spans="1:31" x14ac:dyDescent="0.35">
      <c r="A763" s="69">
        <v>41791</v>
      </c>
      <c r="B763">
        <v>93.29862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90.436009999999996</v>
      </c>
      <c r="I763">
        <v>93.383510000000001</v>
      </c>
      <c r="J763">
        <v>92.528949999999995</v>
      </c>
      <c r="K763">
        <v>83.025210000000001</v>
      </c>
      <c r="L763">
        <v>94.11112</v>
      </c>
      <c r="M763">
        <v>99.885949999999994</v>
      </c>
      <c r="N763">
        <v>95.210340000000002</v>
      </c>
      <c r="O763">
        <v>87.994950000000003</v>
      </c>
      <c r="P763">
        <v>89.311599999999999</v>
      </c>
      <c r="Q763">
        <v>91.225729999999999</v>
      </c>
      <c r="R763">
        <v>91.676169999999999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93.799449999999993</v>
      </c>
      <c r="Y763">
        <v>92.878079999999997</v>
      </c>
      <c r="Z763">
        <v>91.753730000000004</v>
      </c>
      <c r="AA763">
        <v>84.283119999999997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35">
      <c r="A764" s="69">
        <v>41821</v>
      </c>
      <c r="B764">
        <v>93.842150000000004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91.173389999999998</v>
      </c>
      <c r="I764">
        <v>93.862849999999995</v>
      </c>
      <c r="J764">
        <v>92.557270000000003</v>
      </c>
      <c r="K764">
        <v>83.904619999999994</v>
      </c>
      <c r="L764">
        <v>94.332980000000006</v>
      </c>
      <c r="M764">
        <v>99.646469999999994</v>
      </c>
      <c r="N764">
        <v>95.600980000000007</v>
      </c>
      <c r="O764">
        <v>88.941739999999996</v>
      </c>
      <c r="P764">
        <v>90.135140000000007</v>
      </c>
      <c r="Q764">
        <v>91.774029999999996</v>
      </c>
      <c r="R764">
        <v>91.925529999999995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94.331569999999999</v>
      </c>
      <c r="Y764">
        <v>93.399079999999998</v>
      </c>
      <c r="Z764">
        <v>92.41628</v>
      </c>
      <c r="AA764">
        <v>84.093689999999995</v>
      </c>
      <c r="AB764">
        <v>94.449250000000006</v>
      </c>
      <c r="AC764">
        <v>85.245159999999998</v>
      </c>
      <c r="AD764">
        <v>94.97542</v>
      </c>
      <c r="AE764">
        <v>92.397570000000002</v>
      </c>
    </row>
    <row r="765" spans="1:31" x14ac:dyDescent="0.35">
      <c r="A765" s="69">
        <v>41852</v>
      </c>
      <c r="B765">
        <v>94.536959999999993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91.798839999999998</v>
      </c>
      <c r="I765">
        <v>95.41386</v>
      </c>
      <c r="J765">
        <v>92.952079999999995</v>
      </c>
      <c r="K765">
        <v>85.687259999999995</v>
      </c>
      <c r="L765">
        <v>94.716459999999998</v>
      </c>
      <c r="M765">
        <v>99.834500000000006</v>
      </c>
      <c r="N765">
        <v>96.407449999999997</v>
      </c>
      <c r="O765">
        <v>89.610600000000005</v>
      </c>
      <c r="P765">
        <v>91.093469999999996</v>
      </c>
      <c r="Q765">
        <v>92.292439999999999</v>
      </c>
      <c r="R765">
        <v>92.763890000000004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94.760260000000002</v>
      </c>
      <c r="Y765">
        <v>94.044899999999998</v>
      </c>
      <c r="Z765">
        <v>93.619590000000002</v>
      </c>
      <c r="AA765">
        <v>84.343100000000007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35">
      <c r="A766" s="69">
        <v>41883</v>
      </c>
      <c r="B766">
        <v>95.248589999999993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92.099860000000007</v>
      </c>
      <c r="I766">
        <v>96.319890000000001</v>
      </c>
      <c r="J766">
        <v>93.005340000000004</v>
      </c>
      <c r="K766">
        <v>87.393910000000005</v>
      </c>
      <c r="L766">
        <v>94.995360000000005</v>
      </c>
      <c r="M766">
        <v>100.0668</v>
      </c>
      <c r="N766">
        <v>96.699389999999994</v>
      </c>
      <c r="O766">
        <v>90.865600000000001</v>
      </c>
      <c r="P766">
        <v>91.92004</v>
      </c>
      <c r="Q766">
        <v>92.964489999999998</v>
      </c>
      <c r="R766">
        <v>94.083529999999996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95.161580000000001</v>
      </c>
      <c r="Y766">
        <v>94.70223</v>
      </c>
      <c r="Z766">
        <v>94.535759999999996</v>
      </c>
      <c r="AA766">
        <v>85.208759999999998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35">
      <c r="A767" s="69">
        <v>41913</v>
      </c>
      <c r="B767">
        <v>95.7697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92.731800000000007</v>
      </c>
      <c r="I767">
        <v>96.520179999999996</v>
      </c>
      <c r="J767">
        <v>93.487570000000005</v>
      </c>
      <c r="K767">
        <v>89.221279999999993</v>
      </c>
      <c r="L767">
        <v>95.159710000000004</v>
      </c>
      <c r="M767">
        <v>99.713729999999998</v>
      </c>
      <c r="N767">
        <v>96.672160000000005</v>
      </c>
      <c r="O767">
        <v>92.441280000000006</v>
      </c>
      <c r="P767">
        <v>92.894289999999998</v>
      </c>
      <c r="Q767">
        <v>93.799350000000004</v>
      </c>
      <c r="R767">
        <v>94.648949999999999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95.624759999999995</v>
      </c>
      <c r="Y767">
        <v>94.949309999999997</v>
      </c>
      <c r="Z767">
        <v>94.796679999999995</v>
      </c>
      <c r="AA767">
        <v>86.37576</v>
      </c>
      <c r="AB767">
        <v>95.298959999999994</v>
      </c>
      <c r="AC767">
        <v>88.278930000000003</v>
      </c>
      <c r="AD767">
        <v>96.000730000000004</v>
      </c>
      <c r="AE767">
        <v>94.043289999999999</v>
      </c>
    </row>
    <row r="768" spans="1:31" x14ac:dyDescent="0.35">
      <c r="A768" s="69">
        <v>41944</v>
      </c>
      <c r="B768">
        <v>96.075090000000003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93.46275</v>
      </c>
      <c r="I768">
        <v>97.221789999999999</v>
      </c>
      <c r="J768">
        <v>94.465109999999996</v>
      </c>
      <c r="K768">
        <v>91.31644</v>
      </c>
      <c r="L768">
        <v>95.721639999999994</v>
      </c>
      <c r="M768">
        <v>99.546130000000005</v>
      </c>
      <c r="N768">
        <v>96.718509999999995</v>
      </c>
      <c r="O768">
        <v>93.381299999999996</v>
      </c>
      <c r="P768">
        <v>93.987759999999994</v>
      </c>
      <c r="Q768">
        <v>94.694820000000007</v>
      </c>
      <c r="R768">
        <v>96.062060000000002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96.08905</v>
      </c>
      <c r="Y768">
        <v>95.203519999999997</v>
      </c>
      <c r="Z768">
        <v>95.207639999999998</v>
      </c>
      <c r="AA768">
        <v>88.166880000000006</v>
      </c>
      <c r="AB768">
        <v>95.423789999999997</v>
      </c>
      <c r="AC768">
        <v>88.525279999999995</v>
      </c>
      <c r="AD768">
        <v>96.343609999999998</v>
      </c>
      <c r="AE768">
        <v>94.710700000000003</v>
      </c>
    </row>
    <row r="769" spans="1:31" x14ac:dyDescent="0.35">
      <c r="A769" s="69">
        <v>41974</v>
      </c>
      <c r="B769">
        <v>96.601799999999997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94.006129999999999</v>
      </c>
      <c r="I769">
        <v>97.990260000000006</v>
      </c>
      <c r="J769">
        <v>95.919479999999993</v>
      </c>
      <c r="K769">
        <v>92.518060000000006</v>
      </c>
      <c r="L769">
        <v>96.783100000000005</v>
      </c>
      <c r="M769">
        <v>99.733029999999999</v>
      </c>
      <c r="N769">
        <v>97.439520000000002</v>
      </c>
      <c r="O769">
        <v>93.973179999999999</v>
      </c>
      <c r="P769">
        <v>94.743089999999995</v>
      </c>
      <c r="Q769">
        <v>95.634240000000005</v>
      </c>
      <c r="R769">
        <v>97.699700000000007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96.699029999999993</v>
      </c>
      <c r="Y769">
        <v>95.852130000000002</v>
      </c>
      <c r="Z769">
        <v>95.751279999999994</v>
      </c>
      <c r="AA769">
        <v>90.176720000000003</v>
      </c>
      <c r="AB769">
        <v>95.868449999999996</v>
      </c>
      <c r="AC769">
        <v>89.596279999999993</v>
      </c>
      <c r="AD769">
        <v>96.981210000000004</v>
      </c>
      <c r="AE769">
        <v>94.846419999999995</v>
      </c>
    </row>
    <row r="770" spans="1:31" x14ac:dyDescent="0.35">
      <c r="A770" s="69">
        <v>42005</v>
      </c>
      <c r="B770">
        <v>97.122910000000005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94.8309</v>
      </c>
      <c r="I770">
        <v>98.211619999999996</v>
      </c>
      <c r="J770">
        <v>96.710679999999996</v>
      </c>
      <c r="K770">
        <v>94.684420000000003</v>
      </c>
      <c r="L770">
        <v>97.724090000000004</v>
      </c>
      <c r="M770">
        <v>99.595339999999993</v>
      </c>
      <c r="N770">
        <v>98.49494</v>
      </c>
      <c r="O770">
        <v>95.193790000000007</v>
      </c>
      <c r="P770">
        <v>95.434560000000005</v>
      </c>
      <c r="Q770">
        <v>96.660929999999993</v>
      </c>
      <c r="R770">
        <v>98.468540000000004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97.232569999999996</v>
      </c>
      <c r="Y770">
        <v>96.41525</v>
      </c>
      <c r="Z770">
        <v>96.217020000000005</v>
      </c>
      <c r="AA770">
        <v>91.95232</v>
      </c>
      <c r="AB770">
        <v>95.837100000000007</v>
      </c>
      <c r="AC770">
        <v>90.922719999999998</v>
      </c>
      <c r="AD770">
        <v>97.510059999999996</v>
      </c>
      <c r="AE770">
        <v>94.998069999999998</v>
      </c>
    </row>
    <row r="771" spans="1:31" x14ac:dyDescent="0.35">
      <c r="A771" s="69">
        <v>42036</v>
      </c>
      <c r="B771">
        <v>97.82893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95.853660000000005</v>
      </c>
      <c r="I771">
        <v>98.276889999999995</v>
      </c>
      <c r="J771">
        <v>97.133799999999994</v>
      </c>
      <c r="K771">
        <v>97.183999999999997</v>
      </c>
      <c r="L771">
        <v>98.14461</v>
      </c>
      <c r="M771">
        <v>99.233789999999999</v>
      </c>
      <c r="N771">
        <v>98.945009999999996</v>
      </c>
      <c r="O771">
        <v>97.142489999999995</v>
      </c>
      <c r="P771">
        <v>96.156660000000002</v>
      </c>
      <c r="Q771">
        <v>97.733459999999994</v>
      </c>
      <c r="R771">
        <v>99.096289999999996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97.987380000000002</v>
      </c>
      <c r="Y771">
        <v>96.99306</v>
      </c>
      <c r="Z771">
        <v>96.775999999999996</v>
      </c>
      <c r="AA771">
        <v>96.461039999999997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35">
      <c r="A772" s="69">
        <v>42064</v>
      </c>
      <c r="B772">
        <v>98.501339999999999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96.704830000000001</v>
      </c>
      <c r="I772">
        <v>98.066860000000005</v>
      </c>
      <c r="J772">
        <v>97.723519999999994</v>
      </c>
      <c r="K772">
        <v>96.837609999999998</v>
      </c>
      <c r="L772">
        <v>98.451279999999997</v>
      </c>
      <c r="M772">
        <v>99.61497</v>
      </c>
      <c r="N772">
        <v>98.790509999999998</v>
      </c>
      <c r="O772">
        <v>98.168390000000002</v>
      </c>
      <c r="P772">
        <v>97.024379999999994</v>
      </c>
      <c r="Q772">
        <v>98.747020000000006</v>
      </c>
      <c r="R772">
        <v>99.388689999999997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98.375500000000002</v>
      </c>
      <c r="Y772">
        <v>97.904859999999999</v>
      </c>
      <c r="Z772">
        <v>97.691019999999995</v>
      </c>
      <c r="AA772">
        <v>98.929259999999999</v>
      </c>
      <c r="AB772">
        <v>97.489779999999996</v>
      </c>
      <c r="AC772">
        <v>94.893829999999994</v>
      </c>
      <c r="AD772">
        <v>98.625860000000003</v>
      </c>
      <c r="AE772">
        <v>96.984560000000002</v>
      </c>
    </row>
    <row r="773" spans="1:31" x14ac:dyDescent="0.35">
      <c r="A773" s="69">
        <v>42095</v>
      </c>
      <c r="B773">
        <v>98.879559999999998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97.213390000000004</v>
      </c>
      <c r="I773">
        <v>98.038390000000007</v>
      </c>
      <c r="J773">
        <v>98.283420000000007</v>
      </c>
      <c r="K773">
        <v>97.606459999999998</v>
      </c>
      <c r="L773">
        <v>99.132900000000006</v>
      </c>
      <c r="M773">
        <v>100.1328</v>
      </c>
      <c r="N773">
        <v>98.745040000000003</v>
      </c>
      <c r="O773">
        <v>98.785480000000007</v>
      </c>
      <c r="P773">
        <v>97.818929999999995</v>
      </c>
      <c r="Q773">
        <v>99.598529999999997</v>
      </c>
      <c r="R773">
        <v>99.513149999999996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98.856290000000001</v>
      </c>
      <c r="Y773">
        <v>98.697280000000006</v>
      </c>
      <c r="Z773">
        <v>97.888419999999996</v>
      </c>
      <c r="AA773">
        <v>97.53237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35">
      <c r="A774" s="69">
        <v>42125</v>
      </c>
      <c r="B774">
        <v>99.252189999999999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98.25806</v>
      </c>
      <c r="I774">
        <v>98.810900000000004</v>
      </c>
      <c r="J774">
        <v>99.130399999999995</v>
      </c>
      <c r="K774">
        <v>99.971469999999997</v>
      </c>
      <c r="L774">
        <v>99.780950000000004</v>
      </c>
      <c r="M774">
        <v>100.08629999999999</v>
      </c>
      <c r="N774">
        <v>99.519130000000004</v>
      </c>
      <c r="O774">
        <v>99.235810000000001</v>
      </c>
      <c r="P774">
        <v>98.578680000000006</v>
      </c>
      <c r="Q774">
        <v>100.31950000000001</v>
      </c>
      <c r="R774">
        <v>99.462770000000006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99.308850000000007</v>
      </c>
      <c r="Y774">
        <v>99.235500000000002</v>
      </c>
      <c r="Z774">
        <v>97.969700000000003</v>
      </c>
      <c r="AA774">
        <v>96.973299999999995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35">
      <c r="A775" s="69">
        <v>42156</v>
      </c>
      <c r="B775">
        <v>99.56317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99.489180000000005</v>
      </c>
      <c r="I775">
        <v>100.7383</v>
      </c>
      <c r="J775">
        <v>99.266940000000005</v>
      </c>
      <c r="K775">
        <v>100.1371</v>
      </c>
      <c r="L775">
        <v>99.954080000000005</v>
      </c>
      <c r="M775">
        <v>99.728409999999997</v>
      </c>
      <c r="N775">
        <v>99.492260000000002</v>
      </c>
      <c r="O775">
        <v>99.485230000000001</v>
      </c>
      <c r="P775">
        <v>99.84487</v>
      </c>
      <c r="Q775">
        <v>100.97329999999999</v>
      </c>
      <c r="R775">
        <v>99.193460000000002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99.685059999999993</v>
      </c>
      <c r="Y775">
        <v>99.573139999999995</v>
      </c>
      <c r="Z775">
        <v>98.967140000000001</v>
      </c>
      <c r="AA775">
        <v>96.684719999999999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35">
      <c r="A776" s="69">
        <v>42186</v>
      </c>
      <c r="B776">
        <v>100.21040000000001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100.2311</v>
      </c>
      <c r="I776">
        <v>102.08</v>
      </c>
      <c r="J776">
        <v>99.694190000000006</v>
      </c>
      <c r="K776">
        <v>101.2812</v>
      </c>
      <c r="L776">
        <v>100.309</v>
      </c>
      <c r="M776">
        <v>99.795550000000006</v>
      </c>
      <c r="N776">
        <v>99.002780000000001</v>
      </c>
      <c r="O776">
        <v>100.1818</v>
      </c>
      <c r="P776">
        <v>100.6861</v>
      </c>
      <c r="Q776">
        <v>101.4503</v>
      </c>
      <c r="R776">
        <v>99.090869999999995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100.2222</v>
      </c>
      <c r="Y776">
        <v>100.2158</v>
      </c>
      <c r="Z776">
        <v>100.0967</v>
      </c>
      <c r="AA776">
        <v>97.742990000000006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35">
      <c r="A777" s="69">
        <v>42217</v>
      </c>
      <c r="B777">
        <v>100.7175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101.4087</v>
      </c>
      <c r="I777">
        <v>101.1069</v>
      </c>
      <c r="J777">
        <v>100.4667</v>
      </c>
      <c r="K777">
        <v>101.65470000000001</v>
      </c>
      <c r="L777">
        <v>100.6511</v>
      </c>
      <c r="M777">
        <v>100.2469</v>
      </c>
      <c r="N777">
        <v>99.455740000000006</v>
      </c>
      <c r="O777">
        <v>101.1357</v>
      </c>
      <c r="P777">
        <v>101.3252</v>
      </c>
      <c r="Q777">
        <v>101.6116</v>
      </c>
      <c r="R777">
        <v>99.421400000000006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100.8223</v>
      </c>
      <c r="Y777">
        <v>101.1161</v>
      </c>
      <c r="Z777">
        <v>101.0039</v>
      </c>
      <c r="AA777">
        <v>99.680689999999998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35">
      <c r="A778" s="69">
        <v>42248</v>
      </c>
      <c r="B778">
        <v>101.1797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102.7135</v>
      </c>
      <c r="I778">
        <v>100.3276</v>
      </c>
      <c r="J778">
        <v>101.16670000000001</v>
      </c>
      <c r="K778">
        <v>101.4876</v>
      </c>
      <c r="L778">
        <v>100.6182</v>
      </c>
      <c r="M778">
        <v>100.23950000000001</v>
      </c>
      <c r="N778">
        <v>100.1934</v>
      </c>
      <c r="O778">
        <v>102.5197</v>
      </c>
      <c r="P778">
        <v>102.15730000000001</v>
      </c>
      <c r="Q778">
        <v>101.41070000000001</v>
      </c>
      <c r="R778">
        <v>100.4113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101.3022</v>
      </c>
      <c r="Y778">
        <v>101.89530000000001</v>
      </c>
      <c r="Z778">
        <v>101.9448</v>
      </c>
      <c r="AA778">
        <v>103.09739999999999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35">
      <c r="A779" s="69">
        <v>42278</v>
      </c>
      <c r="B779">
        <v>101.7205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103.786</v>
      </c>
      <c r="I779">
        <v>100.8096</v>
      </c>
      <c r="J779">
        <v>102.2316</v>
      </c>
      <c r="K779">
        <v>102.5333</v>
      </c>
      <c r="L779">
        <v>101.10299999999999</v>
      </c>
      <c r="M779">
        <v>100.2627</v>
      </c>
      <c r="N779">
        <v>101.0441</v>
      </c>
      <c r="O779">
        <v>102.9776</v>
      </c>
      <c r="P779">
        <v>102.7561</v>
      </c>
      <c r="Q779">
        <v>100.98950000000001</v>
      </c>
      <c r="R779">
        <v>101.6105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101.61790000000001</v>
      </c>
      <c r="Y779">
        <v>102.4328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35">
      <c r="A780" s="69">
        <v>42309</v>
      </c>
      <c r="B780">
        <v>102.25839999999999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104.4717</v>
      </c>
      <c r="I780">
        <v>101.52160000000001</v>
      </c>
      <c r="J780">
        <v>103.5442</v>
      </c>
      <c r="K780">
        <v>102.9909</v>
      </c>
      <c r="L780">
        <v>101.9152</v>
      </c>
      <c r="M780">
        <v>100.3057</v>
      </c>
      <c r="N780">
        <v>102.4607</v>
      </c>
      <c r="O780">
        <v>102.5325</v>
      </c>
      <c r="P780">
        <v>103.58110000000001</v>
      </c>
      <c r="Q780">
        <v>100.5141</v>
      </c>
      <c r="R780">
        <v>102.111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102.0909</v>
      </c>
      <c r="Y780">
        <v>102.613</v>
      </c>
      <c r="Z780">
        <v>103.90689999999999</v>
      </c>
      <c r="AA780">
        <v>107.1198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35">
      <c r="A781" s="69">
        <v>42339</v>
      </c>
      <c r="B781">
        <v>102.7655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105.039</v>
      </c>
      <c r="I781">
        <v>102.0115</v>
      </c>
      <c r="J781">
        <v>104.6478</v>
      </c>
      <c r="K781">
        <v>103.63120000000001</v>
      </c>
      <c r="L781">
        <v>102.2157</v>
      </c>
      <c r="M781">
        <v>100.7582</v>
      </c>
      <c r="N781">
        <v>103.85639999999999</v>
      </c>
      <c r="O781">
        <v>102.6416</v>
      </c>
      <c r="P781">
        <v>104.636</v>
      </c>
      <c r="Q781">
        <v>99.99091</v>
      </c>
      <c r="R781">
        <v>102.232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102.49890000000001</v>
      </c>
      <c r="Y781">
        <v>102.9079</v>
      </c>
      <c r="Z781">
        <v>104.5416</v>
      </c>
      <c r="AA781">
        <v>107.55540000000001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35">
      <c r="A782" s="69">
        <v>42370</v>
      </c>
      <c r="B782">
        <v>103.17449999999999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105.9456</v>
      </c>
      <c r="I782">
        <v>101.78740000000001</v>
      </c>
      <c r="J782">
        <v>105.2835</v>
      </c>
      <c r="K782">
        <v>101.5668</v>
      </c>
      <c r="L782">
        <v>102.5261</v>
      </c>
      <c r="M782">
        <v>101.62390000000001</v>
      </c>
      <c r="N782">
        <v>104.1435</v>
      </c>
      <c r="O782">
        <v>103.3395</v>
      </c>
      <c r="P782">
        <v>105.6285</v>
      </c>
      <c r="Q782">
        <v>99.40437</v>
      </c>
      <c r="R782">
        <v>102.62269999999999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103.2959</v>
      </c>
      <c r="Y782">
        <v>103.46680000000001</v>
      </c>
      <c r="Z782">
        <v>105.4562</v>
      </c>
      <c r="AA782">
        <v>109.64149999999999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35">
      <c r="A783" s="69">
        <v>42401</v>
      </c>
      <c r="B783">
        <v>103.6452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106.81019999999999</v>
      </c>
      <c r="I783">
        <v>101.4452</v>
      </c>
      <c r="J783">
        <v>105.9415</v>
      </c>
      <c r="K783">
        <v>99.397540000000006</v>
      </c>
      <c r="L783">
        <v>103.0043</v>
      </c>
      <c r="M783">
        <v>102.46599999999999</v>
      </c>
      <c r="N783">
        <v>103.56319999999999</v>
      </c>
      <c r="O783">
        <v>104.4958</v>
      </c>
      <c r="P783">
        <v>106.63809999999999</v>
      </c>
      <c r="Q783">
        <v>98.756680000000003</v>
      </c>
      <c r="R783">
        <v>103.17910000000001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103.8841</v>
      </c>
      <c r="Y783">
        <v>104.1956</v>
      </c>
      <c r="Z783">
        <v>106.5334</v>
      </c>
      <c r="AA783">
        <v>112.1195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35">
      <c r="A784" s="69">
        <v>42430</v>
      </c>
      <c r="B784">
        <v>104.1215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107.7402</v>
      </c>
      <c r="I784">
        <v>102.495</v>
      </c>
      <c r="J784">
        <v>106.41840000000001</v>
      </c>
      <c r="K784">
        <v>99.337890000000002</v>
      </c>
      <c r="L784">
        <v>103.29040000000001</v>
      </c>
      <c r="M784">
        <v>103.1576</v>
      </c>
      <c r="N784">
        <v>103.3129</v>
      </c>
      <c r="O784">
        <v>105.32689999999999</v>
      </c>
      <c r="P784">
        <v>107.2807</v>
      </c>
      <c r="Q784">
        <v>98.055809999999994</v>
      </c>
      <c r="R784">
        <v>103.35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104.3794</v>
      </c>
      <c r="Y784">
        <v>104.8484</v>
      </c>
      <c r="Z784">
        <v>107.01900000000001</v>
      </c>
      <c r="AA784">
        <v>113.33799999999999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35">
      <c r="A785" s="69">
        <v>42461</v>
      </c>
      <c r="B785">
        <v>104.59780000000001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108.7385</v>
      </c>
      <c r="I785">
        <v>102.819</v>
      </c>
      <c r="J785">
        <v>106.9884</v>
      </c>
      <c r="K785">
        <v>100.125</v>
      </c>
      <c r="L785">
        <v>103.8903</v>
      </c>
      <c r="M785">
        <v>103.2247</v>
      </c>
      <c r="N785">
        <v>103.2753</v>
      </c>
      <c r="O785">
        <v>105.93689999999999</v>
      </c>
      <c r="P785">
        <v>108.4104</v>
      </c>
      <c r="Q785">
        <v>97.298079999999999</v>
      </c>
      <c r="R785">
        <v>103.7003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104.9868</v>
      </c>
      <c r="Y785">
        <v>105.30759999999999</v>
      </c>
      <c r="Z785">
        <v>107.9957</v>
      </c>
      <c r="AA785">
        <v>113.3835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35">
      <c r="A786" s="69">
        <v>42491</v>
      </c>
      <c r="B786">
        <v>104.9676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109.4466</v>
      </c>
      <c r="I786">
        <v>102.14</v>
      </c>
      <c r="J786">
        <v>108.0234</v>
      </c>
      <c r="K786">
        <v>101.3857</v>
      </c>
      <c r="L786">
        <v>104.5536</v>
      </c>
      <c r="M786">
        <v>103.3771</v>
      </c>
      <c r="N786">
        <v>103.4675</v>
      </c>
      <c r="O786">
        <v>106.5111</v>
      </c>
      <c r="P786">
        <v>109.3104</v>
      </c>
      <c r="Q786">
        <v>96.468530000000001</v>
      </c>
      <c r="R786">
        <v>104.6617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105.55800000000001</v>
      </c>
      <c r="Y786">
        <v>105.96720000000001</v>
      </c>
      <c r="Z786">
        <v>109.3193</v>
      </c>
      <c r="AA786">
        <v>112.59739999999999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35">
      <c r="A787" s="69">
        <v>42522</v>
      </c>
      <c r="B787">
        <v>105.32899999999999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</v>
      </c>
      <c r="I787">
        <v>102.4863</v>
      </c>
      <c r="J787">
        <v>108.4391</v>
      </c>
      <c r="K787">
        <v>101.5321</v>
      </c>
      <c r="L787">
        <v>104.84480000000001</v>
      </c>
      <c r="M787">
        <v>105.4046</v>
      </c>
      <c r="N787">
        <v>104.0347</v>
      </c>
      <c r="O787">
        <v>107.4927</v>
      </c>
      <c r="P787">
        <v>109.3151</v>
      </c>
      <c r="Q787">
        <v>95.723179999999999</v>
      </c>
      <c r="R787">
        <v>105.4864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106.2419</v>
      </c>
      <c r="Y787">
        <v>107.2911</v>
      </c>
      <c r="Z787">
        <v>110.3683</v>
      </c>
      <c r="AA787">
        <v>112.96769999999999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35">
      <c r="A788" s="69">
        <v>42552</v>
      </c>
      <c r="B788">
        <v>106.02379999999999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110.5056</v>
      </c>
      <c r="I788">
        <v>103.3691</v>
      </c>
      <c r="J788">
        <v>108.7743</v>
      </c>
      <c r="K788">
        <v>101.3673</v>
      </c>
      <c r="L788">
        <v>105.3873</v>
      </c>
      <c r="M788">
        <v>107.7231</v>
      </c>
      <c r="N788">
        <v>104.208</v>
      </c>
      <c r="O788">
        <v>108.5878</v>
      </c>
      <c r="P788">
        <v>110.2634</v>
      </c>
      <c r="Q788">
        <v>95.273030000000006</v>
      </c>
      <c r="R788">
        <v>106.27849999999999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106.94499999999999</v>
      </c>
      <c r="Y788">
        <v>108.6433</v>
      </c>
      <c r="Z788">
        <v>111.1972</v>
      </c>
      <c r="AA788">
        <v>113.2045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35">
      <c r="A789" s="69">
        <v>42583</v>
      </c>
      <c r="B789">
        <v>106.76349999999999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111.22790000000001</v>
      </c>
      <c r="I789">
        <v>104.1688</v>
      </c>
      <c r="J789">
        <v>109.5771</v>
      </c>
      <c r="K789">
        <v>100.8535</v>
      </c>
      <c r="L789">
        <v>105.774</v>
      </c>
      <c r="M789">
        <v>108.6966</v>
      </c>
      <c r="N789">
        <v>104.13890000000001</v>
      </c>
      <c r="O789">
        <v>109.1512</v>
      </c>
      <c r="P789">
        <v>111.66379999999999</v>
      </c>
      <c r="Q789">
        <v>95.126559999999998</v>
      </c>
      <c r="R789">
        <v>106.738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107.575</v>
      </c>
      <c r="Y789">
        <v>109.3571</v>
      </c>
      <c r="Z789">
        <v>111.55459999999999</v>
      </c>
      <c r="AA789">
        <v>113.1759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35">
      <c r="A790" s="69">
        <v>42614</v>
      </c>
      <c r="B790">
        <v>107.13330000000001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111.8078</v>
      </c>
      <c r="I790">
        <v>104.74460000000001</v>
      </c>
      <c r="J790">
        <v>110.0626</v>
      </c>
      <c r="K790">
        <v>100.2302</v>
      </c>
      <c r="L790">
        <v>105.7384</v>
      </c>
      <c r="M790">
        <v>109.5132</v>
      </c>
      <c r="N790">
        <v>104.4212</v>
      </c>
      <c r="O790">
        <v>109.0556</v>
      </c>
      <c r="P790">
        <v>112.9333</v>
      </c>
      <c r="Q790">
        <v>95.297839999999994</v>
      </c>
      <c r="R790">
        <v>106.7255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108.1401</v>
      </c>
      <c r="Y790">
        <v>109.9863</v>
      </c>
      <c r="Z790">
        <v>111.90940000000001</v>
      </c>
      <c r="AA790">
        <v>113.30289999999999</v>
      </c>
      <c r="AB790">
        <v>110.2269</v>
      </c>
      <c r="AC790">
        <v>114.33499999999999</v>
      </c>
      <c r="AD790">
        <v>108.2422</v>
      </c>
      <c r="AE790">
        <v>107.1648</v>
      </c>
    </row>
    <row r="791" spans="1:31" x14ac:dyDescent="0.35">
      <c r="A791" s="69">
        <v>42644</v>
      </c>
      <c r="B791">
        <v>107.6264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111.9688</v>
      </c>
      <c r="I791">
        <v>105.0373</v>
      </c>
      <c r="J791">
        <v>110.6374</v>
      </c>
      <c r="K791">
        <v>99.680880000000002</v>
      </c>
      <c r="L791">
        <v>105.9027</v>
      </c>
      <c r="M791">
        <v>110.5457</v>
      </c>
      <c r="N791">
        <v>105.07299999999999</v>
      </c>
      <c r="O791">
        <v>109.4764</v>
      </c>
      <c r="P791">
        <v>113.9786</v>
      </c>
      <c r="Q791">
        <v>95.744619999999998</v>
      </c>
      <c r="R791">
        <v>107.1435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108.7651</v>
      </c>
      <c r="Y791">
        <v>110.9333</v>
      </c>
      <c r="Z791">
        <v>112.34529999999999</v>
      </c>
      <c r="AA791">
        <v>112.98690000000001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35">
      <c r="A792" s="69">
        <v>42675</v>
      </c>
      <c r="B792">
        <v>108.4529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112.4718</v>
      </c>
      <c r="I792">
        <v>104.9323</v>
      </c>
      <c r="J792">
        <v>111.96259999999999</v>
      </c>
      <c r="K792">
        <v>99.737570000000005</v>
      </c>
      <c r="L792">
        <v>106.50190000000001</v>
      </c>
      <c r="M792">
        <v>111.0745</v>
      </c>
      <c r="N792">
        <v>105.98350000000001</v>
      </c>
      <c r="O792">
        <v>111.18049999999999</v>
      </c>
      <c r="P792">
        <v>114.4473</v>
      </c>
      <c r="Q792">
        <v>96.190539999999999</v>
      </c>
      <c r="R792">
        <v>107.72280000000001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109.4143</v>
      </c>
      <c r="Y792">
        <v>112.17870000000001</v>
      </c>
      <c r="Z792">
        <v>113.4661</v>
      </c>
      <c r="AA792">
        <v>112.9588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35">
      <c r="A793" s="69">
        <v>42705</v>
      </c>
      <c r="B793">
        <v>109.4615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113.0381</v>
      </c>
      <c r="I793">
        <v>105.0956</v>
      </c>
      <c r="J793">
        <v>112.38679999999999</v>
      </c>
      <c r="K793">
        <v>99.985799999999998</v>
      </c>
      <c r="L793">
        <v>107.19840000000001</v>
      </c>
      <c r="M793">
        <v>111.10599999999999</v>
      </c>
      <c r="N793">
        <v>109.1524</v>
      </c>
      <c r="O793">
        <v>112.6748</v>
      </c>
      <c r="P793">
        <v>113.1645</v>
      </c>
      <c r="Q793">
        <v>96.53201</v>
      </c>
      <c r="R793">
        <v>108.149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109.9396</v>
      </c>
      <c r="Y793">
        <v>113.29940000000001</v>
      </c>
      <c r="Z793">
        <v>114.5689</v>
      </c>
      <c r="AA793">
        <v>113.0665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35">
      <c r="A794" s="69">
        <v>42736</v>
      </c>
      <c r="B794">
        <v>110.3552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113.7812</v>
      </c>
      <c r="I794">
        <v>105.7565</v>
      </c>
      <c r="J794">
        <v>113.00279999999999</v>
      </c>
      <c r="K794">
        <v>99.499979999999994</v>
      </c>
      <c r="L794">
        <v>107.5622</v>
      </c>
      <c r="M794">
        <v>111.5912</v>
      </c>
      <c r="N794">
        <v>111.2294</v>
      </c>
      <c r="O794">
        <v>113.6743</v>
      </c>
      <c r="P794">
        <v>112.252</v>
      </c>
      <c r="Q794">
        <v>96.868129999999994</v>
      </c>
      <c r="R794">
        <v>108.70140000000001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110.56659999999999</v>
      </c>
      <c r="Y794">
        <v>114.29519999999999</v>
      </c>
      <c r="Z794">
        <v>114.9385</v>
      </c>
      <c r="AA794">
        <v>111.9958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35">
      <c r="A795" s="69">
        <v>42767</v>
      </c>
      <c r="B795">
        <v>110.98560000000001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114.4572</v>
      </c>
      <c r="I795">
        <v>106.4636</v>
      </c>
      <c r="J795">
        <v>114.9421</v>
      </c>
      <c r="K795">
        <v>100.024</v>
      </c>
      <c r="L795">
        <v>107.8458</v>
      </c>
      <c r="M795">
        <v>112.654</v>
      </c>
      <c r="N795">
        <v>110.4508</v>
      </c>
      <c r="O795">
        <v>114.5266</v>
      </c>
      <c r="P795">
        <v>113.28789999999999</v>
      </c>
      <c r="Q795">
        <v>97.209230000000005</v>
      </c>
      <c r="R795">
        <v>109.02330000000001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111.1311</v>
      </c>
      <c r="Y795">
        <v>115.0904</v>
      </c>
      <c r="Z795">
        <v>115.36369999999999</v>
      </c>
      <c r="AA795">
        <v>112.3349</v>
      </c>
      <c r="AB795">
        <v>115.7784</v>
      </c>
      <c r="AC795">
        <v>125.1601</v>
      </c>
      <c r="AD795">
        <v>110.8449</v>
      </c>
      <c r="AE795">
        <v>111.652</v>
      </c>
    </row>
    <row r="796" spans="1:31" x14ac:dyDescent="0.35">
      <c r="A796" s="69">
        <v>42795</v>
      </c>
      <c r="B796">
        <v>111.4143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114.4978</v>
      </c>
      <c r="I796">
        <v>106.6982</v>
      </c>
      <c r="J796">
        <v>116.79600000000001</v>
      </c>
      <c r="K796">
        <v>101.1495</v>
      </c>
      <c r="L796">
        <v>108.4999</v>
      </c>
      <c r="M796">
        <v>113.9093</v>
      </c>
      <c r="N796">
        <v>110.7152</v>
      </c>
      <c r="O796">
        <v>115.4727</v>
      </c>
      <c r="P796">
        <v>116.21599999999999</v>
      </c>
      <c r="Q796">
        <v>97.619069999999994</v>
      </c>
      <c r="R796">
        <v>109.2765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111.79389999999999</v>
      </c>
      <c r="Y796">
        <v>116.0676</v>
      </c>
      <c r="Z796">
        <v>115.5592</v>
      </c>
      <c r="AA796">
        <v>113.8472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35">
      <c r="A797" s="69">
        <v>42826</v>
      </c>
      <c r="B797">
        <v>111.9802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115.3823</v>
      </c>
      <c r="I797">
        <v>106.8991</v>
      </c>
      <c r="J797">
        <v>118.8035</v>
      </c>
      <c r="K797">
        <v>101.17610000000001</v>
      </c>
      <c r="L797">
        <v>109.21680000000001</v>
      </c>
      <c r="M797">
        <v>114.7551</v>
      </c>
      <c r="N797">
        <v>111.64100000000001</v>
      </c>
      <c r="O797">
        <v>116.4062</v>
      </c>
      <c r="P797">
        <v>117.1298</v>
      </c>
      <c r="Q797">
        <v>98.131420000000006</v>
      </c>
      <c r="R797">
        <v>109.3228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112.47929999999999</v>
      </c>
      <c r="Y797">
        <v>117.3111</v>
      </c>
      <c r="Z797">
        <v>115.8415</v>
      </c>
      <c r="AA797">
        <v>114.0993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35">
      <c r="A798" s="69">
        <v>42856</v>
      </c>
      <c r="B798">
        <v>112.65819999999999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116.0329</v>
      </c>
      <c r="I798">
        <v>107.18640000000001</v>
      </c>
      <c r="J798">
        <v>119.92829999999999</v>
      </c>
      <c r="K798">
        <v>101.1185</v>
      </c>
      <c r="L798">
        <v>109.52549999999999</v>
      </c>
      <c r="M798">
        <v>115.02209999999999</v>
      </c>
      <c r="N798">
        <v>112.39749999999999</v>
      </c>
      <c r="O798">
        <v>117.6562</v>
      </c>
      <c r="P798">
        <v>116.5616</v>
      </c>
      <c r="Q798">
        <v>98.631410000000002</v>
      </c>
      <c r="R798">
        <v>109.6369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112.93770000000001</v>
      </c>
      <c r="Y798">
        <v>118.02589999999999</v>
      </c>
      <c r="Z798">
        <v>116.40009999999999</v>
      </c>
      <c r="AA798">
        <v>114.5633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35">
      <c r="A799" s="69">
        <v>42887</v>
      </c>
      <c r="B799">
        <v>113.2914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116.2989</v>
      </c>
      <c r="I799">
        <v>107.5158</v>
      </c>
      <c r="J799">
        <v>119.60680000000001</v>
      </c>
      <c r="K799">
        <v>101.5493</v>
      </c>
      <c r="L799">
        <v>109.7787</v>
      </c>
      <c r="M799">
        <v>115.15649999999999</v>
      </c>
      <c r="N799">
        <v>113.6511</v>
      </c>
      <c r="O799">
        <v>118.9115</v>
      </c>
      <c r="P799">
        <v>117.44329999999999</v>
      </c>
      <c r="Q799">
        <v>99.068560000000005</v>
      </c>
      <c r="R799">
        <v>110.9402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113.2727</v>
      </c>
      <c r="Y799">
        <v>118.5505</v>
      </c>
      <c r="Z799">
        <v>116.56829999999999</v>
      </c>
      <c r="AA799">
        <v>115.3655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35">
      <c r="A800" s="69">
        <v>42917</v>
      </c>
      <c r="B800">
        <v>113.7677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117.062</v>
      </c>
      <c r="I800">
        <v>107.7914</v>
      </c>
      <c r="J800">
        <v>119.6142</v>
      </c>
      <c r="K800">
        <v>101.5377</v>
      </c>
      <c r="L800">
        <v>110.1246</v>
      </c>
      <c r="M800">
        <v>115.45140000000001</v>
      </c>
      <c r="N800">
        <v>114.456</v>
      </c>
      <c r="O800">
        <v>119.3028</v>
      </c>
      <c r="P800">
        <v>118.0385</v>
      </c>
      <c r="Q800">
        <v>99.465149999999994</v>
      </c>
      <c r="R800">
        <v>112.0817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113.806</v>
      </c>
      <c r="Y800">
        <v>119.1024</v>
      </c>
      <c r="Z800">
        <v>116.7728</v>
      </c>
      <c r="AA800">
        <v>116.7958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35">
      <c r="A801" s="69">
        <v>42948</v>
      </c>
      <c r="B801">
        <v>114.0394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117.2261</v>
      </c>
      <c r="I801">
        <v>108.8032</v>
      </c>
      <c r="J801">
        <v>120.5217</v>
      </c>
      <c r="K801">
        <v>101.7094</v>
      </c>
      <c r="L801">
        <v>110.5455</v>
      </c>
      <c r="M801">
        <v>116.2971</v>
      </c>
      <c r="N801">
        <v>115.1337</v>
      </c>
      <c r="O801">
        <v>119.7398</v>
      </c>
      <c r="P801">
        <v>118.535</v>
      </c>
      <c r="Q801">
        <v>99.862729999999999</v>
      </c>
      <c r="R801">
        <v>113.0492</v>
      </c>
      <c r="S801">
        <v>106.6885</v>
      </c>
      <c r="T801">
        <v>116.60680000000001</v>
      </c>
      <c r="U801">
        <v>113.5415</v>
      </c>
      <c r="V801">
        <v>111.2591</v>
      </c>
      <c r="W801">
        <v>117.065</v>
      </c>
      <c r="X801">
        <v>114.3203</v>
      </c>
      <c r="Y801">
        <v>119.9854</v>
      </c>
      <c r="Z801">
        <v>117.40689999999999</v>
      </c>
      <c r="AA801">
        <v>117.6383</v>
      </c>
      <c r="AB801">
        <v>120.0205</v>
      </c>
      <c r="AC801">
        <v>135.16900000000001</v>
      </c>
      <c r="AD801">
        <v>113.5697</v>
      </c>
      <c r="AE801">
        <v>113.8327</v>
      </c>
    </row>
    <row r="802" spans="1:31" x14ac:dyDescent="0.35">
      <c r="A802" s="69">
        <v>42979</v>
      </c>
      <c r="B802">
        <v>114.4036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117.4846</v>
      </c>
      <c r="I802">
        <v>108.7439</v>
      </c>
      <c r="J802">
        <v>121.0099</v>
      </c>
      <c r="K802">
        <v>102.4581</v>
      </c>
      <c r="L802">
        <v>110.8762</v>
      </c>
      <c r="M802">
        <v>117.32259999999999</v>
      </c>
      <c r="N802">
        <v>116.9837</v>
      </c>
      <c r="O802">
        <v>120.42740000000001</v>
      </c>
      <c r="P802">
        <v>119.24420000000001</v>
      </c>
      <c r="Q802">
        <v>100.20010000000001</v>
      </c>
      <c r="R802">
        <v>113.63890000000001</v>
      </c>
      <c r="S802">
        <v>106.97069999999999</v>
      </c>
      <c r="T802">
        <v>116.83710000000001</v>
      </c>
      <c r="U802">
        <v>114.41549999999999</v>
      </c>
      <c r="V802">
        <v>111.5446</v>
      </c>
      <c r="W802">
        <v>117.5615</v>
      </c>
      <c r="X802">
        <v>114.8398</v>
      </c>
      <c r="Y802">
        <v>121.0967</v>
      </c>
      <c r="Z802">
        <v>118.0416</v>
      </c>
      <c r="AA802">
        <v>117.50830000000001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35">
      <c r="A803" s="69">
        <v>43009</v>
      </c>
      <c r="B803">
        <v>114.84910000000001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118.1861</v>
      </c>
      <c r="I803">
        <v>107.6352</v>
      </c>
      <c r="J803">
        <v>120.8254</v>
      </c>
      <c r="K803">
        <v>102.0365</v>
      </c>
      <c r="L803">
        <v>111.0502</v>
      </c>
      <c r="M803">
        <v>117.94459999999999</v>
      </c>
      <c r="N803">
        <v>118.46510000000001</v>
      </c>
      <c r="O803">
        <v>121.2595</v>
      </c>
      <c r="P803">
        <v>121.0234</v>
      </c>
      <c r="Q803">
        <v>100.3614</v>
      </c>
      <c r="R803">
        <v>113.38939999999999</v>
      </c>
      <c r="S803">
        <v>107.28319999999999</v>
      </c>
      <c r="T803">
        <v>117.3732</v>
      </c>
      <c r="U803">
        <v>115.2496</v>
      </c>
      <c r="V803">
        <v>112.50920000000001</v>
      </c>
      <c r="W803">
        <v>118.5498</v>
      </c>
      <c r="X803">
        <v>115.45740000000001</v>
      </c>
      <c r="Y803">
        <v>122.2574</v>
      </c>
      <c r="Z803">
        <v>118.6555</v>
      </c>
      <c r="AA803">
        <v>117.6806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35">
      <c r="A804" s="69">
        <v>43040</v>
      </c>
      <c r="B804">
        <v>115.22450000000001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119.0825</v>
      </c>
      <c r="I804">
        <v>107.52809999999999</v>
      </c>
      <c r="J804">
        <v>121.0119</v>
      </c>
      <c r="K804">
        <v>101.29</v>
      </c>
      <c r="L804">
        <v>111.4739</v>
      </c>
      <c r="M804">
        <v>118.2474</v>
      </c>
      <c r="N804">
        <v>119.5628</v>
      </c>
      <c r="O804">
        <v>122.20359999999999</v>
      </c>
      <c r="P804">
        <v>122.2668</v>
      </c>
      <c r="Q804">
        <v>100.5153</v>
      </c>
      <c r="R804">
        <v>113.24420000000001</v>
      </c>
      <c r="S804">
        <v>107.6396</v>
      </c>
      <c r="T804">
        <v>117.95180000000001</v>
      </c>
      <c r="U804">
        <v>115.866</v>
      </c>
      <c r="V804">
        <v>113.09780000000001</v>
      </c>
      <c r="W804">
        <v>119.58620000000001</v>
      </c>
      <c r="X804">
        <v>115.9241</v>
      </c>
      <c r="Y804">
        <v>123.23950000000001</v>
      </c>
      <c r="Z804">
        <v>119.2572</v>
      </c>
      <c r="AA804">
        <v>118.4511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35">
      <c r="A805" s="69">
        <v>43070</v>
      </c>
      <c r="B805">
        <v>115.2526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120.5183</v>
      </c>
      <c r="I805">
        <v>107.26900000000001</v>
      </c>
      <c r="J805">
        <v>121.4602</v>
      </c>
      <c r="K805">
        <v>101.94119999999999</v>
      </c>
      <c r="L805">
        <v>111.8837</v>
      </c>
      <c r="M805">
        <v>118.2286</v>
      </c>
      <c r="N805">
        <v>120.416</v>
      </c>
      <c r="O805">
        <v>122.6267</v>
      </c>
      <c r="P805">
        <v>122.8887</v>
      </c>
      <c r="Q805">
        <v>100.8441</v>
      </c>
      <c r="R805">
        <v>113.75790000000001</v>
      </c>
      <c r="S805">
        <v>107.7243</v>
      </c>
      <c r="T805">
        <v>118.5219</v>
      </c>
      <c r="U805">
        <v>116.98180000000001</v>
      </c>
      <c r="V805">
        <v>113.03959999999999</v>
      </c>
      <c r="W805">
        <v>120.28189999999999</v>
      </c>
      <c r="X805">
        <v>116.3105</v>
      </c>
      <c r="Y805">
        <v>123.45189999999999</v>
      </c>
      <c r="Z805">
        <v>119.77290000000001</v>
      </c>
      <c r="AA805">
        <v>119.1709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35">
      <c r="A806" s="69">
        <v>43101</v>
      </c>
      <c r="B806">
        <v>115.35339999999999</v>
      </c>
      <c r="C806">
        <v>125.8874</v>
      </c>
      <c r="D806">
        <v>117.8486</v>
      </c>
      <c r="E806">
        <v>107.9691</v>
      </c>
      <c r="F806">
        <v>120.58110000000001</v>
      </c>
      <c r="G806">
        <v>129.08590000000001</v>
      </c>
      <c r="H806">
        <v>121.2174</v>
      </c>
      <c r="I806">
        <v>106.70959999999999</v>
      </c>
      <c r="J806">
        <v>121.7839</v>
      </c>
      <c r="K806">
        <v>101.8548</v>
      </c>
      <c r="L806">
        <v>111.9393</v>
      </c>
      <c r="M806">
        <v>118.7443</v>
      </c>
      <c r="N806">
        <v>122.25490000000001</v>
      </c>
      <c r="O806">
        <v>123.2196</v>
      </c>
      <c r="P806">
        <v>123.8216</v>
      </c>
      <c r="Q806">
        <v>101.27549999999999</v>
      </c>
      <c r="R806">
        <v>114.0616</v>
      </c>
      <c r="S806">
        <v>107.9335</v>
      </c>
      <c r="T806">
        <v>119.5776</v>
      </c>
      <c r="U806">
        <v>116.0133</v>
      </c>
      <c r="V806">
        <v>113.6738</v>
      </c>
      <c r="W806">
        <v>120.9594</v>
      </c>
      <c r="X806">
        <v>116.44280000000001</v>
      </c>
      <c r="Y806">
        <v>123.6721</v>
      </c>
      <c r="Z806">
        <v>120.33150000000001</v>
      </c>
      <c r="AA806">
        <v>119.4483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35">
      <c r="A807" s="69">
        <v>43132</v>
      </c>
      <c r="B807">
        <v>115.572</v>
      </c>
      <c r="C807">
        <v>126.5311</v>
      </c>
      <c r="D807">
        <v>118.8176</v>
      </c>
      <c r="E807">
        <v>108.2808</v>
      </c>
      <c r="F807">
        <v>120.81619999999999</v>
      </c>
      <c r="G807">
        <v>130.56950000000001</v>
      </c>
      <c r="H807">
        <v>121.273</v>
      </c>
      <c r="I807">
        <v>106.4393</v>
      </c>
      <c r="J807">
        <v>122.73009999999999</v>
      </c>
      <c r="K807">
        <v>100.86</v>
      </c>
      <c r="L807">
        <v>111.9041</v>
      </c>
      <c r="M807">
        <v>119.30540000000001</v>
      </c>
      <c r="N807">
        <v>124.4543</v>
      </c>
      <c r="O807">
        <v>124.0943</v>
      </c>
      <c r="P807">
        <v>124.7564</v>
      </c>
      <c r="Q807">
        <v>101.7775</v>
      </c>
      <c r="R807">
        <v>113.7004</v>
      </c>
      <c r="S807">
        <v>108.08</v>
      </c>
      <c r="T807">
        <v>120.5629</v>
      </c>
      <c r="U807">
        <v>115.12179999999999</v>
      </c>
      <c r="V807">
        <v>114.31480000000001</v>
      </c>
      <c r="W807">
        <v>121.41889999999999</v>
      </c>
      <c r="X807">
        <v>116.7967</v>
      </c>
      <c r="Y807">
        <v>124.3454</v>
      </c>
      <c r="Z807">
        <v>120.9332</v>
      </c>
      <c r="AA807">
        <v>120.0566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35">
      <c r="A808" s="69">
        <v>43160</v>
      </c>
      <c r="B808">
        <v>115.5411</v>
      </c>
      <c r="C808">
        <v>127.3854</v>
      </c>
      <c r="D808">
        <v>119.127</v>
      </c>
      <c r="E808">
        <v>108.2908</v>
      </c>
      <c r="F808">
        <v>121.526</v>
      </c>
      <c r="G808">
        <v>131.11259999999999</v>
      </c>
      <c r="H808">
        <v>121.6397</v>
      </c>
      <c r="I808">
        <v>106.3486</v>
      </c>
      <c r="J808">
        <v>123.4866</v>
      </c>
      <c r="K808">
        <v>100.4776</v>
      </c>
      <c r="L808">
        <v>112.2029</v>
      </c>
      <c r="M808">
        <v>118.6173</v>
      </c>
      <c r="N808">
        <v>125.6947</v>
      </c>
      <c r="O808">
        <v>124.57129999999999</v>
      </c>
      <c r="P808">
        <v>125.6895</v>
      </c>
      <c r="Q808">
        <v>102.3663</v>
      </c>
      <c r="R808">
        <v>114.0087</v>
      </c>
      <c r="S808">
        <v>108.2662</v>
      </c>
      <c r="T808">
        <v>121.21899999999999</v>
      </c>
      <c r="U808">
        <v>117.4389</v>
      </c>
      <c r="V808">
        <v>114.8105</v>
      </c>
      <c r="W808">
        <v>121.84220000000001</v>
      </c>
      <c r="X808">
        <v>117.3627</v>
      </c>
      <c r="Y808">
        <v>125.04940000000001</v>
      </c>
      <c r="Z808">
        <v>121.7213</v>
      </c>
      <c r="AA808">
        <v>120.5321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35">
      <c r="A809" s="69">
        <v>43191</v>
      </c>
      <c r="B809">
        <v>115.4319</v>
      </c>
      <c r="C809">
        <v>128.2491</v>
      </c>
      <c r="D809">
        <v>119.4132</v>
      </c>
      <c r="E809">
        <v>108.42019999999999</v>
      </c>
      <c r="F809">
        <v>123.4717</v>
      </c>
      <c r="G809">
        <v>131.73650000000001</v>
      </c>
      <c r="H809">
        <v>121.75190000000001</v>
      </c>
      <c r="I809">
        <v>106.61750000000001</v>
      </c>
      <c r="J809">
        <v>124.02800000000001</v>
      </c>
      <c r="K809">
        <v>100.7324</v>
      </c>
      <c r="L809">
        <v>112.7842</v>
      </c>
      <c r="M809">
        <v>117.7942</v>
      </c>
      <c r="N809">
        <v>127.3382</v>
      </c>
      <c r="O809">
        <v>125.1125</v>
      </c>
      <c r="P809">
        <v>126.8122</v>
      </c>
      <c r="Q809">
        <v>103.0184</v>
      </c>
      <c r="R809">
        <v>114.684</v>
      </c>
      <c r="S809">
        <v>108.4695</v>
      </c>
      <c r="T809">
        <v>121.9051</v>
      </c>
      <c r="U809">
        <v>119.6241</v>
      </c>
      <c r="V809">
        <v>116.14570000000001</v>
      </c>
      <c r="W809">
        <v>122.3044</v>
      </c>
      <c r="X809">
        <v>117.8266</v>
      </c>
      <c r="Y809">
        <v>125.8476</v>
      </c>
      <c r="Z809">
        <v>122.5093</v>
      </c>
      <c r="AA809">
        <v>121.9064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35">
      <c r="A810" s="69">
        <v>43221</v>
      </c>
      <c r="B810">
        <v>115.4907</v>
      </c>
      <c r="C810">
        <v>128.69569999999999</v>
      </c>
      <c r="D810">
        <v>119.7786</v>
      </c>
      <c r="E810">
        <v>108.7153</v>
      </c>
      <c r="F810">
        <v>124.9933</v>
      </c>
      <c r="G810">
        <v>132.29750000000001</v>
      </c>
      <c r="H810">
        <v>121.9062</v>
      </c>
      <c r="I810">
        <v>106.7444</v>
      </c>
      <c r="J810">
        <v>125.2589</v>
      </c>
      <c r="K810">
        <v>100.63160000000001</v>
      </c>
      <c r="L810">
        <v>113.4316</v>
      </c>
      <c r="M810">
        <v>118.5586</v>
      </c>
      <c r="N810">
        <v>128.83090000000001</v>
      </c>
      <c r="O810">
        <v>125.5814</v>
      </c>
      <c r="P810">
        <v>127.9901</v>
      </c>
      <c r="Q810">
        <v>103.7161</v>
      </c>
      <c r="R810">
        <v>114.86790000000001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118.4907</v>
      </c>
      <c r="Y810">
        <v>127.4605</v>
      </c>
      <c r="Z810">
        <v>123.5361</v>
      </c>
      <c r="AA810">
        <v>124.9841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35">
      <c r="A811" s="69">
        <v>43252</v>
      </c>
      <c r="B811">
        <v>115.6392</v>
      </c>
      <c r="C811">
        <v>129.57599999999999</v>
      </c>
      <c r="D811">
        <v>120.5348</v>
      </c>
      <c r="E811">
        <v>108.7727</v>
      </c>
      <c r="F811">
        <v>125.7396</v>
      </c>
      <c r="G811">
        <v>132.8013</v>
      </c>
      <c r="H811">
        <v>122.3124</v>
      </c>
      <c r="I811">
        <v>106.20910000000001</v>
      </c>
      <c r="J811">
        <v>125.7526</v>
      </c>
      <c r="K811">
        <v>100.31</v>
      </c>
      <c r="L811">
        <v>114.2834</v>
      </c>
      <c r="M811">
        <v>119.364</v>
      </c>
      <c r="N811">
        <v>130.96969999999999</v>
      </c>
      <c r="O811">
        <v>125.9678</v>
      </c>
      <c r="P811">
        <v>128.86449999999999</v>
      </c>
      <c r="Q811">
        <v>104.3891</v>
      </c>
      <c r="R811">
        <v>114.87090000000001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119.20489999999999</v>
      </c>
      <c r="Y811">
        <v>128.9324</v>
      </c>
      <c r="Z811">
        <v>124.62569999999999</v>
      </c>
      <c r="AA811">
        <v>127.1347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35">
      <c r="A812" s="69">
        <v>43282</v>
      </c>
      <c r="B812">
        <v>115.84650000000001</v>
      </c>
      <c r="C812">
        <v>130.4622</v>
      </c>
      <c r="D812">
        <v>121.0157</v>
      </c>
      <c r="E812">
        <v>108.90349999999999</v>
      </c>
      <c r="F812">
        <v>126.8182</v>
      </c>
      <c r="G812">
        <v>133.95939999999999</v>
      </c>
      <c r="H812">
        <v>122.9905</v>
      </c>
      <c r="I812">
        <v>105.6148</v>
      </c>
      <c r="J812">
        <v>125.61499999999999</v>
      </c>
      <c r="K812">
        <v>100.9931</v>
      </c>
      <c r="L812">
        <v>114.71429999999999</v>
      </c>
      <c r="M812">
        <v>119.2804</v>
      </c>
      <c r="N812">
        <v>133.0463</v>
      </c>
      <c r="O812">
        <v>126.6165</v>
      </c>
      <c r="P812">
        <v>129.64660000000001</v>
      </c>
      <c r="Q812">
        <v>105.0022</v>
      </c>
      <c r="R812">
        <v>115.3</v>
      </c>
      <c r="S812">
        <v>109.1362</v>
      </c>
      <c r="T812">
        <v>123.82769999999999</v>
      </c>
      <c r="U812">
        <v>121.57299999999999</v>
      </c>
      <c r="V812">
        <v>117.4823</v>
      </c>
      <c r="W812">
        <v>124.4688</v>
      </c>
      <c r="X812">
        <v>119.6203</v>
      </c>
      <c r="Y812">
        <v>129.88900000000001</v>
      </c>
      <c r="Z812">
        <v>125.30719999999999</v>
      </c>
      <c r="AA812">
        <v>128.42760000000001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35">
      <c r="A813" s="69">
        <v>43313</v>
      </c>
      <c r="B813">
        <v>116.51049999999999</v>
      </c>
      <c r="C813">
        <v>131.38560000000001</v>
      </c>
      <c r="D813">
        <v>121.7234</v>
      </c>
      <c r="E813">
        <v>109.3182</v>
      </c>
      <c r="F813">
        <v>127.7573</v>
      </c>
      <c r="G813">
        <v>134.99959999999999</v>
      </c>
      <c r="H813">
        <v>123.864</v>
      </c>
      <c r="I813">
        <v>105.5544</v>
      </c>
      <c r="J813">
        <v>126.25490000000001</v>
      </c>
      <c r="K813">
        <v>101.7702</v>
      </c>
      <c r="L813">
        <v>114.70829999999999</v>
      </c>
      <c r="M813">
        <v>119.40940000000001</v>
      </c>
      <c r="N813">
        <v>133.7347</v>
      </c>
      <c r="O813">
        <v>127.0985</v>
      </c>
      <c r="P813">
        <v>130.83869999999999</v>
      </c>
      <c r="Q813">
        <v>105.5971</v>
      </c>
      <c r="R813">
        <v>115.8276</v>
      </c>
      <c r="S813">
        <v>109.3182</v>
      </c>
      <c r="T813">
        <v>124.6092</v>
      </c>
      <c r="U813">
        <v>121.71729999999999</v>
      </c>
      <c r="V813">
        <v>117.5479</v>
      </c>
      <c r="W813">
        <v>125.5168</v>
      </c>
      <c r="X813">
        <v>120.1506</v>
      </c>
      <c r="Y813">
        <v>130.85570000000001</v>
      </c>
      <c r="Z813">
        <v>126.1469</v>
      </c>
      <c r="AA813">
        <v>129.0367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35">
      <c r="A814" s="69">
        <v>43344</v>
      </c>
      <c r="B814">
        <v>117.00920000000001</v>
      </c>
      <c r="C814">
        <v>132.89340000000001</v>
      </c>
      <c r="D814">
        <v>122.4337</v>
      </c>
      <c r="E814">
        <v>109.6353</v>
      </c>
      <c r="F814">
        <v>128.89060000000001</v>
      </c>
      <c r="G814">
        <v>135.97040000000001</v>
      </c>
      <c r="H814">
        <v>124.2681</v>
      </c>
      <c r="I814">
        <v>106.5701</v>
      </c>
      <c r="J814">
        <v>126.3901</v>
      </c>
      <c r="K814">
        <v>101.8477</v>
      </c>
      <c r="L814">
        <v>114.8442</v>
      </c>
      <c r="M814">
        <v>119.93600000000001</v>
      </c>
      <c r="N814">
        <v>133.71170000000001</v>
      </c>
      <c r="O814">
        <v>128.0515</v>
      </c>
      <c r="P814">
        <v>131.76740000000001</v>
      </c>
      <c r="Q814">
        <v>106.2291</v>
      </c>
      <c r="R814">
        <v>116.48990000000001</v>
      </c>
      <c r="S814">
        <v>109.55549999999999</v>
      </c>
      <c r="T814">
        <v>125.18170000000001</v>
      </c>
      <c r="U814">
        <v>122.4532</v>
      </c>
      <c r="V814">
        <v>117.79649999999999</v>
      </c>
      <c r="W814">
        <v>126.5449</v>
      </c>
      <c r="X814">
        <v>120.77419999999999</v>
      </c>
      <c r="Y814">
        <v>132.61850000000001</v>
      </c>
      <c r="Z814">
        <v>127.163</v>
      </c>
      <c r="AA814">
        <v>130.02969999999999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35">
      <c r="A815" s="69">
        <v>43374</v>
      </c>
      <c r="B815">
        <v>117.2333</v>
      </c>
      <c r="C815">
        <v>133.8896</v>
      </c>
      <c r="D815">
        <v>123.1122</v>
      </c>
      <c r="E815">
        <v>109.9593</v>
      </c>
      <c r="F815">
        <v>129.67779999999999</v>
      </c>
      <c r="G815">
        <v>136.97499999999999</v>
      </c>
      <c r="H815">
        <v>124.72799999999999</v>
      </c>
      <c r="I815">
        <v>108.51260000000001</v>
      </c>
      <c r="J815">
        <v>126.6618</v>
      </c>
      <c r="K815">
        <v>101.2659</v>
      </c>
      <c r="L815">
        <v>115.1301</v>
      </c>
      <c r="M815">
        <v>120.99299999999999</v>
      </c>
      <c r="N815">
        <v>134.11850000000001</v>
      </c>
      <c r="O815">
        <v>129.76079999999999</v>
      </c>
      <c r="P815">
        <v>132.5771</v>
      </c>
      <c r="Q815">
        <v>106.94540000000001</v>
      </c>
      <c r="R815">
        <v>117.43470000000001</v>
      </c>
      <c r="S815">
        <v>109.7687</v>
      </c>
      <c r="T815">
        <v>126.0249</v>
      </c>
      <c r="U815">
        <v>122.1739</v>
      </c>
      <c r="V815">
        <v>117.83750000000001</v>
      </c>
      <c r="W815">
        <v>127.0077</v>
      </c>
      <c r="X815">
        <v>121.206</v>
      </c>
      <c r="Y815">
        <v>133.95910000000001</v>
      </c>
      <c r="Z815">
        <v>128.27950000000001</v>
      </c>
      <c r="AA815">
        <v>130.97970000000001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35">
      <c r="A816" s="69">
        <v>43405</v>
      </c>
      <c r="B816">
        <v>117.4911</v>
      </c>
      <c r="C816">
        <v>134.43709999999999</v>
      </c>
      <c r="D816">
        <v>123.96040000000001</v>
      </c>
      <c r="E816">
        <v>110.3706</v>
      </c>
      <c r="F816">
        <v>130.98849999999999</v>
      </c>
      <c r="G816">
        <v>137.9958</v>
      </c>
      <c r="H816">
        <v>125.6395</v>
      </c>
      <c r="I816">
        <v>110.13339999999999</v>
      </c>
      <c r="J816">
        <v>128.11000000000001</v>
      </c>
      <c r="K816">
        <v>101.4121</v>
      </c>
      <c r="L816">
        <v>115.7278</v>
      </c>
      <c r="M816">
        <v>121.6865</v>
      </c>
      <c r="N816">
        <v>135.07990000000001</v>
      </c>
      <c r="O816">
        <v>130.63499999999999</v>
      </c>
      <c r="P816">
        <v>133.78989999999999</v>
      </c>
      <c r="Q816">
        <v>107.6995</v>
      </c>
      <c r="R816">
        <v>118.54340000000001</v>
      </c>
      <c r="S816">
        <v>109.8841</v>
      </c>
      <c r="T816">
        <v>126.77979999999999</v>
      </c>
      <c r="U816">
        <v>122.60250000000001</v>
      </c>
      <c r="V816">
        <v>118.1722</v>
      </c>
      <c r="W816">
        <v>127.3549</v>
      </c>
      <c r="X816">
        <v>121.29170000000001</v>
      </c>
      <c r="Y816">
        <v>133.3305</v>
      </c>
      <c r="Z816">
        <v>129.4469</v>
      </c>
      <c r="AA816">
        <v>131.29589999999999</v>
      </c>
      <c r="AB816">
        <v>127.9025</v>
      </c>
      <c r="AC816">
        <v>170.54839999999999</v>
      </c>
      <c r="AD816">
        <v>118.2355</v>
      </c>
      <c r="AE816">
        <v>122.9753</v>
      </c>
    </row>
    <row r="817" spans="1:31" x14ac:dyDescent="0.35">
      <c r="A817" s="69">
        <v>43435</v>
      </c>
      <c r="B817">
        <v>117.8245</v>
      </c>
      <c r="C817">
        <v>136.17949999999999</v>
      </c>
      <c r="D817">
        <v>125.6728</v>
      </c>
      <c r="E817">
        <v>110.79430000000001</v>
      </c>
      <c r="F817">
        <v>132.93719999999999</v>
      </c>
      <c r="G817">
        <v>139.0737</v>
      </c>
      <c r="H817">
        <v>127.111</v>
      </c>
      <c r="I817">
        <v>110.01730000000001</v>
      </c>
      <c r="J817">
        <v>128.64500000000001</v>
      </c>
      <c r="K817">
        <v>100.79510000000001</v>
      </c>
      <c r="L817">
        <v>116.3768</v>
      </c>
      <c r="M817">
        <v>122.1968</v>
      </c>
      <c r="N817">
        <v>135.1574</v>
      </c>
      <c r="O817">
        <v>130.50659999999999</v>
      </c>
      <c r="P817">
        <v>134.80189999999999</v>
      </c>
      <c r="Q817">
        <v>108.3908</v>
      </c>
      <c r="R817">
        <v>119.2559</v>
      </c>
      <c r="S817">
        <v>110.0519</v>
      </c>
      <c r="T817">
        <v>127.434</v>
      </c>
      <c r="U817">
        <v>123.00409999999999</v>
      </c>
      <c r="V817">
        <v>118.8557</v>
      </c>
      <c r="W817">
        <v>127.9911</v>
      </c>
      <c r="X817">
        <v>121.9311</v>
      </c>
      <c r="Y817">
        <v>133.27109999999999</v>
      </c>
      <c r="Z817">
        <v>130.5016</v>
      </c>
      <c r="AA817">
        <v>132.2501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35">
      <c r="A818" s="69">
        <v>43466</v>
      </c>
      <c r="B818">
        <v>118.4156</v>
      </c>
      <c r="C818"/>
      <c r="D818">
        <v>125.3921</v>
      </c>
      <c r="E818"/>
      <c r="F818"/>
      <c r="G818"/>
      <c r="H818">
        <v>127.7118</v>
      </c>
      <c r="I818">
        <v>109.60420000000001</v>
      </c>
      <c r="J818">
        <v>128.86709999999999</v>
      </c>
      <c r="K818"/>
      <c r="L818">
        <v>116.5471</v>
      </c>
      <c r="M818">
        <v>122.00620000000001</v>
      </c>
      <c r="N818">
        <v>135.4683</v>
      </c>
      <c r="O818"/>
      <c r="P818"/>
      <c r="Q818">
        <v>108.9879</v>
      </c>
      <c r="R818">
        <v>119.9256</v>
      </c>
      <c r="S818">
        <v>110.23</v>
      </c>
      <c r="T818">
        <v>128.40270000000001</v>
      </c>
      <c r="U818"/>
      <c r="V818">
        <v>119.1628</v>
      </c>
      <c r="W818"/>
      <c r="X818">
        <v>122.3719</v>
      </c>
      <c r="Y818">
        <v>133.19569999999999</v>
      </c>
      <c r="Z818"/>
      <c r="AA818">
        <v>133.70570000000001</v>
      </c>
      <c r="AB818"/>
      <c r="AC818"/>
      <c r="AD818">
        <v>119.8062</v>
      </c>
      <c r="AE818">
        <v>124.22</v>
      </c>
    </row>
    <row r="819" spans="1:31" x14ac:dyDescent="0.35">
      <c r="A819" s="69">
        <v>43497</v>
      </c>
      <c r="B819">
        <v>119.05719999999999</v>
      </c>
      <c r="C819"/>
      <c r="D819">
        <v>126.1742</v>
      </c>
      <c r="E819"/>
      <c r="F819"/>
      <c r="G819"/>
      <c r="H819">
        <v>127.8202</v>
      </c>
      <c r="I819">
        <v>110.0568</v>
      </c>
      <c r="J819">
        <v>130.10069999999999</v>
      </c>
      <c r="K819"/>
      <c r="L819">
        <v>116.6674</v>
      </c>
      <c r="M819">
        <v>120.7842</v>
      </c>
      <c r="N819">
        <v>136.43700000000001</v>
      </c>
      <c r="O819"/>
      <c r="P819"/>
      <c r="Q819">
        <v>109.50660000000001</v>
      </c>
      <c r="R819">
        <v>121.13720000000001</v>
      </c>
      <c r="S819">
        <v>110.3631</v>
      </c>
      <c r="T819">
        <v>129.24549999999999</v>
      </c>
      <c r="U819"/>
      <c r="V819">
        <v>119.5159</v>
      </c>
      <c r="W819"/>
      <c r="X819">
        <v>122.6345</v>
      </c>
      <c r="Y819">
        <v>132.43960000000001</v>
      </c>
      <c r="Z819"/>
      <c r="AA819">
        <v>133.99170000000001</v>
      </c>
      <c r="AB819"/>
      <c r="AC819"/>
      <c r="AD819">
        <v>120.1508</v>
      </c>
      <c r="AE819">
        <v>124.68519999999999</v>
      </c>
    </row>
    <row r="820" spans="1:31" x14ac:dyDescent="0.35">
      <c r="A820" s="69">
        <v>43525</v>
      </c>
      <c r="B820">
        <v>119.8445</v>
      </c>
      <c r="C820"/>
      <c r="D820">
        <v>127.8956</v>
      </c>
      <c r="E820"/>
      <c r="F820"/>
      <c r="G820"/>
      <c r="H820">
        <v>128.97620000000001</v>
      </c>
      <c r="I820">
        <v>110.28019999999999</v>
      </c>
      <c r="J820">
        <v>130.869</v>
      </c>
      <c r="K820"/>
      <c r="L820">
        <v>117.4735</v>
      </c>
      <c r="M820">
        <v>120.35380000000001</v>
      </c>
      <c r="N820">
        <v>137.17259999999999</v>
      </c>
      <c r="O820"/>
      <c r="P820"/>
      <c r="Q820">
        <v>109.95359999999999</v>
      </c>
      <c r="R820">
        <v>121.8597</v>
      </c>
      <c r="S820">
        <v>110.539</v>
      </c>
      <c r="T820">
        <v>130.13550000000001</v>
      </c>
      <c r="U820"/>
      <c r="V820">
        <v>120.12520000000001</v>
      </c>
      <c r="W820"/>
      <c r="X820">
        <v>123.0227</v>
      </c>
      <c r="Y820">
        <v>132.28139999999999</v>
      </c>
      <c r="Z820"/>
      <c r="AA820">
        <v>133.99520000000001</v>
      </c>
      <c r="AB820"/>
      <c r="AC820"/>
      <c r="AD820">
        <v>120.4696</v>
      </c>
      <c r="AE820">
        <v>126.13639999999999</v>
      </c>
    </row>
    <row r="821" spans="1:31" x14ac:dyDescent="0.35">
      <c r="A821" s="69">
        <v>43556</v>
      </c>
      <c r="B821">
        <v>120.25920000000001</v>
      </c>
      <c r="C821"/>
      <c r="D821">
        <v>128.98859999999999</v>
      </c>
      <c r="E821"/>
      <c r="F821"/>
      <c r="G821"/>
      <c r="H821">
        <v>130.1422</v>
      </c>
      <c r="I821">
        <v>109.74850000000001</v>
      </c>
      <c r="J821">
        <v>131.6797</v>
      </c>
      <c r="K821"/>
      <c r="L821">
        <v>118.42789999999999</v>
      </c>
      <c r="M821">
        <v>120.5652</v>
      </c>
      <c r="N821">
        <v>137.91</v>
      </c>
      <c r="O821"/>
      <c r="P821"/>
      <c r="Q821">
        <v>110.33069999999999</v>
      </c>
      <c r="R821">
        <v>122.6238</v>
      </c>
      <c r="S821">
        <v>110.6777</v>
      </c>
      <c r="T821">
        <v>131.21289999999999</v>
      </c>
      <c r="U821"/>
      <c r="V821">
        <v>120.375</v>
      </c>
      <c r="W821"/>
      <c r="X821">
        <v>123.38379999999999</v>
      </c>
      <c r="Y821">
        <v>132.6146</v>
      </c>
      <c r="Z821"/>
      <c r="AA821">
        <v>135.0129</v>
      </c>
      <c r="AB821"/>
      <c r="AC821"/>
      <c r="AD821">
        <v>120.72110000000001</v>
      </c>
      <c r="AE821">
        <v>128.04050000000001</v>
      </c>
    </row>
    <row r="822" spans="1:31" x14ac:dyDescent="0.35">
      <c r="A822" s="69">
        <v>43586</v>
      </c>
      <c r="B822">
        <v>120.2227</v>
      </c>
      <c r="C822"/>
      <c r="D822">
        <v>129.06110000000001</v>
      </c>
      <c r="E822"/>
      <c r="F822"/>
      <c r="G822"/>
      <c r="H822">
        <v>131.01329999999999</v>
      </c>
      <c r="I822">
        <v>108.86109999999999</v>
      </c>
      <c r="J822">
        <v>133.33860000000001</v>
      </c>
      <c r="K822"/>
      <c r="L822">
        <v>119.15819999999999</v>
      </c>
      <c r="M822">
        <v>120.8459</v>
      </c>
      <c r="N822">
        <v>139.66290000000001</v>
      </c>
      <c r="O822"/>
      <c r="P822"/>
      <c r="Q822">
        <v>110.63809999999999</v>
      </c>
      <c r="R822">
        <v>123.48860000000001</v>
      </c>
      <c r="S822">
        <v>110.8374</v>
      </c>
      <c r="T822">
        <v>132.12979999999999</v>
      </c>
      <c r="U822"/>
      <c r="V822">
        <v>121.0175</v>
      </c>
      <c r="W822"/>
      <c r="X822">
        <v>123.98269999999999</v>
      </c>
      <c r="Y822">
        <v>133.20009999999999</v>
      </c>
      <c r="Z822"/>
      <c r="AA822">
        <v>135.5787</v>
      </c>
      <c r="AB822"/>
      <c r="AC822"/>
      <c r="AD822">
        <v>121.4808</v>
      </c>
      <c r="AE822">
        <v>129.16380000000001</v>
      </c>
    </row>
    <row r="823" spans="1:31" x14ac:dyDescent="0.35">
      <c r="A823" s="69">
        <v>43617</v>
      </c>
      <c r="B823">
        <v>120.1863</v>
      </c>
      <c r="C823"/>
      <c r="D823">
        <v>129.51310000000001</v>
      </c>
      <c r="E823"/>
      <c r="F823"/>
      <c r="G823"/>
      <c r="H823">
        <v>131.77420000000001</v>
      </c>
      <c r="I823">
        <v>108.21129999999999</v>
      </c>
      <c r="J823">
        <v>134.1232</v>
      </c>
      <c r="K823"/>
      <c r="L823">
        <v>119.8567</v>
      </c>
      <c r="M823">
        <v>121.1473</v>
      </c>
      <c r="N823">
        <v>140.00280000000001</v>
      </c>
      <c r="O823"/>
      <c r="P823"/>
      <c r="Q823">
        <v>110.9913</v>
      </c>
      <c r="R823">
        <v>124.0373</v>
      </c>
      <c r="S823">
        <v>110.9723</v>
      </c>
      <c r="T823">
        <v>132.89570000000001</v>
      </c>
      <c r="U823"/>
      <c r="V823">
        <v>121.613</v>
      </c>
      <c r="W823"/>
      <c r="X823">
        <v>124.7094</v>
      </c>
      <c r="Y823">
        <v>133.60550000000001</v>
      </c>
      <c r="Z823"/>
      <c r="AA823">
        <v>136.6474</v>
      </c>
      <c r="AB823"/>
      <c r="AC823"/>
      <c r="AD823">
        <v>122.4961</v>
      </c>
      <c r="AE823">
        <v>129.5154</v>
      </c>
    </row>
    <row r="824" spans="1:31" x14ac:dyDescent="0.35">
      <c r="A824" s="69">
        <v>43647</v>
      </c>
      <c r="B824">
        <v>119.47750000000001</v>
      </c>
      <c r="C824"/>
      <c r="D824">
        <v>130.65180000000001</v>
      </c>
      <c r="E824"/>
      <c r="F824"/>
      <c r="G824"/>
      <c r="H824">
        <v>132.55009999999999</v>
      </c>
      <c r="I824">
        <v>108.2989</v>
      </c>
      <c r="J824">
        <v>134.34129999999999</v>
      </c>
      <c r="K824"/>
      <c r="L824">
        <v>120.43040000000001</v>
      </c>
      <c r="M824">
        <v>121.4329</v>
      </c>
      <c r="N824">
        <v>139.52090000000001</v>
      </c>
      <c r="O824"/>
      <c r="P824"/>
      <c r="Q824">
        <v>109.8995</v>
      </c>
      <c r="R824">
        <v>124.2165</v>
      </c>
      <c r="S824">
        <v>111.17789999999999</v>
      </c>
      <c r="T824">
        <v>133.84870000000001</v>
      </c>
      <c r="U824"/>
      <c r="V824">
        <v>122.01220000000001</v>
      </c>
      <c r="W824"/>
      <c r="X824">
        <v>125.2452</v>
      </c>
      <c r="Y824">
        <v>133.85400000000001</v>
      </c>
      <c r="Z824"/>
      <c r="AA824">
        <v>137.64789999999999</v>
      </c>
      <c r="AB824"/>
      <c r="AC824"/>
      <c r="AD824">
        <v>123.152</v>
      </c>
      <c r="AE824">
        <v>130.05119999999999</v>
      </c>
    </row>
    <row r="825" spans="1:31" x14ac:dyDescent="0.35">
      <c r="A825" s="69">
        <v>43678</v>
      </c>
      <c r="B825">
        <v>118.9984</v>
      </c>
      <c r="C825"/>
      <c r="D825">
        <v>131.75020000000001</v>
      </c>
      <c r="E825"/>
      <c r="F825"/>
      <c r="G825"/>
      <c r="H825">
        <v>133.69280000000001</v>
      </c>
      <c r="I825">
        <v>108.7563</v>
      </c>
      <c r="J825">
        <v>135.4179</v>
      </c>
      <c r="K825"/>
      <c r="L825">
        <v>121.2406</v>
      </c>
      <c r="M825">
        <v>121.9276</v>
      </c>
      <c r="N825">
        <v>140.66319999999999</v>
      </c>
      <c r="O825"/>
      <c r="P825"/>
      <c r="Q825">
        <v>108.7908</v>
      </c>
      <c r="R825">
        <v>124.36279999999999</v>
      </c>
      <c r="S825">
        <v>111.3694</v>
      </c>
      <c r="T825">
        <v>134.8647</v>
      </c>
      <c r="U825"/>
      <c r="V825">
        <v>123.36369999999999</v>
      </c>
      <c r="W825"/>
      <c r="X825">
        <v>125.8792</v>
      </c>
      <c r="Y825">
        <v>134.56280000000001</v>
      </c>
      <c r="Z825"/>
      <c r="AA825">
        <v>138.17089999999999</v>
      </c>
      <c r="AB825"/>
      <c r="AC825"/>
      <c r="AD825">
        <v>123.866</v>
      </c>
      <c r="AE825">
        <v>130.81890000000001</v>
      </c>
    </row>
    <row r="826" spans="1:31" x14ac:dyDescent="0.35">
      <c r="A826" s="69">
        <v>43709</v>
      </c>
      <c r="B826">
        <v>119.3822</v>
      </c>
      <c r="C826"/>
      <c r="D826">
        <v>132.6575</v>
      </c>
      <c r="E826"/>
      <c r="F826"/>
      <c r="G826"/>
      <c r="H826">
        <v>135.3845</v>
      </c>
      <c r="I826">
        <v>109.6386</v>
      </c>
      <c r="J826">
        <v>136.1377</v>
      </c>
      <c r="K826"/>
      <c r="L826">
        <v>121.6352</v>
      </c>
      <c r="M826">
        <v>121.9652</v>
      </c>
      <c r="N826">
        <v>141.88399999999999</v>
      </c>
      <c r="O826"/>
      <c r="P826"/>
      <c r="Q826">
        <v>109.2616</v>
      </c>
      <c r="R826">
        <v>124.9721</v>
      </c>
      <c r="S826">
        <v>111.6242</v>
      </c>
      <c r="T826">
        <v>135.7226</v>
      </c>
      <c r="U826"/>
      <c r="V826">
        <v>123.64879999999999</v>
      </c>
      <c r="W826"/>
      <c r="X826">
        <v>126.4956</v>
      </c>
      <c r="Y826">
        <v>134.78440000000001</v>
      </c>
      <c r="Z826"/>
      <c r="AA826">
        <v>139.2139</v>
      </c>
      <c r="AB826"/>
      <c r="AC826"/>
      <c r="AD826">
        <v>124.5716</v>
      </c>
      <c r="AE826">
        <v>131.1902</v>
      </c>
    </row>
    <row r="827" spans="1:31" x14ac:dyDescent="0.35">
      <c r="A827" s="69">
        <v>43739</v>
      </c>
      <c r="B827">
        <v>119.8725</v>
      </c>
      <c r="C827"/>
      <c r="D827">
        <v>133.62960000000001</v>
      </c>
      <c r="E827"/>
      <c r="F827"/>
      <c r="G827"/>
      <c r="H827">
        <v>136.59270000000001</v>
      </c>
      <c r="I827">
        <v>109.491</v>
      </c>
      <c r="J827">
        <v>136.74440000000001</v>
      </c>
      <c r="K827"/>
      <c r="L827">
        <v>121.7449</v>
      </c>
      <c r="M827">
        <v>121.35680000000001</v>
      </c>
      <c r="N827">
        <v>143.22479999999999</v>
      </c>
      <c r="O827"/>
      <c r="P827"/>
      <c r="Q827">
        <v>109.84569999999999</v>
      </c>
      <c r="R827">
        <v>125.9935</v>
      </c>
      <c r="S827">
        <v>111.8715</v>
      </c>
      <c r="T827">
        <v>136.4365</v>
      </c>
      <c r="U827"/>
      <c r="V827">
        <v>123.26779999999999</v>
      </c>
      <c r="W827"/>
      <c r="X827">
        <v>127.2954</v>
      </c>
      <c r="Y827">
        <v>134.4212</v>
      </c>
      <c r="Z827"/>
      <c r="AA827">
        <v>140.1568</v>
      </c>
      <c r="AB827"/>
      <c r="AC827"/>
      <c r="AD827">
        <v>125.729</v>
      </c>
      <c r="AE827">
        <v>131.45949999999999</v>
      </c>
    </row>
    <row r="828" spans="1:31" x14ac:dyDescent="0.35">
      <c r="A828" s="69">
        <v>43770</v>
      </c>
      <c r="B828">
        <v>120.42449999999999</v>
      </c>
      <c r="C828"/>
      <c r="D828">
        <v>134.4264</v>
      </c>
      <c r="E828"/>
      <c r="F828"/>
      <c r="G828"/>
      <c r="H828">
        <v>137.893</v>
      </c>
      <c r="I828">
        <v>108.7846</v>
      </c>
      <c r="J828">
        <v>137.97890000000001</v>
      </c>
      <c r="K828"/>
      <c r="L828">
        <v>122.494</v>
      </c>
      <c r="M828">
        <v>121.43380000000001</v>
      </c>
      <c r="N828">
        <v>145.0341</v>
      </c>
      <c r="O828"/>
      <c r="P828"/>
      <c r="Q828">
        <v>110.488</v>
      </c>
      <c r="R828">
        <v>126.8223</v>
      </c>
      <c r="S828">
        <v>112.24469999999999</v>
      </c>
      <c r="T828">
        <v>137.24639999999999</v>
      </c>
      <c r="U828"/>
      <c r="V828">
        <v>123.7453</v>
      </c>
      <c r="W828"/>
      <c r="X828">
        <v>128.03229999999999</v>
      </c>
      <c r="Y828">
        <v>134.78880000000001</v>
      </c>
      <c r="Z828"/>
      <c r="AA828">
        <v>141.01230000000001</v>
      </c>
      <c r="AB828"/>
      <c r="AC828"/>
      <c r="AD828">
        <v>126.6065</v>
      </c>
      <c r="AE828">
        <v>132.0626</v>
      </c>
    </row>
    <row r="829" spans="1:31" x14ac:dyDescent="0.35">
      <c r="A829" s="69">
        <v>43800</v>
      </c>
      <c r="B829">
        <v>120.83069999999999</v>
      </c>
      <c r="C829"/>
      <c r="D829">
        <v>135.58439999999999</v>
      </c>
      <c r="E829"/>
      <c r="F829"/>
      <c r="G829"/>
      <c r="H829">
        <v>138.4821</v>
      </c>
      <c r="I829">
        <v>111.5012</v>
      </c>
      <c r="J829">
        <v>137.9657</v>
      </c>
      <c r="K829"/>
      <c r="L829">
        <v>122.7654</v>
      </c>
      <c r="M829">
        <v>121.97199999999999</v>
      </c>
      <c r="N829">
        <v>146.0087</v>
      </c>
      <c r="O829"/>
      <c r="P829"/>
      <c r="Q829">
        <v>111.1854</v>
      </c>
      <c r="R829">
        <v>127.73090000000001</v>
      </c>
      <c r="S829">
        <v>112.5142</v>
      </c>
      <c r="T829">
        <v>137.89089999999999</v>
      </c>
      <c r="U829"/>
      <c r="V829">
        <v>124.0303</v>
      </c>
      <c r="W829"/>
      <c r="X829">
        <v>128.59880000000001</v>
      </c>
      <c r="Y829">
        <v>135.32249999999999</v>
      </c>
      <c r="Z829"/>
      <c r="AA829">
        <v>142.06229999999999</v>
      </c>
      <c r="AB829"/>
      <c r="AC829"/>
      <c r="AD829">
        <v>127.181</v>
      </c>
      <c r="AE829">
        <v>132.11670000000001</v>
      </c>
    </row>
    <row r="830" spans="1:31" x14ac:dyDescent="0.35">
      <c r="A830" s="69">
        <v>43831</v>
      </c>
      <c r="B830">
        <v>121.2958</v>
      </c>
      <c r="C830"/>
      <c r="D830">
        <v>136.06989999999999</v>
      </c>
      <c r="E830"/>
      <c r="F830"/>
      <c r="G830"/>
      <c r="H830">
        <v>138.64009999999999</v>
      </c>
      <c r="I830">
        <v>115.1035</v>
      </c>
      <c r="J830">
        <v>138.4588</v>
      </c>
      <c r="K830"/>
      <c r="L830">
        <v>122.5865</v>
      </c>
      <c r="M830">
        <v>122.33750000000001</v>
      </c>
      <c r="N830">
        <v>147.398</v>
      </c>
      <c r="O830"/>
      <c r="P830"/>
      <c r="Q830">
        <v>111.9834</v>
      </c>
      <c r="R830">
        <v>128.53139999999999</v>
      </c>
      <c r="S830">
        <v>112.7615</v>
      </c>
      <c r="T830">
        <v>138.69370000000001</v>
      </c>
      <c r="U830"/>
      <c r="V830">
        <v>124.17919999999999</v>
      </c>
      <c r="W830"/>
      <c r="X830">
        <v>129.1893</v>
      </c>
      <c r="Y830"/>
      <c r="Z830"/>
      <c r="AA830">
        <v>142.16720000000001</v>
      </c>
      <c r="AB830"/>
      <c r="AC830"/>
      <c r="AD830">
        <v>127.8676</v>
      </c>
      <c r="AE830">
        <v>132.4212</v>
      </c>
    </row>
    <row r="831" spans="1:31" x14ac:dyDescent="0.35">
      <c r="A831" s="69">
        <v>43862</v>
      </c>
      <c r="B831">
        <v>121.8729</v>
      </c>
      <c r="C831"/>
      <c r="D831">
        <v>137.02160000000001</v>
      </c>
      <c r="E831"/>
      <c r="F831"/>
      <c r="G831"/>
      <c r="H831">
        <v>139.93430000000001</v>
      </c>
      <c r="I831">
        <v>115.771</v>
      </c>
      <c r="J831">
        <v>140.3484</v>
      </c>
      <c r="K831"/>
      <c r="L831">
        <v>123.0916</v>
      </c>
      <c r="M831">
        <v>123.15940000000001</v>
      </c>
      <c r="N831">
        <v>149.54849999999999</v>
      </c>
      <c r="O831"/>
      <c r="P831"/>
      <c r="Q831">
        <v>112.9041</v>
      </c>
      <c r="R831">
        <v>129.17420000000001</v>
      </c>
      <c r="S831">
        <v>113.01560000000001</v>
      </c>
      <c r="T831">
        <v>139.86000000000001</v>
      </c>
      <c r="U831"/>
      <c r="V831">
        <v>124.7547</v>
      </c>
      <c r="W831"/>
      <c r="X831">
        <v>129.7834</v>
      </c>
      <c r="Y831"/>
      <c r="Z831"/>
      <c r="AA831">
        <v>142.2244</v>
      </c>
      <c r="AB831"/>
      <c r="AC831"/>
      <c r="AD831">
        <v>128.34</v>
      </c>
      <c r="AE831">
        <v>133.887</v>
      </c>
    </row>
    <row r="832" spans="1:31" x14ac:dyDescent="0.35">
      <c r="A832" s="69">
        <v>43891</v>
      </c>
      <c r="B832">
        <v>123.8985</v>
      </c>
      <c r="C832"/>
      <c r="D832">
        <v>140.9265</v>
      </c>
      <c r="E832"/>
      <c r="F832"/>
      <c r="G832"/>
      <c r="H832">
        <v>144.089</v>
      </c>
      <c r="I832">
        <v>117.06180000000001</v>
      </c>
      <c r="J832">
        <v>142.89169999999999</v>
      </c>
      <c r="K832"/>
      <c r="L832">
        <v>125.1925</v>
      </c>
      <c r="M832">
        <v>127.16330000000001</v>
      </c>
      <c r="N832">
        <v>152.41069999999999</v>
      </c>
      <c r="O832"/>
      <c r="P832"/>
      <c r="Q832">
        <v>113.9457</v>
      </c>
      <c r="R832">
        <v>133.9057</v>
      </c>
      <c r="S832">
        <v>113.4512</v>
      </c>
      <c r="T832">
        <v>140.9297</v>
      </c>
      <c r="U832"/>
      <c r="V832">
        <v>128.03919999999999</v>
      </c>
      <c r="W832"/>
      <c r="X832">
        <v>133.2465</v>
      </c>
      <c r="Y832"/>
      <c r="Z832"/>
      <c r="AA832">
        <v>144.19739999999999</v>
      </c>
      <c r="AB832"/>
      <c r="AC832"/>
      <c r="AD832">
        <v>132.73929999999999</v>
      </c>
      <c r="AE832">
        <v>137.00899999999999</v>
      </c>
    </row>
    <row r="833" spans="1:31" x14ac:dyDescent="0.35">
      <c r="A833" s="69">
        <v>43922</v>
      </c>
      <c r="B833">
        <v>127.437</v>
      </c>
      <c r="C833"/>
      <c r="D833">
        <v>145.85820000000001</v>
      </c>
      <c r="E833"/>
      <c r="F833"/>
      <c r="G833"/>
      <c r="H833">
        <v>149.2953</v>
      </c>
      <c r="I833">
        <v>119.58159999999999</v>
      </c>
      <c r="J833">
        <v>145.0838</v>
      </c>
      <c r="K833"/>
      <c r="L833">
        <v>127.6382</v>
      </c>
      <c r="M833">
        <v>130.92500000000001</v>
      </c>
      <c r="N833">
        <v>155.16499999999999</v>
      </c>
      <c r="O833"/>
      <c r="P833"/>
      <c r="Q833">
        <v>115.092</v>
      </c>
      <c r="R833">
        <v>138.9743</v>
      </c>
      <c r="S833">
        <v>113.9794</v>
      </c>
      <c r="T833">
        <v>142.09950000000001</v>
      </c>
      <c r="U833"/>
      <c r="V833">
        <v>132.06569999999999</v>
      </c>
      <c r="W833"/>
      <c r="X833">
        <v>139.1155</v>
      </c>
      <c r="Y833"/>
      <c r="Z833"/>
      <c r="AA833">
        <v>149.51910000000001</v>
      </c>
      <c r="AB833"/>
      <c r="AC833"/>
      <c r="AD833">
        <v>141.1568</v>
      </c>
      <c r="AE833">
        <v>140.82560000000001</v>
      </c>
    </row>
    <row r="834" spans="1:31" x14ac:dyDescent="0.35">
      <c r="A834" s="69">
        <v>43952</v>
      </c>
      <c r="B834">
        <v>129.41220000000001</v>
      </c>
      <c r="C834"/>
      <c r="D834">
        <v>148.167</v>
      </c>
      <c r="E834"/>
      <c r="F834"/>
      <c r="G834"/>
      <c r="H834">
        <v>152.00899999999999</v>
      </c>
      <c r="I834">
        <v>122.4409</v>
      </c>
      <c r="J834">
        <v>146.1422</v>
      </c>
      <c r="K834"/>
      <c r="L834">
        <v>129.46559999999999</v>
      </c>
      <c r="M834">
        <v>132.1602</v>
      </c>
      <c r="N834">
        <v>156.6739</v>
      </c>
      <c r="O834"/>
      <c r="P834"/>
      <c r="Q834">
        <v>116.294</v>
      </c>
      <c r="R834">
        <v>140.71449999999999</v>
      </c>
      <c r="S834">
        <v>115.3935</v>
      </c>
      <c r="T834">
        <v>143.3289</v>
      </c>
      <c r="U834"/>
      <c r="V834">
        <v>133.99459999999999</v>
      </c>
      <c r="W834"/>
      <c r="X834">
        <v>143.74459999999999</v>
      </c>
      <c r="Y834"/>
      <c r="Z834"/>
      <c r="AA834">
        <v>153.071</v>
      </c>
      <c r="AB834"/>
      <c r="AC834"/>
      <c r="AD834">
        <v>148.07</v>
      </c>
      <c r="AE834">
        <v>142.7611</v>
      </c>
    </row>
    <row r="835" spans="1:31" x14ac:dyDescent="0.35">
      <c r="A835" s="69">
        <v>43983</v>
      </c>
      <c r="B835">
        <v>129.95570000000001</v>
      </c>
      <c r="C835"/>
      <c r="D835">
        <v>150.58109999999999</v>
      </c>
      <c r="E835"/>
      <c r="F835"/>
      <c r="G835"/>
      <c r="H835">
        <v>153.0838</v>
      </c>
      <c r="I835">
        <v>126.2835</v>
      </c>
      <c r="J835">
        <v>147.05449999999999</v>
      </c>
      <c r="K835"/>
      <c r="L835">
        <v>130.85679999999999</v>
      </c>
      <c r="M835">
        <v>133.6182</v>
      </c>
      <c r="N835">
        <v>158.61250000000001</v>
      </c>
      <c r="O835"/>
      <c r="P835"/>
      <c r="Q835">
        <v>117.4781</v>
      </c>
      <c r="R835">
        <v>142.15299999999999</v>
      </c>
      <c r="S835">
        <v>117.5072</v>
      </c>
      <c r="T835">
        <v>144.28460000000001</v>
      </c>
      <c r="U835"/>
      <c r="V835">
        <v>133.6678</v>
      </c>
      <c r="W835"/>
      <c r="X835">
        <v>145.8665</v>
      </c>
      <c r="Y835"/>
      <c r="Z835"/>
      <c r="AA835">
        <v>153.0309</v>
      </c>
      <c r="AB835"/>
      <c r="AC835"/>
      <c r="AD835">
        <v>150.51159999999999</v>
      </c>
      <c r="AE835">
        <v>143.536</v>
      </c>
    </row>
    <row r="836" spans="1:31" x14ac:dyDescent="0.35">
      <c r="A836" s="69">
        <v>44013</v>
      </c>
      <c r="B836">
        <v>131.04</v>
      </c>
      <c r="C836"/>
      <c r="D836">
        <v>151.52199999999999</v>
      </c>
      <c r="E836"/>
      <c r="F836"/>
      <c r="G836"/>
      <c r="H836">
        <v>153.4025</v>
      </c>
      <c r="I836">
        <v>129.0103</v>
      </c>
      <c r="J836">
        <v>147.85480000000001</v>
      </c>
      <c r="K836"/>
      <c r="L836">
        <v>131.68719999999999</v>
      </c>
      <c r="M836">
        <v>134.53749999999999</v>
      </c>
      <c r="N836">
        <v>160.52619999999999</v>
      </c>
      <c r="O836"/>
      <c r="P836"/>
      <c r="Q836">
        <v>118.59180000000001</v>
      </c>
      <c r="R836">
        <v>143.733</v>
      </c>
      <c r="S836">
        <v>118.4367</v>
      </c>
      <c r="T836">
        <v>145.22800000000001</v>
      </c>
      <c r="U836"/>
      <c r="V836">
        <v>133.79839999999999</v>
      </c>
      <c r="W836"/>
      <c r="X836">
        <v>146.99610000000001</v>
      </c>
      <c r="Y836"/>
      <c r="Z836"/>
      <c r="AA836">
        <v>154.52199999999999</v>
      </c>
      <c r="AB836"/>
      <c r="AC836"/>
      <c r="AD836">
        <v>151.74449999999999</v>
      </c>
      <c r="AE836">
        <v>144.1172</v>
      </c>
    </row>
    <row r="837" spans="1:31" x14ac:dyDescent="0.35">
      <c r="A837" s="69">
        <v>44044</v>
      </c>
      <c r="B837">
        <v>132.51929999999999</v>
      </c>
      <c r="C837"/>
      <c r="D837">
        <v>152.00139999999999</v>
      </c>
      <c r="E837"/>
      <c r="F837"/>
      <c r="G837"/>
      <c r="H837">
        <v>153.9254</v>
      </c>
      <c r="I837">
        <v>130.8509</v>
      </c>
      <c r="J837">
        <v>148.9332</v>
      </c>
      <c r="K837"/>
      <c r="L837">
        <v>132.2209</v>
      </c>
      <c r="M837">
        <v>134.54480000000001</v>
      </c>
      <c r="N837">
        <v>162.44040000000001</v>
      </c>
      <c r="O837"/>
      <c r="P837"/>
      <c r="Q837">
        <v>119.5895</v>
      </c>
      <c r="R837">
        <v>146.41309999999999</v>
      </c>
      <c r="S837">
        <v>119.2864</v>
      </c>
      <c r="T837">
        <v>145.8374</v>
      </c>
      <c r="U837"/>
      <c r="V837">
        <v>135.22829999999999</v>
      </c>
      <c r="W837"/>
      <c r="X837">
        <v>147.7073</v>
      </c>
      <c r="Y837"/>
      <c r="Z837"/>
      <c r="AA837">
        <v>157.41650000000001</v>
      </c>
      <c r="AB837"/>
      <c r="AC837"/>
      <c r="AD837">
        <v>152.40530000000001</v>
      </c>
      <c r="AE837">
        <v>144.893</v>
      </c>
    </row>
    <row r="838" spans="1:31" x14ac:dyDescent="0.35">
      <c r="A838" s="69">
        <v>44075</v>
      </c>
      <c r="B838">
        <v>133.6876</v>
      </c>
      <c r="C838"/>
      <c r="D838">
        <v>153.3331</v>
      </c>
      <c r="E838"/>
      <c r="F838"/>
      <c r="G838"/>
      <c r="H838">
        <v>154.8116</v>
      </c>
      <c r="I838">
        <v>132.16759999999999</v>
      </c>
      <c r="J838">
        <v>150.67590000000001</v>
      </c>
      <c r="K838"/>
      <c r="L838">
        <v>132.733</v>
      </c>
      <c r="M838">
        <v>134.82300000000001</v>
      </c>
      <c r="N838">
        <v>164.93940000000001</v>
      </c>
      <c r="O838"/>
      <c r="P838"/>
      <c r="Q838">
        <v>120.3922</v>
      </c>
      <c r="R838">
        <v>149.2655</v>
      </c>
      <c r="S838">
        <v>119.94029999999999</v>
      </c>
      <c r="T838">
        <v>146.37569999999999</v>
      </c>
      <c r="U838"/>
      <c r="V838">
        <v>136.14510000000001</v>
      </c>
      <c r="W838"/>
      <c r="X838">
        <v>149.09889999999999</v>
      </c>
      <c r="Y838"/>
      <c r="Z838"/>
      <c r="AA838">
        <v>159.57040000000001</v>
      </c>
      <c r="AB838"/>
      <c r="AC838"/>
      <c r="AD838">
        <v>154.21350000000001</v>
      </c>
      <c r="AE838">
        <v>144.57650000000001</v>
      </c>
    </row>
    <row r="839" spans="1:31" x14ac:dyDescent="0.35">
      <c r="A839" s="69">
        <v>44105</v>
      </c>
      <c r="B839">
        <v>134.4665</v>
      </c>
      <c r="C839"/>
      <c r="D839">
        <v>150.01130000000001</v>
      </c>
      <c r="E839"/>
      <c r="F839"/>
      <c r="G839"/>
      <c r="H839">
        <v>155.93680000000001</v>
      </c>
      <c r="I839">
        <v>133.1328</v>
      </c>
      <c r="J839">
        <v>152.43430000000001</v>
      </c>
      <c r="K839"/>
      <c r="L839">
        <v>133.69399999999999</v>
      </c>
      <c r="M839">
        <v>135.16120000000001</v>
      </c>
      <c r="N839">
        <v>167.7064</v>
      </c>
      <c r="O839"/>
      <c r="P839"/>
      <c r="Q839">
        <v>121.0558</v>
      </c>
      <c r="R839">
        <v>151.46960000000001</v>
      </c>
      <c r="S839">
        <v>120.3105</v>
      </c>
      <c r="T839">
        <v>147.62139999999999</v>
      </c>
      <c r="U839"/>
      <c r="V839">
        <v>137.48179999999999</v>
      </c>
      <c r="W839"/>
      <c r="X839">
        <v>149.98429999999999</v>
      </c>
      <c r="Y839"/>
      <c r="Z839"/>
      <c r="AA839">
        <v>162.05439999999999</v>
      </c>
      <c r="AB839"/>
      <c r="AC839"/>
      <c r="AD839">
        <v>155.54599999999999</v>
      </c>
      <c r="AE839">
        <v>144.166</v>
      </c>
    </row>
    <row r="840" spans="1:31" x14ac:dyDescent="0.35">
      <c r="A840" s="69">
        <v>44136</v>
      </c>
      <c r="B840">
        <v>135.27330000000001</v>
      </c>
      <c r="C840"/>
      <c r="D840">
        <v>150.67269999999999</v>
      </c>
      <c r="E840"/>
      <c r="F840"/>
      <c r="G840"/>
      <c r="H840">
        <v>156.26140000000001</v>
      </c>
      <c r="I840">
        <v>133.876</v>
      </c>
      <c r="J840">
        <v>153.27809999999999</v>
      </c>
      <c r="K840"/>
      <c r="L840">
        <v>134.78899999999999</v>
      </c>
      <c r="M840">
        <v>135.0479</v>
      </c>
      <c r="N840">
        <v>169.81909999999999</v>
      </c>
      <c r="O840"/>
      <c r="P840"/>
      <c r="Q840">
        <v>121.751</v>
      </c>
      <c r="R840">
        <v>153.83670000000001</v>
      </c>
      <c r="S840">
        <v>120.7963</v>
      </c>
      <c r="T840">
        <v>149.02090000000001</v>
      </c>
      <c r="U840"/>
      <c r="V840">
        <v>138.5171</v>
      </c>
      <c r="W840"/>
      <c r="X840">
        <v>151.3623</v>
      </c>
      <c r="Y840"/>
      <c r="Z840"/>
      <c r="AA840">
        <v>164.54839999999999</v>
      </c>
      <c r="AB840"/>
      <c r="AC840"/>
      <c r="AD840">
        <v>157.48949999999999</v>
      </c>
      <c r="AE840">
        <v>143.96270000000001</v>
      </c>
    </row>
    <row r="841" spans="1:31" x14ac:dyDescent="0.35">
      <c r="A841" s="69">
        <v>44166</v>
      </c>
      <c r="B841">
        <v>136.0214</v>
      </c>
      <c r="C841"/>
      <c r="D841">
        <v>151.37610000000001</v>
      </c>
      <c r="E841"/>
      <c r="F841"/>
      <c r="G841"/>
      <c r="H841">
        <v>156.57419999999999</v>
      </c>
      <c r="I841">
        <v>134.2176</v>
      </c>
      <c r="J841">
        <v>152.77279999999999</v>
      </c>
      <c r="K841"/>
      <c r="L841">
        <v>135.9308</v>
      </c>
      <c r="M841">
        <v>136.39240000000001</v>
      </c>
      <c r="N841">
        <v>173.65639999999999</v>
      </c>
      <c r="O841"/>
      <c r="P841"/>
      <c r="Q841">
        <v>122.5301</v>
      </c>
      <c r="R841">
        <v>156.25899999999999</v>
      </c>
      <c r="S841">
        <v>121.1844</v>
      </c>
      <c r="T841">
        <v>149.53229999999999</v>
      </c>
      <c r="U841"/>
      <c r="V841">
        <v>139.108</v>
      </c>
      <c r="W841"/>
      <c r="X841">
        <v>152.42930000000001</v>
      </c>
      <c r="Y841"/>
      <c r="Z841"/>
      <c r="AA841">
        <v>164.90700000000001</v>
      </c>
      <c r="AB841"/>
      <c r="AC841"/>
      <c r="AD841">
        <v>158.7764</v>
      </c>
      <c r="AE841">
        <v>143.82480000000001</v>
      </c>
    </row>
    <row r="842" spans="1:31" x14ac:dyDescent="0.35">
      <c r="A842" s="69">
        <v>44197</v>
      </c>
      <c r="B842">
        <v>136.77780000000001</v>
      </c>
      <c r="C842"/>
      <c r="D842">
        <v>152.32499999999999</v>
      </c>
      <c r="E842"/>
      <c r="F842"/>
      <c r="G842"/>
      <c r="H842">
        <v>157.43299999999999</v>
      </c>
      <c r="I842">
        <v>135.55459999999999</v>
      </c>
      <c r="J842">
        <v>153.57820000000001</v>
      </c>
      <c r="K842"/>
      <c r="L842">
        <v>136.85740000000001</v>
      </c>
      <c r="M842">
        <v>137.78110000000001</v>
      </c>
      <c r="N842">
        <v>177.4444</v>
      </c>
      <c r="O842"/>
      <c r="P842"/>
      <c r="Q842">
        <v>123.3292</v>
      </c>
      <c r="R842">
        <v>158.26249999999999</v>
      </c>
      <c r="S842">
        <v>121.7171</v>
      </c>
      <c r="T842">
        <v>150.19669999999999</v>
      </c>
      <c r="U842"/>
      <c r="V842">
        <v>139.9605</v>
      </c>
      <c r="W842"/>
      <c r="X842">
        <v>154.00540000000001</v>
      </c>
      <c r="Y842"/>
      <c r="Z842"/>
      <c r="AA842">
        <v>165.16159999999999</v>
      </c>
      <c r="AB842"/>
      <c r="AC842"/>
      <c r="AD842">
        <v>160.83199999999999</v>
      </c>
      <c r="AE842">
        <v>144.88810000000001</v>
      </c>
    </row>
    <row r="843" spans="1:31" x14ac:dyDescent="0.35">
      <c r="A843" s="69">
        <v>44228</v>
      </c>
      <c r="B843">
        <v>137.47540000000001</v>
      </c>
      <c r="C843"/>
      <c r="D843">
        <v>153.39660000000001</v>
      </c>
      <c r="E843"/>
      <c r="F843"/>
      <c r="G843"/>
      <c r="H843">
        <v>158.2252</v>
      </c>
      <c r="I843">
        <v>137.03579999999999</v>
      </c>
      <c r="J843">
        <v>156.66820000000001</v>
      </c>
      <c r="K843"/>
      <c r="L843">
        <v>137.46619999999999</v>
      </c>
      <c r="M843">
        <v>138.31960000000001</v>
      </c>
      <c r="N843">
        <v>179.73750000000001</v>
      </c>
      <c r="O843"/>
      <c r="P843"/>
      <c r="Q843">
        <v>124.12009999999999</v>
      </c>
      <c r="R843">
        <v>159.93860000000001</v>
      </c>
      <c r="S843">
        <v>122.1499</v>
      </c>
      <c r="T843">
        <v>151.631</v>
      </c>
      <c r="U843"/>
      <c r="V843">
        <v>141.9365</v>
      </c>
      <c r="W843"/>
      <c r="X843">
        <v>155.50630000000001</v>
      </c>
      <c r="Y843"/>
      <c r="Z843"/>
      <c r="AA843">
        <v>166.42529999999999</v>
      </c>
      <c r="AB843"/>
      <c r="AC843"/>
      <c r="AD843">
        <v>162.84690000000001</v>
      </c>
      <c r="AE843">
        <v>145.20050000000001</v>
      </c>
    </row>
    <row r="844" spans="1:31" x14ac:dyDescent="0.35">
      <c r="A844" s="69">
        <v>44256</v>
      </c>
      <c r="B844">
        <v>137.78639999999999</v>
      </c>
      <c r="C844"/>
      <c r="D844">
        <v>153.7122</v>
      </c>
      <c r="E844"/>
      <c r="F844"/>
      <c r="G844"/>
      <c r="H844">
        <v>159.2174</v>
      </c>
      <c r="I844">
        <v>137.3227</v>
      </c>
      <c r="J844">
        <v>158.99860000000001</v>
      </c>
      <c r="K844"/>
      <c r="L844">
        <v>138.14009999999999</v>
      </c>
      <c r="M844">
        <v>139.21870000000001</v>
      </c>
      <c r="N844">
        <v>182.1037</v>
      </c>
      <c r="O844"/>
      <c r="P844"/>
      <c r="Q844">
        <v>124.94450000000001</v>
      </c>
      <c r="R844">
        <v>161.7731</v>
      </c>
      <c r="S844">
        <v>122.54649999999999</v>
      </c>
      <c r="T844">
        <v>153.19970000000001</v>
      </c>
      <c r="U844"/>
      <c r="V844">
        <v>143.316</v>
      </c>
      <c r="W844"/>
      <c r="X844">
        <v>156.95750000000001</v>
      </c>
      <c r="Y844"/>
      <c r="Z844"/>
      <c r="AA844">
        <v>167.4281</v>
      </c>
      <c r="AB844"/>
      <c r="AC844"/>
      <c r="AD844">
        <v>164.82859999999999</v>
      </c>
      <c r="AE844">
        <v>144.86699999999999</v>
      </c>
    </row>
    <row r="845" spans="1:31" x14ac:dyDescent="0.35">
      <c r="A845" s="69">
        <v>44287</v>
      </c>
      <c r="B845">
        <v>138.13669999999999</v>
      </c>
      <c r="C845"/>
      <c r="D845">
        <v>153.75620000000001</v>
      </c>
      <c r="E845"/>
      <c r="F845"/>
      <c r="G845"/>
      <c r="H845">
        <v>160.18559999999999</v>
      </c>
      <c r="I845">
        <v>137.786</v>
      </c>
      <c r="J845">
        <v>160.18790000000001</v>
      </c>
      <c r="K845"/>
      <c r="L845">
        <v>138.97540000000001</v>
      </c>
      <c r="M845">
        <v>140.17490000000001</v>
      </c>
      <c r="N845">
        <v>183.13570000000001</v>
      </c>
      <c r="O845"/>
      <c r="P845"/>
      <c r="Q845">
        <v>125.8224</v>
      </c>
      <c r="R845">
        <v>163.53989999999999</v>
      </c>
      <c r="S845">
        <v>122.9389</v>
      </c>
      <c r="T845">
        <v>155.7242</v>
      </c>
      <c r="U845"/>
      <c r="V845">
        <v>144.33340000000001</v>
      </c>
      <c r="W845"/>
      <c r="X845">
        <v>158.51570000000001</v>
      </c>
      <c r="Y845"/>
      <c r="Z845"/>
      <c r="AA845">
        <v>168.15690000000001</v>
      </c>
      <c r="AB845"/>
      <c r="AC845"/>
      <c r="AD845">
        <v>166.9614</v>
      </c>
      <c r="AE845">
        <v>144.845</v>
      </c>
    </row>
    <row r="846" spans="1:31" x14ac:dyDescent="0.35">
      <c r="A846" s="69">
        <v>44317</v>
      </c>
      <c r="B846">
        <v>138.50649999999999</v>
      </c>
      <c r="C846"/>
      <c r="D846">
        <v>155.32689999999999</v>
      </c>
      <c r="E846"/>
      <c r="F846"/>
      <c r="G846"/>
      <c r="H846">
        <v>161.48269999999999</v>
      </c>
      <c r="I846">
        <v>138.2851</v>
      </c>
      <c r="J846">
        <v>161.04060000000001</v>
      </c>
      <c r="K846"/>
      <c r="L846">
        <v>139.8913</v>
      </c>
      <c r="M846">
        <v>140.88460000000001</v>
      </c>
      <c r="N846">
        <v>183.315</v>
      </c>
      <c r="O846"/>
      <c r="P846"/>
      <c r="Q846">
        <v>126.7349</v>
      </c>
      <c r="R846">
        <v>164.94110000000001</v>
      </c>
      <c r="S846">
        <v>123.2839</v>
      </c>
      <c r="T846">
        <v>156.81989999999999</v>
      </c>
      <c r="U846"/>
      <c r="V846">
        <v>145.95689999999999</v>
      </c>
      <c r="W846"/>
      <c r="X846">
        <v>160.2569</v>
      </c>
      <c r="Y846"/>
      <c r="Z846"/>
      <c r="AA846">
        <v>169.83349999999999</v>
      </c>
      <c r="AB846"/>
      <c r="AC846"/>
      <c r="AD846">
        <v>169.51849999999999</v>
      </c>
      <c r="AE846">
        <v>145.2732</v>
      </c>
    </row>
    <row r="847" spans="1:31" x14ac:dyDescent="0.35">
      <c r="A847" s="69">
        <v>44348</v>
      </c>
      <c r="B847">
        <v>139.4759</v>
      </c>
      <c r="C847"/>
      <c r="D847">
        <v>156.1157</v>
      </c>
      <c r="E847"/>
      <c r="F847"/>
      <c r="G847"/>
      <c r="H847">
        <v>162.8869</v>
      </c>
      <c r="I847">
        <v>138.3724</v>
      </c>
      <c r="J847">
        <v>161.94990000000001</v>
      </c>
      <c r="K847"/>
      <c r="L847">
        <v>140.75</v>
      </c>
      <c r="M847">
        <v>141.75989999999999</v>
      </c>
      <c r="N847">
        <v>184.6601</v>
      </c>
      <c r="O847"/>
      <c r="P847"/>
      <c r="Q847">
        <v>127.7043</v>
      </c>
      <c r="R847">
        <v>167.38720000000001</v>
      </c>
      <c r="S847">
        <v>123.58329999999999</v>
      </c>
      <c r="T847">
        <v>156.90459999999999</v>
      </c>
      <c r="U847"/>
      <c r="V847">
        <v>147.0214</v>
      </c>
      <c r="W847"/>
      <c r="X847">
        <v>160.74590000000001</v>
      </c>
      <c r="Y847"/>
      <c r="Z847"/>
      <c r="AA847">
        <v>171.7946</v>
      </c>
      <c r="AB847"/>
      <c r="AC847"/>
      <c r="AD847">
        <v>169.8622</v>
      </c>
      <c r="AE847">
        <v>145.53039999999999</v>
      </c>
    </row>
    <row r="848" spans="1:31" x14ac:dyDescent="0.35">
      <c r="A848" s="69">
        <v>44378</v>
      </c>
      <c r="B848">
        <v>141.18770000000001</v>
      </c>
      <c r="C848"/>
      <c r="D848">
        <v>158.77279999999999</v>
      </c>
      <c r="E848"/>
      <c r="F848"/>
      <c r="G848"/>
      <c r="H848">
        <v>164.21010000000001</v>
      </c>
      <c r="I848">
        <v>139.47239999999999</v>
      </c>
      <c r="J848">
        <v>162.78649999999999</v>
      </c>
      <c r="K848"/>
      <c r="L848">
        <v>141.8612</v>
      </c>
      <c r="M848">
        <v>142.19589999999999</v>
      </c>
      <c r="N848">
        <v>187.3032</v>
      </c>
      <c r="O848"/>
      <c r="P848"/>
      <c r="Q848">
        <v>128.76410000000001</v>
      </c>
      <c r="R848">
        <v>170.8913</v>
      </c>
      <c r="S848">
        <v>123.8788</v>
      </c>
      <c r="T848">
        <v>158.24619999999999</v>
      </c>
      <c r="U848"/>
      <c r="V848">
        <v>148.18039999999999</v>
      </c>
      <c r="W848"/>
      <c r="X848">
        <v>161.93129999999999</v>
      </c>
      <c r="Y848"/>
      <c r="Z848"/>
      <c r="AA848">
        <v>172.8092</v>
      </c>
      <c r="AB848"/>
      <c r="AC848"/>
      <c r="AD848">
        <v>171.1507</v>
      </c>
      <c r="AE848">
        <v>146.12729999999999</v>
      </c>
    </row>
    <row r="849" spans="1:31" x14ac:dyDescent="0.35">
      <c r="A849" s="69">
        <v>44409</v>
      </c>
      <c r="B849">
        <v>142.34479999999999</v>
      </c>
      <c r="C849"/>
      <c r="D849">
        <v>160.15620000000001</v>
      </c>
      <c r="E849"/>
      <c r="F849"/>
      <c r="G849"/>
      <c r="H849">
        <v>165.5539</v>
      </c>
      <c r="I849">
        <v>140.9821</v>
      </c>
      <c r="J849">
        <v>163.5496</v>
      </c>
      <c r="K849"/>
      <c r="L849">
        <v>142.7561</v>
      </c>
      <c r="M849">
        <v>142.5806</v>
      </c>
      <c r="N849">
        <v>188.9126</v>
      </c>
      <c r="O849"/>
      <c r="P849"/>
      <c r="Q849">
        <v>129.9127</v>
      </c>
      <c r="R849">
        <v>173.02770000000001</v>
      </c>
      <c r="S849">
        <v>124.1611</v>
      </c>
      <c r="T849">
        <v>159.6352</v>
      </c>
      <c r="U849"/>
      <c r="V849">
        <v>149.29050000000001</v>
      </c>
      <c r="W849"/>
      <c r="X849">
        <v>163.2945</v>
      </c>
      <c r="Y849"/>
      <c r="Z849"/>
      <c r="AA849">
        <v>173.26259999999999</v>
      </c>
      <c r="AB849"/>
      <c r="AC849"/>
      <c r="AD849">
        <v>172.97720000000001</v>
      </c>
      <c r="AE849">
        <v>147.5104</v>
      </c>
    </row>
    <row r="850" spans="1:31" x14ac:dyDescent="0.35">
      <c r="A850" s="69">
        <v>44440</v>
      </c>
      <c r="B850">
        <v>143.7456</v>
      </c>
      <c r="C850"/>
      <c r="D850">
        <v>160.904</v>
      </c>
      <c r="E850"/>
      <c r="F850"/>
      <c r="G850"/>
      <c r="H850">
        <v>166.2653</v>
      </c>
      <c r="I850">
        <v>142.43809999999999</v>
      </c>
      <c r="J850">
        <v>164.18199999999999</v>
      </c>
      <c r="K850"/>
      <c r="L850">
        <v>143.06870000000001</v>
      </c>
      <c r="M850">
        <v>144.37880000000001</v>
      </c>
      <c r="N850">
        <v>190.86250000000001</v>
      </c>
      <c r="O850"/>
      <c r="P850"/>
      <c r="Q850">
        <v>131.1326</v>
      </c>
      <c r="R850">
        <v>174.99080000000001</v>
      </c>
      <c r="S850">
        <v>124.42919999999999</v>
      </c>
      <c r="T850">
        <v>160.4632</v>
      </c>
      <c r="U850"/>
      <c r="V850">
        <v>150.3227</v>
      </c>
      <c r="W850"/>
      <c r="X850">
        <v>164.31180000000001</v>
      </c>
      <c r="Y850"/>
      <c r="Z850"/>
      <c r="AA850">
        <v>174.21899999999999</v>
      </c>
      <c r="AB850"/>
      <c r="AC850"/>
      <c r="AD850">
        <v>174.06059999999999</v>
      </c>
      <c r="AE850">
        <v>148.69149999999999</v>
      </c>
    </row>
    <row r="851" spans="1:31" x14ac:dyDescent="0.35">
      <c r="A851" s="69">
        <v>44470</v>
      </c>
      <c r="B851">
        <v>145.2585</v>
      </c>
      <c r="C851"/>
      <c r="D851">
        <v>161.08500000000001</v>
      </c>
      <c r="E851"/>
      <c r="F851"/>
      <c r="G851"/>
      <c r="H851">
        <v>167.91</v>
      </c>
      <c r="I851">
        <v>143.43440000000001</v>
      </c>
      <c r="J851">
        <v>164.64609999999999</v>
      </c>
      <c r="K851"/>
      <c r="L851">
        <v>143.87809999999999</v>
      </c>
      <c r="M851">
        <v>145.61969999999999</v>
      </c>
      <c r="N851">
        <v>194.46459999999999</v>
      </c>
      <c r="O851"/>
      <c r="P851"/>
      <c r="Q851">
        <v>132.37270000000001</v>
      </c>
      <c r="R851">
        <v>176.48419999999999</v>
      </c>
      <c r="S851">
        <v>124.7841</v>
      </c>
      <c r="T851">
        <v>161.36760000000001</v>
      </c>
      <c r="U851"/>
      <c r="V851">
        <v>150.6739</v>
      </c>
      <c r="W851"/>
      <c r="X851">
        <v>165.50210000000001</v>
      </c>
      <c r="Y851"/>
      <c r="Z851"/>
      <c r="AA851">
        <v>175.93340000000001</v>
      </c>
      <c r="AB851"/>
      <c r="AC851"/>
      <c r="AD851">
        <v>175.5384</v>
      </c>
      <c r="AE851">
        <v>149.16409999999999</v>
      </c>
    </row>
    <row r="852" spans="1:31" x14ac:dyDescent="0.35">
      <c r="A852" s="69">
        <v>44501</v>
      </c>
      <c r="B852">
        <v>146.26150000000001</v>
      </c>
      <c r="C852"/>
      <c r="D852">
        <v>162.95840000000001</v>
      </c>
      <c r="E852"/>
      <c r="F852"/>
      <c r="G852"/>
      <c r="H852">
        <v>170.64109999999999</v>
      </c>
      <c r="I852">
        <v>143.71299999999999</v>
      </c>
      <c r="J852">
        <v>165.23570000000001</v>
      </c>
      <c r="K852"/>
      <c r="L852">
        <v>144.96979999999999</v>
      </c>
      <c r="M852">
        <v>146.4307</v>
      </c>
      <c r="N852">
        <v>199.05719999999999</v>
      </c>
      <c r="O852"/>
      <c r="P852"/>
      <c r="Q852">
        <v>133.5994</v>
      </c>
      <c r="R852">
        <v>177.4528</v>
      </c>
      <c r="S852">
        <v>125.08159999999999</v>
      </c>
      <c r="T852">
        <v>162.86009999999999</v>
      </c>
      <c r="U852"/>
      <c r="V852">
        <v>151.74770000000001</v>
      </c>
      <c r="W852"/>
      <c r="X852">
        <v>166.8981</v>
      </c>
      <c r="Y852"/>
      <c r="Z852"/>
      <c r="AA852">
        <v>177.54130000000001</v>
      </c>
      <c r="AB852"/>
      <c r="AC852"/>
      <c r="AD852">
        <v>177.24359999999999</v>
      </c>
      <c r="AE852">
        <v>150.50800000000001</v>
      </c>
    </row>
    <row r="853" spans="1:31" x14ac:dyDescent="0.35">
      <c r="A853" s="69">
        <v>44531</v>
      </c>
      <c r="B853">
        <v>147.9145</v>
      </c>
      <c r="C853"/>
      <c r="D853">
        <v>163.4316</v>
      </c>
      <c r="E853"/>
      <c r="F853"/>
      <c r="G853"/>
      <c r="H853">
        <v>173.88290000000001</v>
      </c>
      <c r="I853">
        <v>145.10749999999999</v>
      </c>
      <c r="J853">
        <v>164.13390000000001</v>
      </c>
      <c r="K853"/>
      <c r="L853">
        <v>145.78569999999999</v>
      </c>
      <c r="M853">
        <v>147.4101</v>
      </c>
      <c r="N853">
        <v>203.5675</v>
      </c>
      <c r="O853"/>
      <c r="P853"/>
      <c r="Q853">
        <v>134.7799</v>
      </c>
      <c r="R853">
        <v>180.06370000000001</v>
      </c>
      <c r="S853">
        <v>125.3068</v>
      </c>
      <c r="T853">
        <v>164.03819999999999</v>
      </c>
      <c r="U853"/>
      <c r="V853">
        <v>153.5463</v>
      </c>
      <c r="W853"/>
      <c r="X853">
        <v>167.9588</v>
      </c>
      <c r="Y853"/>
      <c r="Z853"/>
      <c r="AA853">
        <v>180.22630000000001</v>
      </c>
      <c r="AB853"/>
      <c r="AC853"/>
      <c r="AD853">
        <v>178.4117</v>
      </c>
      <c r="AE853">
        <v>152.1525</v>
      </c>
    </row>
    <row r="854" spans="1:31" x14ac:dyDescent="0.35">
      <c r="A854" s="69">
        <v>44562</v>
      </c>
      <c r="B854">
        <v>149.11080000000001</v>
      </c>
      <c r="C854"/>
      <c r="D854">
        <v>164.9759</v>
      </c>
      <c r="E854"/>
      <c r="F854"/>
      <c r="G854"/>
      <c r="H854">
        <v>176.49350000000001</v>
      </c>
      <c r="I854">
        <v>146.1395</v>
      </c>
      <c r="J854">
        <v>163.87790000000001</v>
      </c>
      <c r="K854"/>
      <c r="L854">
        <v>146.0994</v>
      </c>
      <c r="M854">
        <v>147.12989999999999</v>
      </c>
      <c r="N854">
        <v>205.66069999999999</v>
      </c>
      <c r="O854"/>
      <c r="P854"/>
      <c r="Q854">
        <v>135.89519999999999</v>
      </c>
      <c r="R854">
        <v>181.2902</v>
      </c>
      <c r="S854">
        <v>125.7226</v>
      </c>
      <c r="T854">
        <v>165.02500000000001</v>
      </c>
      <c r="U854"/>
      <c r="V854">
        <v>155.042</v>
      </c>
      <c r="W854"/>
      <c r="X854">
        <v>169.0087</v>
      </c>
      <c r="Y854"/>
      <c r="Z854"/>
      <c r="AA854">
        <v>183.31659999999999</v>
      </c>
      <c r="AB854"/>
      <c r="AC854"/>
      <c r="AD854">
        <v>179.73840000000001</v>
      </c>
      <c r="AE854">
        <v>152.7945</v>
      </c>
    </row>
    <row r="855" spans="1:31" x14ac:dyDescent="0.35">
      <c r="A855" s="69">
        <v>44593</v>
      </c>
      <c r="B855">
        <v>149.38820000000001</v>
      </c>
      <c r="C855"/>
      <c r="D855">
        <v>166.0891</v>
      </c>
      <c r="E855"/>
      <c r="F855"/>
      <c r="G855"/>
      <c r="H855">
        <v>177.16669999999999</v>
      </c>
      <c r="I855">
        <v>146.25219999999999</v>
      </c>
      <c r="J855">
        <v>166.2576</v>
      </c>
      <c r="K855"/>
      <c r="L855">
        <v>146.24680000000001</v>
      </c>
      <c r="M855">
        <v>147.73269999999999</v>
      </c>
      <c r="N855">
        <v>209.89830000000001</v>
      </c>
      <c r="O855"/>
      <c r="P855"/>
      <c r="Q855">
        <v>136.94149999999999</v>
      </c>
      <c r="R855">
        <v>182.02529999999999</v>
      </c>
      <c r="S855">
        <v>126.0626</v>
      </c>
      <c r="T855">
        <v>165.92490000000001</v>
      </c>
      <c r="U855"/>
      <c r="V855">
        <v>155.4367</v>
      </c>
      <c r="W855"/>
      <c r="X855">
        <v>169.59960000000001</v>
      </c>
      <c r="Y855"/>
      <c r="Z855"/>
      <c r="AA855">
        <v>185.8211</v>
      </c>
      <c r="AB855"/>
      <c r="AC855"/>
      <c r="AD855">
        <v>180.22569999999999</v>
      </c>
      <c r="AE855">
        <v>153.6789</v>
      </c>
    </row>
    <row r="856" spans="1:31" x14ac:dyDescent="0.35">
      <c r="A856" s="69">
        <v>44621</v>
      </c>
      <c r="B856">
        <v>150.18389999999999</v>
      </c>
      <c r="C856"/>
      <c r="D856">
        <v>166.80279999999999</v>
      </c>
      <c r="E856"/>
      <c r="F856"/>
      <c r="G856"/>
      <c r="H856">
        <v>178.31120000000001</v>
      </c>
      <c r="I856">
        <v>147.53559999999999</v>
      </c>
      <c r="J856">
        <v>167.85310000000001</v>
      </c>
      <c r="K856"/>
      <c r="L856">
        <v>146.89570000000001</v>
      </c>
      <c r="M856">
        <v>149.38579999999999</v>
      </c>
      <c r="N856">
        <v>213.75030000000001</v>
      </c>
      <c r="O856"/>
      <c r="P856"/>
      <c r="Q856">
        <v>137.9128</v>
      </c>
      <c r="R856">
        <v>182.62379999999999</v>
      </c>
      <c r="S856">
        <v>126.3712</v>
      </c>
      <c r="T856">
        <v>166.2056</v>
      </c>
      <c r="U856"/>
      <c r="V856">
        <v>156.27959999999999</v>
      </c>
      <c r="W856"/>
      <c r="X856">
        <v>170.1302</v>
      </c>
      <c r="Y856"/>
      <c r="Z856"/>
      <c r="AA856">
        <v>188.75620000000001</v>
      </c>
      <c r="AB856"/>
      <c r="AC856"/>
      <c r="AD856">
        <v>180.48560000000001</v>
      </c>
      <c r="AE856">
        <v>155.51179999999999</v>
      </c>
    </row>
    <row r="857" spans="1:31" x14ac:dyDescent="0.35">
      <c r="A857" s="69">
        <v>44652</v>
      </c>
      <c r="B857">
        <v>151.1729</v>
      </c>
      <c r="C857"/>
      <c r="D857">
        <v>168.2473</v>
      </c>
      <c r="E857"/>
      <c r="F857"/>
      <c r="G857"/>
      <c r="H857">
        <v>180.25530000000001</v>
      </c>
      <c r="I857">
        <v>149.08959999999999</v>
      </c>
      <c r="J857">
        <v>168.41309999999999</v>
      </c>
      <c r="K857"/>
      <c r="L857">
        <v>147.93170000000001</v>
      </c>
      <c r="M857">
        <v>149.85220000000001</v>
      </c>
      <c r="N857">
        <v>214.70740000000001</v>
      </c>
      <c r="O857"/>
      <c r="P857"/>
      <c r="Q857">
        <v>138.9374</v>
      </c>
      <c r="R857">
        <v>182.57480000000001</v>
      </c>
      <c r="S857">
        <v>126.7354</v>
      </c>
      <c r="T857">
        <v>166.5137</v>
      </c>
      <c r="U857"/>
      <c r="V857">
        <v>158.04179999999999</v>
      </c>
      <c r="W857"/>
      <c r="X857">
        <v>170.02959999999999</v>
      </c>
      <c r="Y857"/>
      <c r="Z857"/>
      <c r="AA857">
        <v>190.53440000000001</v>
      </c>
      <c r="AB857"/>
      <c r="AC857"/>
      <c r="AD857">
        <v>179.6927</v>
      </c>
      <c r="AE857">
        <v>156.37479999999999</v>
      </c>
    </row>
    <row r="858" spans="1:31" x14ac:dyDescent="0.35">
      <c r="A858" s="69">
        <v>44682</v>
      </c>
      <c r="B858">
        <v>152.1842</v>
      </c>
      <c r="C858"/>
      <c r="D858">
        <v>169.44829999999999</v>
      </c>
      <c r="E858"/>
      <c r="F858"/>
      <c r="G858"/>
      <c r="H858">
        <v>181.81700000000001</v>
      </c>
      <c r="I858">
        <v>150.56059999999999</v>
      </c>
      <c r="J858">
        <v>169.68279999999999</v>
      </c>
      <c r="K858"/>
      <c r="L858">
        <v>148.72200000000001</v>
      </c>
      <c r="M858">
        <v>149.50710000000001</v>
      </c>
      <c r="N858">
        <v>216.54499999999999</v>
      </c>
      <c r="O858"/>
      <c r="P858"/>
      <c r="Q858">
        <v>140.08840000000001</v>
      </c>
      <c r="R858">
        <v>184.22300000000001</v>
      </c>
      <c r="S858">
        <v>126.7784</v>
      </c>
      <c r="T858">
        <v>167.6557</v>
      </c>
      <c r="U858"/>
      <c r="V858">
        <v>158.97810000000001</v>
      </c>
      <c r="W858"/>
      <c r="X858">
        <v>170.29169999999999</v>
      </c>
      <c r="Y858"/>
      <c r="Z858"/>
      <c r="AA858">
        <v>189.3</v>
      </c>
      <c r="AB858"/>
      <c r="AC858"/>
      <c r="AD858">
        <v>179.73259999999999</v>
      </c>
      <c r="AE858">
        <v>156.2953</v>
      </c>
    </row>
    <row r="859" spans="1:31" x14ac:dyDescent="0.35">
      <c r="A859" s="69">
        <v>44713</v>
      </c>
      <c r="B859">
        <v>153.49260000000001</v>
      </c>
      <c r="C859"/>
      <c r="D859">
        <v>170.44319999999999</v>
      </c>
      <c r="E859"/>
      <c r="F859"/>
      <c r="G859"/>
      <c r="H859">
        <v>183.8235</v>
      </c>
      <c r="I859">
        <v>152.29519999999999</v>
      </c>
      <c r="J859">
        <v>170.55549999999999</v>
      </c>
      <c r="K859"/>
      <c r="L859">
        <v>149.31989999999999</v>
      </c>
      <c r="M859">
        <v>149.9479</v>
      </c>
      <c r="N859">
        <v>218.50630000000001</v>
      </c>
      <c r="O859"/>
      <c r="P859"/>
      <c r="Q859">
        <v>141.2098</v>
      </c>
      <c r="R859">
        <v>186.24189999999999</v>
      </c>
      <c r="S859">
        <v>127.19750000000001</v>
      </c>
      <c r="T859">
        <v>168.37540000000001</v>
      </c>
      <c r="U859"/>
      <c r="V859">
        <v>160.06620000000001</v>
      </c>
      <c r="W859"/>
      <c r="X859">
        <v>170.4795</v>
      </c>
      <c r="Y859"/>
      <c r="Z859"/>
      <c r="AA859">
        <v>187.70939999999999</v>
      </c>
      <c r="AB859"/>
      <c r="AC859"/>
      <c r="AD859">
        <v>179.38640000000001</v>
      </c>
      <c r="AE859">
        <v>156.96180000000001</v>
      </c>
    </row>
    <row r="860" spans="1:31" x14ac:dyDescent="0.35">
      <c r="A860" s="69">
        <v>44743</v>
      </c>
      <c r="B860">
        <v>154.50960000000001</v>
      </c>
      <c r="C860"/>
      <c r="D860">
        <v>171.90780000000001</v>
      </c>
      <c r="E860"/>
      <c r="F860"/>
      <c r="G860"/>
      <c r="H860">
        <v>186.09379999999999</v>
      </c>
      <c r="I860">
        <v>151.35570000000001</v>
      </c>
      <c r="J860">
        <v>170.6628</v>
      </c>
      <c r="K860"/>
      <c r="L860">
        <v>150.2843</v>
      </c>
      <c r="M860">
        <v>150.5573</v>
      </c>
      <c r="N860">
        <v>222.3022</v>
      </c>
      <c r="O860"/>
      <c r="P860"/>
      <c r="Q860">
        <v>142.13390000000001</v>
      </c>
      <c r="R860">
        <v>187.44</v>
      </c>
      <c r="S860">
        <v>127.54770000000001</v>
      </c>
      <c r="T860">
        <v>168.72110000000001</v>
      </c>
      <c r="U860"/>
      <c r="V860">
        <v>160.6782</v>
      </c>
      <c r="W860"/>
      <c r="X860">
        <v>170.958</v>
      </c>
      <c r="Y860"/>
      <c r="Z860"/>
      <c r="AA860">
        <v>185.95079999999999</v>
      </c>
      <c r="AB860"/>
      <c r="AC860"/>
      <c r="AD860">
        <v>179.62549999999999</v>
      </c>
      <c r="AE860">
        <v>158.31180000000001</v>
      </c>
    </row>
    <row r="861" spans="1:31" x14ac:dyDescent="0.35">
      <c r="A861" s="69">
        <v>44774</v>
      </c>
      <c r="B861">
        <v>155.09520000000001</v>
      </c>
      <c r="C861"/>
      <c r="D861">
        <v>172.6662</v>
      </c>
      <c r="E861"/>
      <c r="F861"/>
      <c r="G861"/>
      <c r="H861">
        <v>188.12639999999999</v>
      </c>
      <c r="I861">
        <v>148.62309999999999</v>
      </c>
      <c r="J861">
        <v>171.44749999999999</v>
      </c>
      <c r="K861"/>
      <c r="L861">
        <v>151.23070000000001</v>
      </c>
      <c r="M861">
        <v>151.1199</v>
      </c>
      <c r="N861">
        <v>226.46530000000001</v>
      </c>
      <c r="O861"/>
      <c r="P861"/>
      <c r="Q861">
        <v>142.85499999999999</v>
      </c>
      <c r="R861">
        <v>187.95939999999999</v>
      </c>
      <c r="S861">
        <v>127.83759999999999</v>
      </c>
      <c r="T861">
        <v>169.54859999999999</v>
      </c>
      <c r="U861"/>
      <c r="V861">
        <v>160.8535</v>
      </c>
      <c r="W861"/>
      <c r="X861">
        <v>171.2407</v>
      </c>
      <c r="Y861"/>
      <c r="Z861"/>
      <c r="AA861">
        <v>187.74639999999999</v>
      </c>
      <c r="AB861"/>
      <c r="AC861"/>
      <c r="AD861">
        <v>179.59059999999999</v>
      </c>
      <c r="AE861">
        <v>159.90260000000001</v>
      </c>
    </row>
    <row r="862" spans="1:31" x14ac:dyDescent="0.35">
      <c r="A862" s="69">
        <v>44805</v>
      </c>
      <c r="B862">
        <v>155.3081</v>
      </c>
      <c r="C862"/>
      <c r="D862">
        <v>174.31299999999999</v>
      </c>
      <c r="E862"/>
      <c r="F862"/>
      <c r="G862"/>
      <c r="H862">
        <v>189.852</v>
      </c>
      <c r="I862">
        <v>146.9571</v>
      </c>
      <c r="J862">
        <v>172.244</v>
      </c>
      <c r="K862"/>
      <c r="L862">
        <v>152.08070000000001</v>
      </c>
      <c r="M862">
        <v>154.02529999999999</v>
      </c>
      <c r="N862">
        <v>228.1009</v>
      </c>
      <c r="O862"/>
      <c r="P862"/>
      <c r="Q862">
        <v>143.51140000000001</v>
      </c>
      <c r="R862">
        <v>189.54409999999999</v>
      </c>
      <c r="S862">
        <v>127.95229999999999</v>
      </c>
      <c r="T862">
        <v>170.00360000000001</v>
      </c>
      <c r="U862"/>
      <c r="V862">
        <v>163.0558</v>
      </c>
      <c r="W862"/>
      <c r="X862">
        <v>171.18379999999999</v>
      </c>
      <c r="Y862"/>
      <c r="Z862"/>
      <c r="AA862">
        <v>192.5564</v>
      </c>
      <c r="AB862"/>
      <c r="AC862"/>
      <c r="AD862">
        <v>178.523</v>
      </c>
      <c r="AE862">
        <v>161.42959999999999</v>
      </c>
    </row>
    <row r="863" spans="1:31" x14ac:dyDescent="0.35">
      <c r="A863" s="69">
        <v>44835</v>
      </c>
      <c r="B863">
        <v>155.86850000000001</v>
      </c>
      <c r="C863"/>
      <c r="D863">
        <v>174.58670000000001</v>
      </c>
      <c r="E863"/>
      <c r="F863"/>
      <c r="G863"/>
      <c r="H863">
        <v>191.28039999999999</v>
      </c>
      <c r="I863">
        <v>146.0018</v>
      </c>
      <c r="J863">
        <v>173.1317</v>
      </c>
      <c r="K863"/>
      <c r="L863">
        <v>152.23390000000001</v>
      </c>
      <c r="M863">
        <v>155.2216</v>
      </c>
      <c r="N863">
        <v>226.6755</v>
      </c>
      <c r="O863"/>
      <c r="P863"/>
      <c r="Q863">
        <v>144.1542</v>
      </c>
      <c r="R863">
        <v>190.59049999999999</v>
      </c>
      <c r="S863">
        <v>128.05709999999999</v>
      </c>
      <c r="T863">
        <v>170.4188</v>
      </c>
      <c r="U863"/>
      <c r="V863">
        <v>163.26499999999999</v>
      </c>
      <c r="W863"/>
      <c r="X863">
        <v>171.0318</v>
      </c>
      <c r="Y863"/>
      <c r="Z863"/>
      <c r="AA863">
        <v>194.26750000000001</v>
      </c>
      <c r="AB863"/>
      <c r="AC863"/>
      <c r="AD863">
        <v>177.79400000000001</v>
      </c>
      <c r="AE863">
        <v>162.92160000000001</v>
      </c>
    </row>
    <row r="864" spans="1:31" x14ac:dyDescent="0.35">
      <c r="A864" s="69">
        <v>44866</v>
      </c>
      <c r="B864">
        <v>156.9555</v>
      </c>
      <c r="C864"/>
      <c r="D864">
        <v>176.3698</v>
      </c>
      <c r="E864"/>
      <c r="F864"/>
      <c r="G864"/>
      <c r="H864">
        <v>192.54089999999999</v>
      </c>
      <c r="I864">
        <v>146.01079999999999</v>
      </c>
      <c r="J864">
        <v>173.90119999999999</v>
      </c>
      <c r="K864"/>
      <c r="L864">
        <v>152.1772</v>
      </c>
      <c r="M864">
        <v>153.2602</v>
      </c>
      <c r="N864">
        <v>224.72309999999999</v>
      </c>
      <c r="O864"/>
      <c r="P864"/>
      <c r="Q864">
        <v>144.73330000000001</v>
      </c>
      <c r="R864">
        <v>190.5033</v>
      </c>
      <c r="S864">
        <v>128.42019999999999</v>
      </c>
      <c r="T864"/>
      <c r="U864"/>
      <c r="V864">
        <v>161.96510000000001</v>
      </c>
      <c r="W864"/>
      <c r="X864">
        <v>170.76660000000001</v>
      </c>
      <c r="Y864"/>
      <c r="Z864"/>
      <c r="AA864">
        <v>196.8108</v>
      </c>
      <c r="AB864"/>
      <c r="AC864"/>
      <c r="AD864">
        <v>177.2901</v>
      </c>
      <c r="AE864">
        <v>164.4632</v>
      </c>
    </row>
    <row r="865" spans="1:31" x14ac:dyDescent="0.35">
      <c r="A865" s="69">
        <v>44896</v>
      </c>
      <c r="B865">
        <v>157.99770000000001</v>
      </c>
      <c r="C865"/>
      <c r="D865"/>
      <c r="E865"/>
      <c r="F865"/>
      <c r="G865"/>
      <c r="H865">
        <v>194.09180000000001</v>
      </c>
      <c r="I865"/>
      <c r="J865">
        <v>172.4545</v>
      </c>
      <c r="K865"/>
      <c r="L865">
        <v>152.3854</v>
      </c>
      <c r="M865">
        <v>152.1465</v>
      </c>
      <c r="N865">
        <v>222.13849999999999</v>
      </c>
      <c r="O865"/>
      <c r="P865"/>
      <c r="Q865">
        <v>145.27959999999999</v>
      </c>
      <c r="R865"/>
      <c r="S865">
        <v>128.48320000000001</v>
      </c>
      <c r="T865"/>
      <c r="U865"/>
      <c r="V865">
        <v>162.72880000000001</v>
      </c>
      <c r="W865"/>
      <c r="X865"/>
      <c r="Y865"/>
      <c r="Z865"/>
      <c r="AA865"/>
      <c r="AB865"/>
      <c r="AC865"/>
      <c r="AD865">
        <v>176.06639999999999</v>
      </c>
      <c r="AE865">
        <v>165.31110000000001</v>
      </c>
    </row>
    <row r="866" spans="1:31" x14ac:dyDescent="0.35">
      <c r="A866" s="69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  <row r="867" spans="1:31" x14ac:dyDescent="0.35">
      <c r="A867" s="69">
        <v>44958</v>
      </c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</row>
    <row r="868" spans="1:31" x14ac:dyDescent="0.35">
      <c r="A868" s="69">
        <v>44986</v>
      </c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</row>
    <row r="869" spans="1:31" x14ac:dyDescent="0.35">
      <c r="A869" s="69">
        <v>45017</v>
      </c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</row>
    <row r="870" spans="1:31" x14ac:dyDescent="0.35">
      <c r="A870" s="69">
        <v>45047</v>
      </c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</row>
    <row r="871" spans="1:31" x14ac:dyDescent="0.35">
      <c r="A871" s="69">
        <v>45078</v>
      </c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</row>
    <row r="872" spans="1:31" x14ac:dyDescent="0.35">
      <c r="A872" s="69">
        <v>45108</v>
      </c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</row>
    <row r="873" spans="1:31" x14ac:dyDescent="0.35">
      <c r="A873" s="69">
        <v>45139</v>
      </c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</row>
    <row r="874" spans="1:31" x14ac:dyDescent="0.35">
      <c r="A874" s="69">
        <v>45170</v>
      </c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</row>
    <row r="875" spans="1:31" x14ac:dyDescent="0.35">
      <c r="A875" s="69">
        <v>45200</v>
      </c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</row>
    <row r="876" spans="1:31" x14ac:dyDescent="0.35">
      <c r="A876" s="69">
        <v>45231</v>
      </c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</row>
    <row r="877" spans="1:31" x14ac:dyDescent="0.35">
      <c r="A877" s="69">
        <v>45261</v>
      </c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</row>
    <row r="878" spans="1:31" x14ac:dyDescent="0.35">
      <c r="A878" s="69">
        <v>45292</v>
      </c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Normal="100" workbookViewId="0">
      <pane ySplit="1" topLeftCell="A2" activePane="bottomLeft" state="frozen"/>
      <selection pane="bottomLeft" activeCell="M30" sqref="M30"/>
    </sheetView>
  </sheetViews>
  <sheetFormatPr defaultColWidth="10.90625" defaultRowHeight="14.5" x14ac:dyDescent="0.35"/>
  <cols>
    <col min="3" max="3" width="18.453125" customWidth="1"/>
  </cols>
  <sheetData>
    <row r="1" spans="1:5" x14ac:dyDescent="0.35">
      <c r="A1" t="s">
        <v>58</v>
      </c>
      <c r="B1" t="s">
        <v>59</v>
      </c>
      <c r="C1" t="s">
        <v>60</v>
      </c>
      <c r="D1" t="s">
        <v>61</v>
      </c>
      <c r="E1" t="s">
        <v>62</v>
      </c>
    </row>
    <row r="2" spans="1:5" x14ac:dyDescent="0.35">
      <c r="A2" t="s">
        <v>63</v>
      </c>
      <c r="B2">
        <v>11122812</v>
      </c>
      <c r="C2" s="70">
        <v>44866</v>
      </c>
      <c r="D2">
        <v>10551359</v>
      </c>
      <c r="E2" t="s">
        <v>64</v>
      </c>
    </row>
    <row r="3" spans="1:5" x14ac:dyDescent="0.35">
      <c r="A3" t="s">
        <v>65</v>
      </c>
      <c r="B3">
        <v>5001881</v>
      </c>
      <c r="C3" s="70">
        <v>44896</v>
      </c>
      <c r="D3">
        <v>4893001</v>
      </c>
      <c r="E3" t="s">
        <v>66</v>
      </c>
    </row>
    <row r="4" spans="1:5" x14ac:dyDescent="0.35">
      <c r="A4" t="s">
        <v>67</v>
      </c>
      <c r="B4">
        <v>2384951</v>
      </c>
      <c r="C4" s="70">
        <v>44866</v>
      </c>
      <c r="D4">
        <v>2376916</v>
      </c>
      <c r="E4" t="s">
        <v>68</v>
      </c>
    </row>
    <row r="5" spans="1:5" x14ac:dyDescent="0.35">
      <c r="A5" t="s">
        <v>69</v>
      </c>
      <c r="B5">
        <v>273810</v>
      </c>
      <c r="C5" s="70">
        <v>44927</v>
      </c>
      <c r="D5">
        <v>266432</v>
      </c>
      <c r="E5" t="s">
        <v>70</v>
      </c>
    </row>
    <row r="6" spans="1:5" x14ac:dyDescent="0.35">
      <c r="A6" t="s">
        <v>71</v>
      </c>
      <c r="B6">
        <v>15271181</v>
      </c>
      <c r="C6" s="70">
        <v>44896</v>
      </c>
      <c r="D6">
        <v>15331588</v>
      </c>
      <c r="E6" t="s">
        <v>72</v>
      </c>
    </row>
    <row r="7" spans="1:5" x14ac:dyDescent="0.35">
      <c r="A7" t="s">
        <v>73</v>
      </c>
      <c r="B7">
        <v>3044726</v>
      </c>
      <c r="C7" s="70">
        <v>44896</v>
      </c>
      <c r="D7">
        <v>3014945</v>
      </c>
      <c r="E7" t="s">
        <v>72</v>
      </c>
    </row>
    <row r="8" spans="1:5" x14ac:dyDescent="0.35">
      <c r="A8" t="s">
        <v>74</v>
      </c>
      <c r="B8">
        <v>3801</v>
      </c>
      <c r="C8" s="70">
        <v>44896</v>
      </c>
      <c r="D8">
        <v>3801</v>
      </c>
      <c r="E8" t="s">
        <v>75</v>
      </c>
    </row>
    <row r="9" spans="1:5" x14ac:dyDescent="0.35">
      <c r="A9" t="s">
        <v>76</v>
      </c>
      <c r="B9">
        <v>55710</v>
      </c>
      <c r="C9" s="70">
        <v>44896</v>
      </c>
      <c r="D9">
        <v>55439</v>
      </c>
      <c r="E9" t="s">
        <v>77</v>
      </c>
    </row>
    <row r="10" spans="1:5" x14ac:dyDescent="0.35">
      <c r="A10" t="s">
        <v>78</v>
      </c>
      <c r="B10">
        <v>8255000</v>
      </c>
      <c r="C10" s="70">
        <v>44896</v>
      </c>
      <c r="D10">
        <v>8296100</v>
      </c>
      <c r="E10" t="s">
        <v>79</v>
      </c>
    </row>
    <row r="11" spans="1:5" x14ac:dyDescent="0.35">
      <c r="A11" t="s">
        <v>80</v>
      </c>
      <c r="B11">
        <v>1894671</v>
      </c>
      <c r="C11" s="70">
        <v>44866</v>
      </c>
      <c r="D11">
        <v>1916025</v>
      </c>
      <c r="E11" t="s">
        <v>72</v>
      </c>
    </row>
    <row r="12" spans="1:5" x14ac:dyDescent="0.35">
      <c r="A12" t="s">
        <v>81</v>
      </c>
      <c r="B12">
        <v>1212705</v>
      </c>
      <c r="C12" s="70">
        <v>44896</v>
      </c>
      <c r="D12">
        <v>1212510</v>
      </c>
      <c r="E12" t="s">
        <v>82</v>
      </c>
    </row>
    <row r="13" spans="1:5" x14ac:dyDescent="0.35">
      <c r="A13" t="s">
        <v>83</v>
      </c>
      <c r="B13">
        <v>12521706932</v>
      </c>
      <c r="C13" s="70">
        <v>44896</v>
      </c>
      <c r="D13">
        <v>12160483775</v>
      </c>
      <c r="E13" t="s">
        <v>84</v>
      </c>
    </row>
    <row r="14" spans="1:5" x14ac:dyDescent="0.35">
      <c r="A14" t="s">
        <v>85</v>
      </c>
      <c r="B14">
        <v>1130013</v>
      </c>
      <c r="C14" s="70">
        <v>44896</v>
      </c>
      <c r="D14">
        <v>1160040</v>
      </c>
      <c r="E14" t="s">
        <v>72</v>
      </c>
    </row>
    <row r="15" spans="1:5" x14ac:dyDescent="0.35">
      <c r="A15" t="s">
        <v>86</v>
      </c>
      <c r="B15">
        <v>82388</v>
      </c>
      <c r="C15" s="70">
        <v>44896</v>
      </c>
      <c r="D15">
        <v>76873</v>
      </c>
      <c r="E15" t="s">
        <v>87</v>
      </c>
    </row>
    <row r="16" spans="1:5" x14ac:dyDescent="0.35">
      <c r="A16" t="s">
        <v>88</v>
      </c>
      <c r="B16">
        <v>2182890</v>
      </c>
      <c r="C16" s="70">
        <v>44896</v>
      </c>
      <c r="D16">
        <v>2161035</v>
      </c>
      <c r="E16" t="s">
        <v>89</v>
      </c>
    </row>
    <row r="17" spans="1:5" x14ac:dyDescent="0.35">
      <c r="A17" t="s">
        <v>90</v>
      </c>
      <c r="B17">
        <v>747021</v>
      </c>
      <c r="C17" s="70">
        <v>44896</v>
      </c>
      <c r="D17">
        <v>741731</v>
      </c>
      <c r="E17" t="s">
        <v>91</v>
      </c>
    </row>
    <row r="18" spans="1:5" x14ac:dyDescent="0.35">
      <c r="A18" t="s">
        <v>92</v>
      </c>
      <c r="B18">
        <v>3908523</v>
      </c>
      <c r="C18" s="70">
        <v>44896</v>
      </c>
      <c r="D18">
        <v>3909715</v>
      </c>
      <c r="E18" t="s">
        <v>93</v>
      </c>
    </row>
    <row r="19" spans="1:5" x14ac:dyDescent="0.35">
      <c r="A19" t="s">
        <v>94</v>
      </c>
      <c r="B19">
        <v>3794691</v>
      </c>
      <c r="C19" s="70">
        <v>44866</v>
      </c>
      <c r="D19">
        <v>3768318</v>
      </c>
      <c r="E19" t="s">
        <v>95</v>
      </c>
    </row>
    <row r="20" spans="1:5" x14ac:dyDescent="0.35">
      <c r="A20" t="s">
        <v>96</v>
      </c>
      <c r="B20">
        <v>1517389</v>
      </c>
      <c r="C20" s="70">
        <v>44896</v>
      </c>
      <c r="D20">
        <v>1521581</v>
      </c>
      <c r="E20" t="s">
        <v>72</v>
      </c>
    </row>
    <row r="21" spans="1:5" x14ac:dyDescent="0.35">
      <c r="A21" t="s">
        <v>97</v>
      </c>
      <c r="B21">
        <v>1059866</v>
      </c>
      <c r="C21" s="70">
        <v>44896</v>
      </c>
      <c r="D21">
        <v>1079997</v>
      </c>
      <c r="E21" t="s">
        <v>98</v>
      </c>
    </row>
    <row r="22" spans="1:5" x14ac:dyDescent="0.35">
      <c r="A22" t="s">
        <v>99</v>
      </c>
      <c r="B22">
        <v>8438975481</v>
      </c>
      <c r="C22" s="70">
        <v>44927</v>
      </c>
      <c r="D22">
        <v>8134763611</v>
      </c>
      <c r="E22" t="s">
        <v>100</v>
      </c>
    </row>
    <row r="23" spans="1:5" x14ac:dyDescent="0.35">
      <c r="A23" t="s">
        <v>101</v>
      </c>
      <c r="B23">
        <v>3066368</v>
      </c>
      <c r="C23" s="70">
        <v>44896</v>
      </c>
      <c r="D23">
        <v>3097634</v>
      </c>
      <c r="E23" t="s">
        <v>102</v>
      </c>
    </row>
    <row r="24" spans="1:5" x14ac:dyDescent="0.35">
      <c r="A24" t="s">
        <v>103</v>
      </c>
      <c r="B24">
        <v>21207</v>
      </c>
      <c r="C24" s="70">
        <v>44896</v>
      </c>
      <c r="D24">
        <v>21352</v>
      </c>
      <c r="E24" t="s">
        <v>104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7"/>
  <sheetViews>
    <sheetView zoomScale="110" zoomScaleNormal="110" workbookViewId="0">
      <pane ySplit="11" topLeftCell="A257" activePane="bottomLeft" state="frozen"/>
      <selection pane="bottomLeft" activeCell="E270" sqref="E270"/>
    </sheetView>
  </sheetViews>
  <sheetFormatPr defaultColWidth="8.81640625" defaultRowHeight="14.5" x14ac:dyDescent="0.35"/>
  <cols>
    <col min="1" max="1" width="26.36328125" customWidth="1"/>
    <col min="2" max="2" width="22" customWidth="1"/>
  </cols>
  <sheetData>
    <row r="1" spans="1:2" x14ac:dyDescent="0.35">
      <c r="A1" s="60" t="s">
        <v>105</v>
      </c>
      <c r="B1" s="60"/>
    </row>
    <row r="2" spans="1:2" x14ac:dyDescent="0.35">
      <c r="A2" s="60" t="s">
        <v>106</v>
      </c>
      <c r="B2" s="60"/>
    </row>
    <row r="3" spans="1:2" x14ac:dyDescent="0.35">
      <c r="A3" s="60" t="s">
        <v>107</v>
      </c>
      <c r="B3" s="60"/>
    </row>
    <row r="4" spans="1:2" x14ac:dyDescent="0.35">
      <c r="A4" s="60" t="s">
        <v>108</v>
      </c>
      <c r="B4" s="60"/>
    </row>
    <row r="5" spans="1:2" x14ac:dyDescent="0.35">
      <c r="A5" s="60" t="s">
        <v>109</v>
      </c>
      <c r="B5" s="60"/>
    </row>
    <row r="6" spans="1:2" x14ac:dyDescent="0.35">
      <c r="A6" s="60" t="s">
        <v>110</v>
      </c>
      <c r="B6" s="60"/>
    </row>
    <row r="8" spans="1:2" x14ac:dyDescent="0.35">
      <c r="A8" s="62" t="s">
        <v>27</v>
      </c>
      <c r="B8" s="60" t="s">
        <v>111</v>
      </c>
    </row>
    <row r="10" spans="1:2" x14ac:dyDescent="0.35">
      <c r="A10" s="60" t="s">
        <v>112</v>
      </c>
      <c r="B10" s="60"/>
    </row>
    <row r="11" spans="1:2" ht="43" customHeight="1" x14ac:dyDescent="0.35">
      <c r="A11" s="60" t="s">
        <v>113</v>
      </c>
      <c r="B11" s="65" t="s">
        <v>111</v>
      </c>
    </row>
    <row r="12" spans="1:2" x14ac:dyDescent="0.35">
      <c r="A12" s="63">
        <v>21551</v>
      </c>
      <c r="B12" s="61">
        <f>VLOOKUP(Table1[[#This Row],[Date]],'DB Money Supply'!$A:$F,6)</f>
        <v>1.7729999999999999</v>
      </c>
    </row>
    <row r="13" spans="1:2" x14ac:dyDescent="0.35">
      <c r="A13" s="63">
        <v>21641</v>
      </c>
      <c r="B13" s="61">
        <f>VLOOKUP(Table1[[#This Row],[Date]],'DB Money Supply'!$A:$F,6)</f>
        <v>1.7889999999999999</v>
      </c>
    </row>
    <row r="14" spans="1:2" x14ac:dyDescent="0.35">
      <c r="A14" s="63">
        <v>21732</v>
      </c>
      <c r="B14" s="61">
        <f>VLOOKUP(Table1[[#This Row],[Date]],'DB Money Supply'!$A:$F,6)</f>
        <v>1.7729999999999999</v>
      </c>
    </row>
    <row r="15" spans="1:2" x14ac:dyDescent="0.35">
      <c r="A15" s="63">
        <v>21824</v>
      </c>
      <c r="B15" s="61">
        <f>VLOOKUP(Table1[[#This Row],[Date]],'DB Money Supply'!$A:$F,6)</f>
        <v>1.7789999999999999</v>
      </c>
    </row>
    <row r="16" spans="1:2" x14ac:dyDescent="0.35">
      <c r="A16" s="63">
        <v>21916</v>
      </c>
      <c r="B16" s="61">
        <f>VLOOKUP(Table1[[#This Row],[Date]],'DB Money Supply'!$A:$F,6)</f>
        <v>1.8169999999999999</v>
      </c>
    </row>
    <row r="17" spans="1:2" x14ac:dyDescent="0.35">
      <c r="A17" s="63">
        <v>22007</v>
      </c>
      <c r="B17" s="61">
        <f>VLOOKUP(Table1[[#This Row],[Date]],'DB Money Supply'!$A:$F,6)</f>
        <v>1.7969999999999999</v>
      </c>
    </row>
    <row r="18" spans="1:2" x14ac:dyDescent="0.35">
      <c r="A18" s="63">
        <v>22098</v>
      </c>
      <c r="B18" s="61">
        <f>VLOOKUP(Table1[[#This Row],[Date]],'DB Money Supply'!$A:$F,6)</f>
        <v>1.78</v>
      </c>
    </row>
    <row r="19" spans="1:2" x14ac:dyDescent="0.35">
      <c r="A19" s="63">
        <v>22190</v>
      </c>
      <c r="B19" s="61">
        <f>VLOOKUP(Table1[[#This Row],[Date]],'DB Money Supply'!$A:$F,6)</f>
        <v>1.7370000000000001</v>
      </c>
    </row>
    <row r="20" spans="1:2" x14ac:dyDescent="0.35">
      <c r="A20" s="63">
        <v>22282</v>
      </c>
      <c r="B20" s="61">
        <f>VLOOKUP(Table1[[#This Row],[Date]],'DB Money Supply'!$A:$F,6)</f>
        <v>1.7230000000000001</v>
      </c>
    </row>
    <row r="21" spans="1:2" x14ac:dyDescent="0.35">
      <c r="A21" s="63">
        <v>22372</v>
      </c>
      <c r="B21" s="61">
        <f>VLOOKUP(Table1[[#This Row],[Date]],'DB Money Supply'!$A:$F,6)</f>
        <v>1.7250000000000001</v>
      </c>
    </row>
    <row r="22" spans="1:2" x14ac:dyDescent="0.35">
      <c r="A22" s="63">
        <v>22463</v>
      </c>
      <c r="B22" s="61">
        <f>VLOOKUP(Table1[[#This Row],[Date]],'DB Money Supply'!$A:$F,6)</f>
        <v>1.7330000000000001</v>
      </c>
    </row>
    <row r="23" spans="1:2" x14ac:dyDescent="0.35">
      <c r="A23" s="63">
        <v>22555</v>
      </c>
      <c r="B23" s="61">
        <f>VLOOKUP(Table1[[#This Row],[Date]],'DB Money Supply'!$A:$F,6)</f>
        <v>1.742</v>
      </c>
    </row>
    <row r="24" spans="1:2" x14ac:dyDescent="0.35">
      <c r="A24" s="63">
        <v>22647</v>
      </c>
      <c r="B24" s="61">
        <f>VLOOKUP(Table1[[#This Row],[Date]],'DB Money Supply'!$A:$F,6)</f>
        <v>1.746</v>
      </c>
    </row>
    <row r="25" spans="1:2" x14ac:dyDescent="0.35">
      <c r="A25" s="63">
        <v>22737</v>
      </c>
      <c r="B25" s="61">
        <f>VLOOKUP(Table1[[#This Row],[Date]],'DB Money Supply'!$A:$F,6)</f>
        <v>1.728</v>
      </c>
    </row>
    <row r="26" spans="1:2" x14ac:dyDescent="0.35">
      <c r="A26" s="63">
        <v>22828</v>
      </c>
      <c r="B26" s="61">
        <f>VLOOKUP(Table1[[#This Row],[Date]],'DB Money Supply'!$A:$F,6)</f>
        <v>1.726</v>
      </c>
    </row>
    <row r="27" spans="1:2" x14ac:dyDescent="0.35">
      <c r="A27" s="63">
        <v>22920</v>
      </c>
      <c r="B27" s="61">
        <f>VLOOKUP(Table1[[#This Row],[Date]],'DB Money Supply'!$A:$F,6)</f>
        <v>1.7010000000000001</v>
      </c>
    </row>
    <row r="28" spans="1:2" x14ac:dyDescent="0.35">
      <c r="A28" s="63">
        <v>23012</v>
      </c>
      <c r="B28" s="61">
        <f>VLOOKUP(Table1[[#This Row],[Date]],'DB Money Supply'!$A:$F,6)</f>
        <v>1.69</v>
      </c>
    </row>
    <row r="29" spans="1:2" x14ac:dyDescent="0.35">
      <c r="A29" s="63">
        <v>23102</v>
      </c>
      <c r="B29" s="61">
        <f>VLOOKUP(Table1[[#This Row],[Date]],'DB Money Supply'!$A:$F,6)</f>
        <v>1.675</v>
      </c>
    </row>
    <row r="30" spans="1:2" x14ac:dyDescent="0.35">
      <c r="A30" s="63">
        <v>23193</v>
      </c>
      <c r="B30" s="61">
        <f>VLOOKUP(Table1[[#This Row],[Date]],'DB Money Supply'!$A:$F,6)</f>
        <v>1.68</v>
      </c>
    </row>
    <row r="31" spans="1:2" x14ac:dyDescent="0.35">
      <c r="A31" s="63">
        <v>23285</v>
      </c>
      <c r="B31" s="61">
        <f>VLOOKUP(Table1[[#This Row],[Date]],'DB Money Supply'!$A:$F,6)</f>
        <v>1.6719999999999999</v>
      </c>
    </row>
    <row r="32" spans="1:2" x14ac:dyDescent="0.35">
      <c r="A32" s="63">
        <v>23377</v>
      </c>
      <c r="B32" s="61">
        <f>VLOOKUP(Table1[[#This Row],[Date]],'DB Money Supply'!$A:$F,6)</f>
        <v>1.6850000000000001</v>
      </c>
    </row>
    <row r="33" spans="1:2" x14ac:dyDescent="0.35">
      <c r="A33" s="63">
        <v>23468</v>
      </c>
      <c r="B33" s="61">
        <f>VLOOKUP(Table1[[#This Row],[Date]],'DB Money Supply'!$A:$F,6)</f>
        <v>1.679</v>
      </c>
    </row>
    <row r="34" spans="1:2" x14ac:dyDescent="0.35">
      <c r="A34" s="63">
        <v>23559</v>
      </c>
      <c r="B34" s="61">
        <f>VLOOKUP(Table1[[#This Row],[Date]],'DB Money Supply'!$A:$F,6)</f>
        <v>1.6739999999999999</v>
      </c>
    </row>
    <row r="35" spans="1:2" x14ac:dyDescent="0.35">
      <c r="A35" s="63">
        <v>23651</v>
      </c>
      <c r="B35" s="61">
        <f>VLOOKUP(Table1[[#This Row],[Date]],'DB Money Supply'!$A:$F,6)</f>
        <v>1.653</v>
      </c>
    </row>
    <row r="36" spans="1:2" x14ac:dyDescent="0.35">
      <c r="A36" s="63">
        <v>23743</v>
      </c>
      <c r="B36" s="61">
        <f>VLOOKUP(Table1[[#This Row],[Date]],'DB Money Supply'!$A:$F,6)</f>
        <v>1.6679999999999999</v>
      </c>
    </row>
    <row r="37" spans="1:2" x14ac:dyDescent="0.35">
      <c r="A37" s="63">
        <v>23833</v>
      </c>
      <c r="B37" s="61">
        <f>VLOOKUP(Table1[[#This Row],[Date]],'DB Money Supply'!$A:$F,6)</f>
        <v>1.669</v>
      </c>
    </row>
    <row r="38" spans="1:2" x14ac:dyDescent="0.35">
      <c r="A38" s="63">
        <v>23924</v>
      </c>
      <c r="B38" s="61">
        <f>VLOOKUP(Table1[[#This Row],[Date]],'DB Money Supply'!$A:$F,6)</f>
        <v>1.68</v>
      </c>
    </row>
    <row r="39" spans="1:2" x14ac:dyDescent="0.35">
      <c r="A39" s="63">
        <v>24016</v>
      </c>
      <c r="B39" s="61">
        <f>VLOOKUP(Table1[[#This Row],[Date]],'DB Money Supply'!$A:$F,6)</f>
        <v>1.6930000000000001</v>
      </c>
    </row>
    <row r="40" spans="1:2" x14ac:dyDescent="0.35">
      <c r="A40" s="63">
        <v>24108</v>
      </c>
      <c r="B40" s="61">
        <f>VLOOKUP(Table1[[#This Row],[Date]],'DB Money Supply'!$A:$F,6)</f>
        <v>1.7130000000000001</v>
      </c>
    </row>
    <row r="41" spans="1:2" x14ac:dyDescent="0.35">
      <c r="A41" s="63">
        <v>24198</v>
      </c>
      <c r="B41" s="61">
        <f>VLOOKUP(Table1[[#This Row],[Date]],'DB Money Supply'!$A:$F,6)</f>
        <v>1.712</v>
      </c>
    </row>
    <row r="42" spans="1:2" x14ac:dyDescent="0.35">
      <c r="A42" s="63">
        <v>24289</v>
      </c>
      <c r="B42" s="61">
        <f>VLOOKUP(Table1[[#This Row],[Date]],'DB Money Supply'!$A:$F,6)</f>
        <v>1.7330000000000001</v>
      </c>
    </row>
    <row r="43" spans="1:2" x14ac:dyDescent="0.35">
      <c r="A43" s="63">
        <v>24381</v>
      </c>
      <c r="B43" s="61">
        <f>VLOOKUP(Table1[[#This Row],[Date]],'DB Money Supply'!$A:$F,6)</f>
        <v>1.744</v>
      </c>
    </row>
    <row r="44" spans="1:2" x14ac:dyDescent="0.35">
      <c r="A44" s="63">
        <v>24473</v>
      </c>
      <c r="B44" s="61">
        <f>VLOOKUP(Table1[[#This Row],[Date]],'DB Money Supply'!$A:$F,6)</f>
        <v>1.7390000000000001</v>
      </c>
    </row>
    <row r="45" spans="1:2" x14ac:dyDescent="0.35">
      <c r="A45" s="63">
        <v>24563</v>
      </c>
      <c r="B45" s="61">
        <f>VLOOKUP(Table1[[#This Row],[Date]],'DB Money Supply'!$A:$F,6)</f>
        <v>1.708</v>
      </c>
    </row>
    <row r="46" spans="1:2" x14ac:dyDescent="0.35">
      <c r="A46" s="63">
        <v>24654</v>
      </c>
      <c r="B46" s="61">
        <f>VLOOKUP(Table1[[#This Row],[Date]],'DB Money Supply'!$A:$F,6)</f>
        <v>1.6950000000000001</v>
      </c>
    </row>
    <row r="47" spans="1:2" x14ac:dyDescent="0.35">
      <c r="A47" s="63">
        <v>24746</v>
      </c>
      <c r="B47" s="61">
        <f>VLOOKUP(Table1[[#This Row],[Date]],'DB Money Supply'!$A:$F,6)</f>
        <v>1.6910000000000001</v>
      </c>
    </row>
    <row r="48" spans="1:2" x14ac:dyDescent="0.35">
      <c r="A48" s="63">
        <v>24838</v>
      </c>
      <c r="B48" s="61">
        <f>VLOOKUP(Table1[[#This Row],[Date]],'DB Money Supply'!$A:$F,6)</f>
        <v>1.7150000000000001</v>
      </c>
    </row>
    <row r="49" spans="1:2" x14ac:dyDescent="0.35">
      <c r="A49" s="63">
        <v>24929</v>
      </c>
      <c r="B49" s="61">
        <f>VLOOKUP(Table1[[#This Row],[Date]],'DB Money Supply'!$A:$F,6)</f>
        <v>1.7330000000000001</v>
      </c>
    </row>
    <row r="50" spans="1:2" x14ac:dyDescent="0.35">
      <c r="A50" s="63">
        <v>25020</v>
      </c>
      <c r="B50" s="61">
        <f>VLOOKUP(Table1[[#This Row],[Date]],'DB Money Supply'!$A:$F,6)</f>
        <v>1.73</v>
      </c>
    </row>
    <row r="51" spans="1:2" x14ac:dyDescent="0.35">
      <c r="A51" s="63">
        <v>25112</v>
      </c>
      <c r="B51" s="61">
        <f>VLOOKUP(Table1[[#This Row],[Date]],'DB Money Supply'!$A:$F,6)</f>
        <v>1.722</v>
      </c>
    </row>
    <row r="52" spans="1:2" x14ac:dyDescent="0.35">
      <c r="A52" s="63">
        <v>25204</v>
      </c>
      <c r="B52" s="61">
        <f>VLOOKUP(Table1[[#This Row],[Date]],'DB Money Supply'!$A:$F,6)</f>
        <v>1.7370000000000001</v>
      </c>
    </row>
    <row r="53" spans="1:2" x14ac:dyDescent="0.35">
      <c r="A53" s="63">
        <v>25294</v>
      </c>
      <c r="B53" s="61">
        <f>VLOOKUP(Table1[[#This Row],[Date]],'DB Money Supply'!$A:$F,6)</f>
        <v>1.7490000000000001</v>
      </c>
    </row>
    <row r="54" spans="1:2" x14ac:dyDescent="0.35">
      <c r="A54" s="63">
        <v>25385</v>
      </c>
      <c r="B54" s="61">
        <f>VLOOKUP(Table1[[#This Row],[Date]],'DB Money Supply'!$A:$F,6)</f>
        <v>1.774</v>
      </c>
    </row>
    <row r="55" spans="1:2" x14ac:dyDescent="0.35">
      <c r="A55" s="63">
        <v>25477</v>
      </c>
      <c r="B55" s="61">
        <f>VLOOKUP(Table1[[#This Row],[Date]],'DB Money Supply'!$A:$F,6)</f>
        <v>1.7729999999999999</v>
      </c>
    </row>
    <row r="56" spans="1:2" x14ac:dyDescent="0.35">
      <c r="A56" s="63">
        <v>25569</v>
      </c>
      <c r="B56" s="61">
        <f>VLOOKUP(Table1[[#This Row],[Date]],'DB Money Supply'!$A:$F,6)</f>
        <v>1.7889999999999999</v>
      </c>
    </row>
    <row r="57" spans="1:2" x14ac:dyDescent="0.35">
      <c r="A57" s="63">
        <v>25659</v>
      </c>
      <c r="B57" s="61">
        <f>VLOOKUP(Table1[[#This Row],[Date]],'DB Money Supply'!$A:$F,6)</f>
        <v>1.804</v>
      </c>
    </row>
    <row r="58" spans="1:2" x14ac:dyDescent="0.35">
      <c r="A58" s="63">
        <v>25750</v>
      </c>
      <c r="B58" s="61">
        <f>VLOOKUP(Table1[[#This Row],[Date]],'DB Money Supply'!$A:$F,6)</f>
        <v>1.7949999999999999</v>
      </c>
    </row>
    <row r="59" spans="1:2" x14ac:dyDescent="0.35">
      <c r="A59" s="63">
        <v>25842</v>
      </c>
      <c r="B59" s="61">
        <f>VLOOKUP(Table1[[#This Row],[Date]],'DB Money Supply'!$A:$F,6)</f>
        <v>1.752</v>
      </c>
    </row>
    <row r="60" spans="1:2" x14ac:dyDescent="0.35">
      <c r="A60" s="63">
        <v>25934</v>
      </c>
      <c r="B60" s="61">
        <f>VLOOKUP(Table1[[#This Row],[Date]],'DB Money Supply'!$A:$F,6)</f>
        <v>1.77</v>
      </c>
    </row>
    <row r="61" spans="1:2" x14ac:dyDescent="0.35">
      <c r="A61" s="63">
        <v>26024</v>
      </c>
      <c r="B61" s="61">
        <f>VLOOKUP(Table1[[#This Row],[Date]],'DB Money Supply'!$A:$F,6)</f>
        <v>1.736</v>
      </c>
    </row>
    <row r="62" spans="1:2" x14ac:dyDescent="0.35">
      <c r="A62" s="63">
        <v>26115</v>
      </c>
      <c r="B62" s="61">
        <f>VLOOKUP(Table1[[#This Row],[Date]],'DB Money Supply'!$A:$F,6)</f>
        <v>1.7170000000000001</v>
      </c>
    </row>
    <row r="63" spans="1:2" x14ac:dyDescent="0.35">
      <c r="A63" s="63">
        <v>26207</v>
      </c>
      <c r="B63" s="61">
        <f>VLOOKUP(Table1[[#This Row],[Date]],'DB Money Supply'!$A:$F,6)</f>
        <v>1.69</v>
      </c>
    </row>
    <row r="64" spans="1:2" x14ac:dyDescent="0.35">
      <c r="A64" s="63">
        <v>26299</v>
      </c>
      <c r="B64" s="61">
        <f>VLOOKUP(Table1[[#This Row],[Date]],'DB Money Supply'!$A:$F,6)</f>
        <v>1.696</v>
      </c>
    </row>
    <row r="65" spans="1:2" x14ac:dyDescent="0.35">
      <c r="A65" s="63">
        <v>26390</v>
      </c>
      <c r="B65" s="61">
        <f>VLOOKUP(Table1[[#This Row],[Date]],'DB Money Supply'!$A:$F,6)</f>
        <v>1.7030000000000001</v>
      </c>
    </row>
    <row r="66" spans="1:2" x14ac:dyDescent="0.35">
      <c r="A66" s="63">
        <v>26481</v>
      </c>
      <c r="B66" s="61">
        <f>VLOOKUP(Table1[[#This Row],[Date]],'DB Money Supply'!$A:$F,6)</f>
        <v>1.679</v>
      </c>
    </row>
    <row r="67" spans="1:2" x14ac:dyDescent="0.35">
      <c r="A67" s="63">
        <v>26573</v>
      </c>
      <c r="B67" s="61">
        <f>VLOOKUP(Table1[[#This Row],[Date]],'DB Money Supply'!$A:$F,6)</f>
        <v>1.673</v>
      </c>
    </row>
    <row r="68" spans="1:2" x14ac:dyDescent="0.35">
      <c r="A68" s="63">
        <v>26665</v>
      </c>
      <c r="B68" s="61">
        <f>VLOOKUP(Table1[[#This Row],[Date]],'DB Money Supply'!$A:$F,6)</f>
        <v>1.694</v>
      </c>
    </row>
    <row r="69" spans="1:2" x14ac:dyDescent="0.35">
      <c r="A69" s="63">
        <v>26755</v>
      </c>
      <c r="B69" s="61">
        <f>VLOOKUP(Table1[[#This Row],[Date]],'DB Money Supply'!$A:$F,6)</f>
        <v>1.71</v>
      </c>
    </row>
    <row r="70" spans="1:2" x14ac:dyDescent="0.35">
      <c r="A70" s="63">
        <v>26846</v>
      </c>
      <c r="B70" s="61">
        <f>VLOOKUP(Table1[[#This Row],[Date]],'DB Money Supply'!$A:$F,6)</f>
        <v>1.7110000000000001</v>
      </c>
    </row>
    <row r="71" spans="1:2" x14ac:dyDescent="0.35">
      <c r="A71" s="63">
        <v>26938</v>
      </c>
      <c r="B71" s="61">
        <f>VLOOKUP(Table1[[#This Row],[Date]],'DB Money Supply'!$A:$F,6)</f>
        <v>1.7390000000000001</v>
      </c>
    </row>
    <row r="72" spans="1:2" x14ac:dyDescent="0.35">
      <c r="A72" s="63">
        <v>27030</v>
      </c>
      <c r="B72" s="61">
        <f>VLOOKUP(Table1[[#This Row],[Date]],'DB Money Supply'!$A:$F,6)</f>
        <v>1.7250000000000001</v>
      </c>
    </row>
    <row r="73" spans="1:2" x14ac:dyDescent="0.35">
      <c r="A73" s="63">
        <v>27120</v>
      </c>
      <c r="B73" s="61">
        <f>VLOOKUP(Table1[[#This Row],[Date]],'DB Money Supply'!$A:$F,6)</f>
        <v>1.748</v>
      </c>
    </row>
    <row r="74" spans="1:2" x14ac:dyDescent="0.35">
      <c r="A74" s="63">
        <v>27211</v>
      </c>
      <c r="B74" s="61">
        <f>VLOOKUP(Table1[[#This Row],[Date]],'DB Money Supply'!$A:$F,6)</f>
        <v>1.764</v>
      </c>
    </row>
    <row r="75" spans="1:2" x14ac:dyDescent="0.35">
      <c r="A75" s="63">
        <v>27303</v>
      </c>
      <c r="B75" s="61">
        <f>VLOOKUP(Table1[[#This Row],[Date]],'DB Money Supply'!$A:$F,6)</f>
        <v>1.7809999999999999</v>
      </c>
    </row>
    <row r="76" spans="1:2" x14ac:dyDescent="0.35">
      <c r="A76" s="63">
        <v>27395</v>
      </c>
      <c r="B76" s="61">
        <f>VLOOKUP(Table1[[#This Row],[Date]],'DB Money Supply'!$A:$F,6)</f>
        <v>1.766</v>
      </c>
    </row>
    <row r="77" spans="1:2" x14ac:dyDescent="0.35">
      <c r="A77" s="63">
        <v>27485</v>
      </c>
      <c r="B77" s="61">
        <f>VLOOKUP(Table1[[#This Row],[Date]],'DB Money Supply'!$A:$F,6)</f>
        <v>1.7410000000000001</v>
      </c>
    </row>
    <row r="78" spans="1:2" x14ac:dyDescent="0.35">
      <c r="A78" s="63">
        <v>27576</v>
      </c>
      <c r="B78" s="61">
        <f>VLOOKUP(Table1[[#This Row],[Date]],'DB Money Supply'!$A:$F,6)</f>
        <v>1.7390000000000001</v>
      </c>
    </row>
    <row r="79" spans="1:2" x14ac:dyDescent="0.35">
      <c r="A79" s="63">
        <v>27668</v>
      </c>
      <c r="B79" s="61">
        <f>VLOOKUP(Table1[[#This Row],[Date]],'DB Money Supply'!$A:$F,6)</f>
        <v>1.75</v>
      </c>
    </row>
    <row r="80" spans="1:2" x14ac:dyDescent="0.35">
      <c r="A80" s="63">
        <v>27760</v>
      </c>
      <c r="B80" s="61">
        <f>VLOOKUP(Table1[[#This Row],[Date]],'DB Money Supply'!$A:$F,6)</f>
        <v>1.752</v>
      </c>
    </row>
    <row r="81" spans="1:2" x14ac:dyDescent="0.35">
      <c r="A81" s="63">
        <v>27851</v>
      </c>
      <c r="B81" s="61">
        <f>VLOOKUP(Table1[[#This Row],[Date]],'DB Money Supply'!$A:$F,6)</f>
        <v>1.7310000000000001</v>
      </c>
    </row>
    <row r="82" spans="1:2" x14ac:dyDescent="0.35">
      <c r="A82" s="63">
        <v>27942</v>
      </c>
      <c r="B82" s="61">
        <f>VLOOKUP(Table1[[#This Row],[Date]],'DB Money Supply'!$A:$F,6)</f>
        <v>1.7170000000000001</v>
      </c>
    </row>
    <row r="83" spans="1:2" x14ac:dyDescent="0.35">
      <c r="A83" s="63">
        <v>28034</v>
      </c>
      <c r="B83" s="61">
        <f>VLOOKUP(Table1[[#This Row],[Date]],'DB Money Supply'!$A:$F,6)</f>
        <v>1.6990000000000001</v>
      </c>
    </row>
    <row r="84" spans="1:2" x14ac:dyDescent="0.35">
      <c r="A84" s="63">
        <v>28126</v>
      </c>
      <c r="B84" s="61">
        <f>VLOOKUP(Table1[[#This Row],[Date]],'DB Money Supply'!$A:$F,6)</f>
        <v>1.6890000000000001</v>
      </c>
    </row>
    <row r="85" spans="1:2" x14ac:dyDescent="0.35">
      <c r="A85" s="63">
        <v>28216</v>
      </c>
      <c r="B85" s="61">
        <f>VLOOKUP(Table1[[#This Row],[Date]],'DB Money Supply'!$A:$F,6)</f>
        <v>1.7010000000000001</v>
      </c>
    </row>
    <row r="86" spans="1:2" x14ac:dyDescent="0.35">
      <c r="A86" s="63">
        <v>28307</v>
      </c>
      <c r="B86" s="61">
        <f>VLOOKUP(Table1[[#This Row],[Date]],'DB Money Supply'!$A:$F,6)</f>
        <v>1.7130000000000001</v>
      </c>
    </row>
    <row r="87" spans="1:2" x14ac:dyDescent="0.35">
      <c r="A87" s="63">
        <v>28399</v>
      </c>
      <c r="B87" s="61">
        <f>VLOOKUP(Table1[[#This Row],[Date]],'DB Money Supply'!$A:$F,6)</f>
        <v>1.7150000000000001</v>
      </c>
    </row>
    <row r="88" spans="1:2" x14ac:dyDescent="0.35">
      <c r="A88" s="63">
        <v>28491</v>
      </c>
      <c r="B88" s="61">
        <f>VLOOKUP(Table1[[#This Row],[Date]],'DB Money Supply'!$A:$F,6)</f>
        <v>1.7130000000000001</v>
      </c>
    </row>
    <row r="89" spans="1:2" x14ac:dyDescent="0.35">
      <c r="A89" s="63">
        <v>28581</v>
      </c>
      <c r="B89" s="61">
        <f>VLOOKUP(Table1[[#This Row],[Date]],'DB Money Supply'!$A:$F,6)</f>
        <v>1.78</v>
      </c>
    </row>
    <row r="90" spans="1:2" x14ac:dyDescent="0.35">
      <c r="A90" s="63">
        <v>28672</v>
      </c>
      <c r="B90" s="61">
        <f>VLOOKUP(Table1[[#This Row],[Date]],'DB Money Supply'!$A:$F,6)</f>
        <v>1.7949999999999999</v>
      </c>
    </row>
    <row r="91" spans="1:2" x14ac:dyDescent="0.35">
      <c r="A91" s="63">
        <v>28764</v>
      </c>
      <c r="B91" s="61">
        <f>VLOOKUP(Table1[[#This Row],[Date]],'DB Money Supply'!$A:$F,6)</f>
        <v>1.8220000000000001</v>
      </c>
    </row>
    <row r="92" spans="1:2" x14ac:dyDescent="0.35">
      <c r="A92" s="63">
        <v>28856</v>
      </c>
      <c r="B92" s="61">
        <f>VLOOKUP(Table1[[#This Row],[Date]],'DB Money Supply'!$A:$F,6)</f>
        <v>1.8320000000000001</v>
      </c>
    </row>
    <row r="93" spans="1:2" x14ac:dyDescent="0.35">
      <c r="A93" s="63">
        <v>28946</v>
      </c>
      <c r="B93" s="61">
        <f>VLOOKUP(Table1[[#This Row],[Date]],'DB Money Supply'!$A:$F,6)</f>
        <v>1.835</v>
      </c>
    </row>
    <row r="94" spans="1:2" x14ac:dyDescent="0.35">
      <c r="A94" s="63">
        <v>29037</v>
      </c>
      <c r="B94" s="61">
        <f>VLOOKUP(Table1[[#This Row],[Date]],'DB Money Supply'!$A:$F,6)</f>
        <v>1.8460000000000001</v>
      </c>
    </row>
    <row r="95" spans="1:2" x14ac:dyDescent="0.35">
      <c r="A95" s="63">
        <v>29129</v>
      </c>
      <c r="B95" s="61">
        <f>VLOOKUP(Table1[[#This Row],[Date]],'DB Money Supply'!$A:$F,6)</f>
        <v>1.857</v>
      </c>
    </row>
    <row r="96" spans="1:2" x14ac:dyDescent="0.35">
      <c r="A96" s="63">
        <v>29221</v>
      </c>
      <c r="B96" s="61">
        <f>VLOOKUP(Table1[[#This Row],[Date]],'DB Money Supply'!$A:$F,6)</f>
        <v>1.869</v>
      </c>
    </row>
    <row r="97" spans="1:2" x14ac:dyDescent="0.35">
      <c r="A97" s="63">
        <v>29312</v>
      </c>
      <c r="B97" s="61">
        <f>VLOOKUP(Table1[[#This Row],[Date]],'DB Money Supply'!$A:$F,6)</f>
        <v>1.847</v>
      </c>
    </row>
    <row r="98" spans="1:2" x14ac:dyDescent="0.35">
      <c r="A98" s="63">
        <v>29403</v>
      </c>
      <c r="B98" s="61">
        <f>VLOOKUP(Table1[[#This Row],[Date]],'DB Money Supply'!$A:$F,6)</f>
        <v>1.831</v>
      </c>
    </row>
    <row r="99" spans="1:2" x14ac:dyDescent="0.35">
      <c r="A99" s="63">
        <v>29495</v>
      </c>
      <c r="B99" s="61">
        <f>VLOOKUP(Table1[[#This Row],[Date]],'DB Money Supply'!$A:$F,6)</f>
        <v>1.8740000000000001</v>
      </c>
    </row>
    <row r="100" spans="1:2" x14ac:dyDescent="0.35">
      <c r="A100" s="63">
        <v>29587</v>
      </c>
      <c r="B100" s="61">
        <f>VLOOKUP(Table1[[#This Row],[Date]],'DB Money Supply'!$A:$F,6)</f>
        <v>1.9279999999999999</v>
      </c>
    </row>
    <row r="101" spans="1:2" x14ac:dyDescent="0.35">
      <c r="A101" s="63">
        <v>29677</v>
      </c>
      <c r="B101" s="61">
        <f>VLOOKUP(Table1[[#This Row],[Date]],'DB Money Supply'!$A:$F,6)</f>
        <v>1.9</v>
      </c>
    </row>
    <row r="102" spans="1:2" x14ac:dyDescent="0.35">
      <c r="A102" s="63">
        <v>29768</v>
      </c>
      <c r="B102" s="61">
        <f>VLOOKUP(Table1[[#This Row],[Date]],'DB Money Supply'!$A:$F,6)</f>
        <v>1.925</v>
      </c>
    </row>
    <row r="103" spans="1:2" x14ac:dyDescent="0.35">
      <c r="A103" s="63">
        <v>29860</v>
      </c>
      <c r="B103" s="61">
        <f>VLOOKUP(Table1[[#This Row],[Date]],'DB Money Supply'!$A:$F,6)</f>
        <v>1.8879999999999999</v>
      </c>
    </row>
    <row r="104" spans="1:2" x14ac:dyDescent="0.35">
      <c r="A104" s="63">
        <v>29952</v>
      </c>
      <c r="B104" s="61">
        <f>VLOOKUP(Table1[[#This Row],[Date]],'DB Money Supply'!$A:$F,6)</f>
        <v>1.8420000000000001</v>
      </c>
    </row>
    <row r="105" spans="1:2" x14ac:dyDescent="0.35">
      <c r="A105" s="63">
        <v>30042</v>
      </c>
      <c r="B105" s="61">
        <f>VLOOKUP(Table1[[#This Row],[Date]],'DB Money Supply'!$A:$F,6)</f>
        <v>1.8360000000000001</v>
      </c>
    </row>
    <row r="106" spans="1:2" x14ac:dyDescent="0.35">
      <c r="A106" s="63">
        <v>30133</v>
      </c>
      <c r="B106" s="61">
        <f>VLOOKUP(Table1[[#This Row],[Date]],'DB Money Supply'!$A:$F,6)</f>
        <v>1.825</v>
      </c>
    </row>
    <row r="107" spans="1:2" x14ac:dyDescent="0.35">
      <c r="A107" s="63">
        <v>30225</v>
      </c>
      <c r="B107" s="61">
        <f>VLOOKUP(Table1[[#This Row],[Date]],'DB Money Supply'!$A:$F,6)</f>
        <v>1.804</v>
      </c>
    </row>
    <row r="108" spans="1:2" x14ac:dyDescent="0.35">
      <c r="A108" s="63">
        <v>30317</v>
      </c>
      <c r="B108" s="61">
        <f>VLOOKUP(Table1[[#This Row],[Date]],'DB Money Supply'!$A:$F,6)</f>
        <v>1.7450000000000001</v>
      </c>
    </row>
    <row r="109" spans="1:2" x14ac:dyDescent="0.35">
      <c r="A109" s="63">
        <v>30407</v>
      </c>
      <c r="B109" s="61">
        <f>VLOOKUP(Table1[[#This Row],[Date]],'DB Money Supply'!$A:$F,6)</f>
        <v>1.7529999999999999</v>
      </c>
    </row>
    <row r="110" spans="1:2" x14ac:dyDescent="0.35">
      <c r="A110" s="63">
        <v>30498</v>
      </c>
      <c r="B110" s="61">
        <f>VLOOKUP(Table1[[#This Row],[Date]],'DB Money Supply'!$A:$F,6)</f>
        <v>1.7789999999999999</v>
      </c>
    </row>
    <row r="111" spans="1:2" x14ac:dyDescent="0.35">
      <c r="A111" s="63">
        <v>30590</v>
      </c>
      <c r="B111" s="61">
        <f>VLOOKUP(Table1[[#This Row],[Date]],'DB Money Supply'!$A:$F,6)</f>
        <v>1.7969999999999999</v>
      </c>
    </row>
    <row r="112" spans="1:2" x14ac:dyDescent="0.35">
      <c r="A112" s="63">
        <v>30682</v>
      </c>
      <c r="B112" s="61">
        <f>VLOOKUP(Table1[[#This Row],[Date]],'DB Money Supply'!$A:$F,6)</f>
        <v>1.8120000000000001</v>
      </c>
    </row>
    <row r="113" spans="1:2" x14ac:dyDescent="0.35">
      <c r="A113" s="63">
        <v>30773</v>
      </c>
      <c r="B113" s="61">
        <f>VLOOKUP(Table1[[#This Row],[Date]],'DB Money Supply'!$A:$F,6)</f>
        <v>1.82</v>
      </c>
    </row>
    <row r="114" spans="1:2" x14ac:dyDescent="0.35">
      <c r="A114" s="63">
        <v>30864</v>
      </c>
      <c r="B114" s="61">
        <f>VLOOKUP(Table1[[#This Row],[Date]],'DB Money Supply'!$A:$F,6)</f>
        <v>1.829</v>
      </c>
    </row>
    <row r="115" spans="1:2" x14ac:dyDescent="0.35">
      <c r="A115" s="63">
        <v>30956</v>
      </c>
      <c r="B115" s="61">
        <f>VLOOKUP(Table1[[#This Row],[Date]],'DB Money Supply'!$A:$F,6)</f>
        <v>1.8180000000000001</v>
      </c>
    </row>
    <row r="116" spans="1:2" x14ac:dyDescent="0.35">
      <c r="A116" s="63">
        <v>31048</v>
      </c>
      <c r="B116" s="61">
        <f>VLOOKUP(Table1[[#This Row],[Date]],'DB Money Supply'!$A:$F,6)</f>
        <v>1.7989999999999999</v>
      </c>
    </row>
    <row r="117" spans="1:2" x14ac:dyDescent="0.35">
      <c r="A117" s="63">
        <v>31138</v>
      </c>
      <c r="B117" s="61">
        <f>VLOOKUP(Table1[[#This Row],[Date]],'DB Money Supply'!$A:$F,6)</f>
        <v>1.7949999999999999</v>
      </c>
    </row>
    <row r="118" spans="1:2" x14ac:dyDescent="0.35">
      <c r="A118" s="63">
        <v>31229</v>
      </c>
      <c r="B118" s="61">
        <f>VLOOKUP(Table1[[#This Row],[Date]],'DB Money Supply'!$A:$F,6)</f>
        <v>1.7949999999999999</v>
      </c>
    </row>
    <row r="119" spans="1:2" x14ac:dyDescent="0.35">
      <c r="A119" s="63">
        <v>31321</v>
      </c>
      <c r="B119" s="61">
        <f>VLOOKUP(Table1[[#This Row],[Date]],'DB Money Supply'!$A:$F,6)</f>
        <v>1.792</v>
      </c>
    </row>
    <row r="120" spans="1:2" x14ac:dyDescent="0.35">
      <c r="A120" s="63">
        <v>31413</v>
      </c>
      <c r="B120" s="61">
        <f>VLOOKUP(Table1[[#This Row],[Date]],'DB Money Supply'!$A:$F,6)</f>
        <v>1.792</v>
      </c>
    </row>
    <row r="121" spans="1:2" x14ac:dyDescent="0.35">
      <c r="A121" s="63">
        <v>31503</v>
      </c>
      <c r="B121" s="61">
        <f>VLOOKUP(Table1[[#This Row],[Date]],'DB Money Supply'!$A:$F,6)</f>
        <v>1.76</v>
      </c>
    </row>
    <row r="122" spans="1:2" x14ac:dyDescent="0.35">
      <c r="A122" s="63">
        <v>31594</v>
      </c>
      <c r="B122" s="61">
        <f>VLOOKUP(Table1[[#This Row],[Date]],'DB Money Supply'!$A:$F,6)</f>
        <v>1.7410000000000001</v>
      </c>
    </row>
    <row r="123" spans="1:2" x14ac:dyDescent="0.35">
      <c r="A123" s="63">
        <v>31686</v>
      </c>
      <c r="B123" s="61">
        <f>VLOOKUP(Table1[[#This Row],[Date]],'DB Money Supply'!$A:$F,6)</f>
        <v>1.7210000000000001</v>
      </c>
    </row>
    <row r="124" spans="1:2" x14ac:dyDescent="0.35">
      <c r="A124" s="63">
        <v>31778</v>
      </c>
      <c r="B124" s="61">
        <f>VLOOKUP(Table1[[#This Row],[Date]],'DB Money Supply'!$A:$F,6)</f>
        <v>1.718</v>
      </c>
    </row>
    <row r="125" spans="1:2" x14ac:dyDescent="0.35">
      <c r="A125" s="63">
        <v>31868</v>
      </c>
      <c r="B125" s="61">
        <f>VLOOKUP(Table1[[#This Row],[Date]],'DB Money Supply'!$A:$F,6)</f>
        <v>1.734</v>
      </c>
    </row>
    <row r="126" spans="1:2" x14ac:dyDescent="0.35">
      <c r="A126" s="63">
        <v>31959</v>
      </c>
      <c r="B126" s="61">
        <f>VLOOKUP(Table1[[#This Row],[Date]],'DB Money Supply'!$A:$F,6)</f>
        <v>1.7509999999999999</v>
      </c>
    </row>
    <row r="127" spans="1:2" x14ac:dyDescent="0.35">
      <c r="A127" s="63">
        <v>32051</v>
      </c>
      <c r="B127" s="61">
        <f>VLOOKUP(Table1[[#This Row],[Date]],'DB Money Supply'!$A:$F,6)</f>
        <v>1.776</v>
      </c>
    </row>
    <row r="128" spans="1:2" x14ac:dyDescent="0.35">
      <c r="A128" s="63">
        <v>32143</v>
      </c>
      <c r="B128" s="61">
        <f>VLOOKUP(Table1[[#This Row],[Date]],'DB Money Supply'!$A:$F,6)</f>
        <v>1.768</v>
      </c>
    </row>
    <row r="129" spans="1:2" x14ac:dyDescent="0.35">
      <c r="A129" s="63">
        <v>32234</v>
      </c>
      <c r="B129" s="61">
        <f>VLOOKUP(Table1[[#This Row],[Date]],'DB Money Supply'!$A:$F,6)</f>
        <v>1.774</v>
      </c>
    </row>
    <row r="130" spans="1:2" x14ac:dyDescent="0.35">
      <c r="A130" s="63">
        <v>32325</v>
      </c>
      <c r="B130" s="61">
        <f>VLOOKUP(Table1[[#This Row],[Date]],'DB Money Supply'!$A:$F,6)</f>
        <v>1.79</v>
      </c>
    </row>
    <row r="131" spans="1:2" x14ac:dyDescent="0.35">
      <c r="A131" s="63">
        <v>32417</v>
      </c>
      <c r="B131" s="61">
        <f>VLOOKUP(Table1[[#This Row],[Date]],'DB Money Supply'!$A:$F,6)</f>
        <v>1.8129999999999999</v>
      </c>
    </row>
    <row r="132" spans="1:2" x14ac:dyDescent="0.35">
      <c r="A132" s="63">
        <v>32509</v>
      </c>
      <c r="B132" s="61">
        <f>VLOOKUP(Table1[[#This Row],[Date]],'DB Money Supply'!$A:$F,6)</f>
        <v>1.84</v>
      </c>
    </row>
    <row r="133" spans="1:2" x14ac:dyDescent="0.35">
      <c r="A133" s="63">
        <v>32599</v>
      </c>
      <c r="B133" s="61">
        <f>VLOOKUP(Table1[[#This Row],[Date]],'DB Money Supply'!$A:$F,6)</f>
        <v>1.861</v>
      </c>
    </row>
    <row r="134" spans="1:2" x14ac:dyDescent="0.35">
      <c r="A134" s="63">
        <v>32690</v>
      </c>
      <c r="B134" s="61">
        <f>VLOOKUP(Table1[[#This Row],[Date]],'DB Money Supply'!$A:$F,6)</f>
        <v>1.853</v>
      </c>
    </row>
    <row r="135" spans="1:2" x14ac:dyDescent="0.35">
      <c r="A135" s="63">
        <v>32782</v>
      </c>
      <c r="B135" s="61">
        <f>VLOOKUP(Table1[[#This Row],[Date]],'DB Money Supply'!$A:$F,6)</f>
        <v>1.8340000000000001</v>
      </c>
    </row>
    <row r="136" spans="1:2" x14ac:dyDescent="0.35">
      <c r="A136" s="63">
        <v>32874</v>
      </c>
      <c r="B136" s="61">
        <f>VLOOKUP(Table1[[#This Row],[Date]],'DB Money Supply'!$A:$F,6)</f>
        <v>1.8480000000000001</v>
      </c>
    </row>
    <row r="137" spans="1:2" x14ac:dyDescent="0.35">
      <c r="A137" s="63">
        <v>32964</v>
      </c>
      <c r="B137" s="61">
        <f>VLOOKUP(Table1[[#This Row],[Date]],'DB Money Supply'!$A:$F,6)</f>
        <v>1.859</v>
      </c>
    </row>
    <row r="138" spans="1:2" x14ac:dyDescent="0.35">
      <c r="A138" s="63">
        <v>33055</v>
      </c>
      <c r="B138" s="61">
        <f>VLOOKUP(Table1[[#This Row],[Date]],'DB Money Supply'!$A:$F,6)</f>
        <v>1.8560000000000001</v>
      </c>
    </row>
    <row r="139" spans="1:2" x14ac:dyDescent="0.35">
      <c r="A139" s="63">
        <v>33147</v>
      </c>
      <c r="B139" s="61">
        <f>VLOOKUP(Table1[[#This Row],[Date]],'DB Money Supply'!$A:$F,6)</f>
        <v>1.839</v>
      </c>
    </row>
    <row r="140" spans="1:2" x14ac:dyDescent="0.35">
      <c r="A140" s="63">
        <v>33239</v>
      </c>
      <c r="B140" s="61">
        <f>VLOOKUP(Table1[[#This Row],[Date]],'DB Money Supply'!$A:$F,6)</f>
        <v>1.8260000000000001</v>
      </c>
    </row>
    <row r="141" spans="1:2" x14ac:dyDescent="0.35">
      <c r="A141" s="63">
        <v>33329</v>
      </c>
      <c r="B141" s="61">
        <f>VLOOKUP(Table1[[#This Row],[Date]],'DB Money Supply'!$A:$F,6)</f>
        <v>1.833</v>
      </c>
    </row>
    <row r="142" spans="1:2" x14ac:dyDescent="0.35">
      <c r="A142" s="63">
        <v>33420</v>
      </c>
      <c r="B142" s="61">
        <f>VLOOKUP(Table1[[#This Row],[Date]],'DB Money Supply'!$A:$F,6)</f>
        <v>1.85</v>
      </c>
    </row>
    <row r="143" spans="1:2" x14ac:dyDescent="0.35">
      <c r="A143" s="63">
        <v>33512</v>
      </c>
      <c r="B143" s="61">
        <f>VLOOKUP(Table1[[#This Row],[Date]],'DB Money Supply'!$A:$F,6)</f>
        <v>1.861</v>
      </c>
    </row>
    <row r="144" spans="1:2" x14ac:dyDescent="0.35">
      <c r="A144" s="63">
        <v>33604</v>
      </c>
      <c r="B144" s="61">
        <f>VLOOKUP(Table1[[#This Row],[Date]],'DB Money Supply'!$A:$F,6)</f>
        <v>1.8740000000000001</v>
      </c>
    </row>
    <row r="145" spans="1:2" x14ac:dyDescent="0.35">
      <c r="A145" s="63">
        <v>33695</v>
      </c>
      <c r="B145" s="61">
        <f>VLOOKUP(Table1[[#This Row],[Date]],'DB Money Supply'!$A:$F,6)</f>
        <v>1.905</v>
      </c>
    </row>
    <row r="146" spans="1:2" x14ac:dyDescent="0.35">
      <c r="A146" s="63">
        <v>33786</v>
      </c>
      <c r="B146" s="61">
        <f>VLOOKUP(Table1[[#This Row],[Date]],'DB Money Supply'!$A:$F,6)</f>
        <v>1.931</v>
      </c>
    </row>
    <row r="147" spans="1:2" x14ac:dyDescent="0.35">
      <c r="A147" s="63">
        <v>33878</v>
      </c>
      <c r="B147" s="61">
        <f>VLOOKUP(Table1[[#This Row],[Date]],'DB Money Supply'!$A:$F,6)</f>
        <v>1.9510000000000001</v>
      </c>
    </row>
    <row r="148" spans="1:2" x14ac:dyDescent="0.35">
      <c r="A148" s="63">
        <v>33970</v>
      </c>
      <c r="B148" s="61">
        <f>VLOOKUP(Table1[[#This Row],[Date]],'DB Money Supply'!$A:$F,6)</f>
        <v>1.9710000000000001</v>
      </c>
    </row>
    <row r="149" spans="1:2" x14ac:dyDescent="0.35">
      <c r="A149" s="63">
        <v>34060</v>
      </c>
      <c r="B149" s="61">
        <f>VLOOKUP(Table1[[#This Row],[Date]],'DB Money Supply'!$A:$F,6)</f>
        <v>1.9850000000000001</v>
      </c>
    </row>
    <row r="150" spans="1:2" x14ac:dyDescent="0.35">
      <c r="A150" s="63">
        <v>34151</v>
      </c>
      <c r="B150" s="61">
        <f>VLOOKUP(Table1[[#This Row],[Date]],'DB Money Supply'!$A:$F,6)</f>
        <v>1.9970000000000001</v>
      </c>
    </row>
    <row r="151" spans="1:2" x14ac:dyDescent="0.35">
      <c r="A151" s="63">
        <v>34243</v>
      </c>
      <c r="B151" s="61">
        <f>VLOOKUP(Table1[[#This Row],[Date]],'DB Money Supply'!$A:$F,6)</f>
        <v>2.0230000000000001</v>
      </c>
    </row>
    <row r="152" spans="1:2" x14ac:dyDescent="0.35">
      <c r="A152" s="63">
        <v>34335</v>
      </c>
      <c r="B152" s="61">
        <f>VLOOKUP(Table1[[#This Row],[Date]],'DB Money Supply'!$A:$F,6)</f>
        <v>2.0470000000000002</v>
      </c>
    </row>
    <row r="153" spans="1:2" x14ac:dyDescent="0.35">
      <c r="A153" s="63">
        <v>34425</v>
      </c>
      <c r="B153" s="61">
        <f>VLOOKUP(Table1[[#This Row],[Date]],'DB Money Supply'!$A:$F,6)</f>
        <v>2.08</v>
      </c>
    </row>
    <row r="154" spans="1:2" x14ac:dyDescent="0.35">
      <c r="A154" s="63">
        <v>34516</v>
      </c>
      <c r="B154" s="61">
        <f>VLOOKUP(Table1[[#This Row],[Date]],'DB Money Supply'!$A:$F,6)</f>
        <v>2.1030000000000002</v>
      </c>
    </row>
    <row r="155" spans="1:2" x14ac:dyDescent="0.35">
      <c r="A155" s="63">
        <v>34608</v>
      </c>
      <c r="B155" s="61">
        <f>VLOOKUP(Table1[[#This Row],[Date]],'DB Money Supply'!$A:$F,6)</f>
        <v>2.1389999999999998</v>
      </c>
    </row>
    <row r="156" spans="1:2" x14ac:dyDescent="0.35">
      <c r="A156" s="63">
        <v>34700</v>
      </c>
      <c r="B156" s="61">
        <f>VLOOKUP(Table1[[#This Row],[Date]],'DB Money Supply'!$A:$F,6)</f>
        <v>2.1549999999999998</v>
      </c>
    </row>
    <row r="157" spans="1:2" x14ac:dyDescent="0.35">
      <c r="A157" s="63">
        <v>34790</v>
      </c>
      <c r="B157" s="61">
        <f>VLOOKUP(Table1[[#This Row],[Date]],'DB Money Supply'!$A:$F,6)</f>
        <v>2.1509999999999998</v>
      </c>
    </row>
    <row r="158" spans="1:2" x14ac:dyDescent="0.35">
      <c r="A158" s="63">
        <v>34881</v>
      </c>
      <c r="B158" s="61">
        <f>VLOOKUP(Table1[[#This Row],[Date]],'DB Money Supply'!$A:$F,6)</f>
        <v>2.1419999999999999</v>
      </c>
    </row>
    <row r="159" spans="1:2" x14ac:dyDescent="0.35">
      <c r="A159" s="63">
        <v>34973</v>
      </c>
      <c r="B159" s="61">
        <f>VLOOKUP(Table1[[#This Row],[Date]],'DB Money Supply'!$A:$F,6)</f>
        <v>2.1469999999999998</v>
      </c>
    </row>
    <row r="160" spans="1:2" x14ac:dyDescent="0.35">
      <c r="A160" s="63">
        <v>35065</v>
      </c>
      <c r="B160" s="61">
        <f>VLOOKUP(Table1[[#This Row],[Date]],'DB Money Supply'!$A:$F,6)</f>
        <v>2.1469999999999998</v>
      </c>
    </row>
    <row r="161" spans="1:2" x14ac:dyDescent="0.35">
      <c r="A161" s="63">
        <v>35156</v>
      </c>
      <c r="B161" s="61">
        <f>VLOOKUP(Table1[[#This Row],[Date]],'DB Money Supply'!$A:$F,6)</f>
        <v>2.165</v>
      </c>
    </row>
    <row r="162" spans="1:2" x14ac:dyDescent="0.35">
      <c r="A162" s="63">
        <v>35247</v>
      </c>
      <c r="B162" s="61">
        <f>VLOOKUP(Table1[[#This Row],[Date]],'DB Money Supply'!$A:$F,6)</f>
        <v>2.1709999999999998</v>
      </c>
    </row>
    <row r="163" spans="1:2" x14ac:dyDescent="0.35">
      <c r="A163" s="63">
        <v>35339</v>
      </c>
      <c r="B163" s="61">
        <f>VLOOKUP(Table1[[#This Row],[Date]],'DB Money Supply'!$A:$F,6)</f>
        <v>2.1760000000000002</v>
      </c>
    </row>
    <row r="164" spans="1:2" x14ac:dyDescent="0.35">
      <c r="A164" s="63">
        <v>35431</v>
      </c>
      <c r="B164" s="61">
        <f>VLOOKUP(Table1[[#This Row],[Date]],'DB Money Supply'!$A:$F,6)</f>
        <v>2.1739999999999999</v>
      </c>
    </row>
    <row r="165" spans="1:2" x14ac:dyDescent="0.35">
      <c r="A165" s="63">
        <v>35521</v>
      </c>
      <c r="B165" s="61">
        <f>VLOOKUP(Table1[[#This Row],[Date]],'DB Money Supply'!$A:$F,6)</f>
        <v>2.19</v>
      </c>
    </row>
    <row r="166" spans="1:2" x14ac:dyDescent="0.35">
      <c r="A166" s="63">
        <v>35612</v>
      </c>
      <c r="B166" s="61">
        <f>VLOOKUP(Table1[[#This Row],[Date]],'DB Money Supply'!$A:$F,6)</f>
        <v>2.1920000000000002</v>
      </c>
    </row>
    <row r="167" spans="1:2" x14ac:dyDescent="0.35">
      <c r="A167" s="63">
        <v>35704</v>
      </c>
      <c r="B167" s="61">
        <f>VLOOKUP(Table1[[#This Row],[Date]],'DB Money Supply'!$A:$F,6)</f>
        <v>2.1840000000000002</v>
      </c>
    </row>
    <row r="168" spans="1:2" x14ac:dyDescent="0.35">
      <c r="A168" s="63">
        <v>35796</v>
      </c>
      <c r="B168" s="61">
        <f>VLOOKUP(Table1[[#This Row],[Date]],'DB Money Supply'!$A:$F,6)</f>
        <v>2.17</v>
      </c>
    </row>
    <row r="169" spans="1:2" x14ac:dyDescent="0.35">
      <c r="A169" s="63">
        <v>35886</v>
      </c>
      <c r="B169" s="61">
        <f>VLOOKUP(Table1[[#This Row],[Date]],'DB Money Supply'!$A:$F,6)</f>
        <v>2.1549999999999998</v>
      </c>
    </row>
    <row r="170" spans="1:2" x14ac:dyDescent="0.35">
      <c r="A170" s="63">
        <v>35977</v>
      </c>
      <c r="B170" s="61">
        <f>VLOOKUP(Table1[[#This Row],[Date]],'DB Money Supply'!$A:$F,6)</f>
        <v>2.1549999999999998</v>
      </c>
    </row>
    <row r="171" spans="1:2" x14ac:dyDescent="0.35">
      <c r="A171" s="63">
        <v>36069</v>
      </c>
      <c r="B171" s="61">
        <f>VLOOKUP(Table1[[#This Row],[Date]],'DB Money Supply'!$A:$F,6)</f>
        <v>2.14</v>
      </c>
    </row>
    <row r="172" spans="1:2" x14ac:dyDescent="0.35">
      <c r="A172" s="63">
        <v>36161</v>
      </c>
      <c r="B172" s="61">
        <f>VLOOKUP(Table1[[#This Row],[Date]],'DB Money Supply'!$A:$F,6)</f>
        <v>2.129</v>
      </c>
    </row>
    <row r="173" spans="1:2" x14ac:dyDescent="0.35">
      <c r="A173" s="63">
        <v>36251</v>
      </c>
      <c r="B173" s="61">
        <f>VLOOKUP(Table1[[#This Row],[Date]],'DB Money Supply'!$A:$F,6)</f>
        <v>2.1240000000000001</v>
      </c>
    </row>
    <row r="174" spans="1:2" x14ac:dyDescent="0.35">
      <c r="A174" s="63">
        <v>36342</v>
      </c>
      <c r="B174" s="61">
        <f>VLOOKUP(Table1[[#This Row],[Date]],'DB Money Supply'!$A:$F,6)</f>
        <v>2.1280000000000001</v>
      </c>
    </row>
    <row r="175" spans="1:2" x14ac:dyDescent="0.35">
      <c r="A175" s="63">
        <v>36434</v>
      </c>
      <c r="B175" s="61">
        <f>VLOOKUP(Table1[[#This Row],[Date]],'DB Money Supply'!$A:$F,6)</f>
        <v>2.1459999999999999</v>
      </c>
    </row>
    <row r="176" spans="1:2" x14ac:dyDescent="0.35">
      <c r="A176" s="63">
        <v>36526</v>
      </c>
      <c r="B176" s="61">
        <f>VLOOKUP(Table1[[#This Row],[Date]],'DB Money Supply'!$A:$F,6)</f>
        <v>2.1349999999999998</v>
      </c>
    </row>
    <row r="177" spans="1:2" x14ac:dyDescent="0.35">
      <c r="A177" s="63">
        <v>36617</v>
      </c>
      <c r="B177" s="61">
        <f>VLOOKUP(Table1[[#This Row],[Date]],'DB Money Supply'!$A:$F,6)</f>
        <v>2.1509999999999998</v>
      </c>
    </row>
    <row r="178" spans="1:2" x14ac:dyDescent="0.35">
      <c r="A178" s="63">
        <v>36708</v>
      </c>
      <c r="B178" s="61">
        <f>VLOOKUP(Table1[[#This Row],[Date]],'DB Money Supply'!$A:$F,6)</f>
        <v>2.141</v>
      </c>
    </row>
    <row r="179" spans="1:2" x14ac:dyDescent="0.35">
      <c r="A179" s="63">
        <v>36800</v>
      </c>
      <c r="B179" s="61">
        <f>VLOOKUP(Table1[[#This Row],[Date]],'DB Money Supply'!$A:$F,6)</f>
        <v>2.133</v>
      </c>
    </row>
    <row r="180" spans="1:2" x14ac:dyDescent="0.35">
      <c r="A180" s="63">
        <v>36892</v>
      </c>
      <c r="B180" s="61">
        <f>VLOOKUP(Table1[[#This Row],[Date]],'DB Money Supply'!$A:$F,6)</f>
        <v>2.085</v>
      </c>
    </row>
    <row r="181" spans="1:2" x14ac:dyDescent="0.35">
      <c r="A181" s="63">
        <v>36982</v>
      </c>
      <c r="B181" s="61">
        <f>VLOOKUP(Table1[[#This Row],[Date]],'DB Money Supply'!$A:$F,6)</f>
        <v>2.0590000000000002</v>
      </c>
    </row>
    <row r="182" spans="1:2" x14ac:dyDescent="0.35">
      <c r="A182" s="63">
        <v>37073</v>
      </c>
      <c r="B182" s="61">
        <f>VLOOKUP(Table1[[#This Row],[Date]],'DB Money Supply'!$A:$F,6)</f>
        <v>2.0139999999999998</v>
      </c>
    </row>
    <row r="183" spans="1:2" x14ac:dyDescent="0.35">
      <c r="A183" s="63">
        <v>37165</v>
      </c>
      <c r="B183" s="61">
        <f>VLOOKUP(Table1[[#This Row],[Date]],'DB Money Supply'!$A:$F,6)</f>
        <v>1.98</v>
      </c>
    </row>
    <row r="184" spans="1:2" x14ac:dyDescent="0.35">
      <c r="A184" s="63">
        <v>37257</v>
      </c>
      <c r="B184" s="61">
        <f>VLOOKUP(Table1[[#This Row],[Date]],'DB Money Supply'!$A:$F,6)</f>
        <v>1.9690000000000001</v>
      </c>
    </row>
    <row r="185" spans="1:2" x14ac:dyDescent="0.35">
      <c r="A185" s="63">
        <v>37347</v>
      </c>
      <c r="B185" s="61">
        <f>VLOOKUP(Table1[[#This Row],[Date]],'DB Money Supply'!$A:$F,6)</f>
        <v>1.972</v>
      </c>
    </row>
    <row r="186" spans="1:2" x14ac:dyDescent="0.35">
      <c r="A186" s="63">
        <v>37438</v>
      </c>
      <c r="B186" s="61">
        <f>VLOOKUP(Table1[[#This Row],[Date]],'DB Money Supply'!$A:$F,6)</f>
        <v>1.9530000000000001</v>
      </c>
    </row>
    <row r="187" spans="1:2" x14ac:dyDescent="0.35">
      <c r="A187" s="63">
        <v>37530</v>
      </c>
      <c r="B187" s="61">
        <f>VLOOKUP(Table1[[#This Row],[Date]],'DB Money Supply'!$A:$F,6)</f>
        <v>1.927</v>
      </c>
    </row>
    <row r="188" spans="1:2" x14ac:dyDescent="0.35">
      <c r="A188" s="63">
        <v>37622</v>
      </c>
      <c r="B188" s="61">
        <f>VLOOKUP(Table1[[#This Row],[Date]],'DB Money Supply'!$A:$F,6)</f>
        <v>1.915</v>
      </c>
    </row>
    <row r="189" spans="1:2" x14ac:dyDescent="0.35">
      <c r="A189" s="63">
        <v>37712</v>
      </c>
      <c r="B189" s="61">
        <f>VLOOKUP(Table1[[#This Row],[Date]],'DB Money Supply'!$A:$F,6)</f>
        <v>1.901</v>
      </c>
    </row>
    <row r="190" spans="1:2" x14ac:dyDescent="0.35">
      <c r="A190" s="63">
        <v>37803</v>
      </c>
      <c r="B190" s="61">
        <f>VLOOKUP(Table1[[#This Row],[Date]],'DB Money Supply'!$A:$F,6)</f>
        <v>1.905</v>
      </c>
    </row>
    <row r="191" spans="1:2" x14ac:dyDescent="0.35">
      <c r="A191" s="63">
        <v>37895</v>
      </c>
      <c r="B191" s="61">
        <f>VLOOKUP(Table1[[#This Row],[Date]],'DB Money Supply'!$A:$F,6)</f>
        <v>1.94</v>
      </c>
    </row>
    <row r="192" spans="1:2" x14ac:dyDescent="0.35">
      <c r="A192" s="63">
        <v>37987</v>
      </c>
      <c r="B192" s="61">
        <f>VLOOKUP(Table1[[#This Row],[Date]],'DB Money Supply'!$A:$F,6)</f>
        <v>1.95</v>
      </c>
    </row>
    <row r="193" spans="1:2" x14ac:dyDescent="0.35">
      <c r="A193" s="63">
        <v>38078</v>
      </c>
      <c r="B193" s="61">
        <f>VLOOKUP(Table1[[#This Row],[Date]],'DB Money Supply'!$A:$F,6)</f>
        <v>1.94</v>
      </c>
    </row>
    <row r="194" spans="1:2" x14ac:dyDescent="0.35">
      <c r="A194" s="63">
        <v>38169</v>
      </c>
      <c r="B194" s="61">
        <f>VLOOKUP(Table1[[#This Row],[Date]],'DB Money Supply'!$A:$F,6)</f>
        <v>1.9490000000000001</v>
      </c>
    </row>
    <row r="195" spans="1:2" x14ac:dyDescent="0.35">
      <c r="A195" s="63">
        <v>38261</v>
      </c>
      <c r="B195" s="61">
        <f>VLOOKUP(Table1[[#This Row],[Date]],'DB Money Supply'!$A:$F,6)</f>
        <v>1.958</v>
      </c>
    </row>
    <row r="196" spans="1:2" x14ac:dyDescent="0.35">
      <c r="A196" s="63">
        <v>38353</v>
      </c>
      <c r="B196" s="61">
        <f>VLOOKUP(Table1[[#This Row],[Date]],'DB Money Supply'!$A:$F,6)</f>
        <v>1.9850000000000001</v>
      </c>
    </row>
    <row r="197" spans="1:2" x14ac:dyDescent="0.35">
      <c r="A197" s="63">
        <v>38443</v>
      </c>
      <c r="B197" s="61">
        <f>VLOOKUP(Table1[[#This Row],[Date]],'DB Money Supply'!$A:$F,6)</f>
        <v>1.9950000000000001</v>
      </c>
    </row>
    <row r="198" spans="1:2" x14ac:dyDescent="0.35">
      <c r="A198" s="63">
        <v>38534</v>
      </c>
      <c r="B198" s="61">
        <f>VLOOKUP(Table1[[#This Row],[Date]],'DB Money Supply'!$A:$F,6)</f>
        <v>2</v>
      </c>
    </row>
    <row r="199" spans="1:2" x14ac:dyDescent="0.35">
      <c r="A199" s="63">
        <v>38626</v>
      </c>
      <c r="B199" s="61">
        <f>VLOOKUP(Table1[[#This Row],[Date]],'DB Money Supply'!$A:$F,6)</f>
        <v>2.0009999999999999</v>
      </c>
    </row>
    <row r="200" spans="1:2" x14ac:dyDescent="0.35">
      <c r="A200" s="63">
        <v>38718</v>
      </c>
      <c r="B200" s="61">
        <f>VLOOKUP(Table1[[#This Row],[Date]],'DB Money Supply'!$A:$F,6)</f>
        <v>2.016</v>
      </c>
    </row>
    <row r="201" spans="1:2" x14ac:dyDescent="0.35">
      <c r="A201" s="63">
        <v>38808</v>
      </c>
      <c r="B201" s="61">
        <f>VLOOKUP(Table1[[#This Row],[Date]],'DB Money Supply'!$A:$F,6)</f>
        <v>2.0169999999999999</v>
      </c>
    </row>
    <row r="202" spans="1:2" x14ac:dyDescent="0.35">
      <c r="A202" s="63">
        <v>38899</v>
      </c>
      <c r="B202" s="61">
        <f>VLOOKUP(Table1[[#This Row],[Date]],'DB Money Supply'!$A:$F,6)</f>
        <v>2.0059999999999998</v>
      </c>
    </row>
    <row r="203" spans="1:2" x14ac:dyDescent="0.35">
      <c r="A203" s="63">
        <v>38991</v>
      </c>
      <c r="B203" s="61">
        <f>VLOOKUP(Table1[[#This Row],[Date]],'DB Money Supply'!$A:$F,6)</f>
        <v>1.9970000000000001</v>
      </c>
    </row>
    <row r="204" spans="1:2" x14ac:dyDescent="0.35">
      <c r="A204" s="63">
        <v>39083</v>
      </c>
      <c r="B204" s="61">
        <f>VLOOKUP(Table1[[#This Row],[Date]],'DB Money Supply'!$A:$F,6)</f>
        <v>1.9930000000000001</v>
      </c>
    </row>
    <row r="205" spans="1:2" x14ac:dyDescent="0.35">
      <c r="A205" s="63">
        <v>39173</v>
      </c>
      <c r="B205" s="61">
        <f>VLOOKUP(Table1[[#This Row],[Date]],'DB Money Supply'!$A:$F,6)</f>
        <v>1.986</v>
      </c>
    </row>
    <row r="206" spans="1:2" x14ac:dyDescent="0.35">
      <c r="A206" s="63">
        <v>39264</v>
      </c>
      <c r="B206" s="61">
        <f>VLOOKUP(Table1[[#This Row],[Date]],'DB Money Supply'!$A:$F,6)</f>
        <v>1.9770000000000001</v>
      </c>
    </row>
    <row r="207" spans="1:2" x14ac:dyDescent="0.35">
      <c r="A207" s="63">
        <v>39356</v>
      </c>
      <c r="B207" s="61">
        <f>VLOOKUP(Table1[[#This Row],[Date]],'DB Money Supply'!$A:$F,6)</f>
        <v>1.9770000000000001</v>
      </c>
    </row>
    <row r="208" spans="1:2" x14ac:dyDescent="0.35">
      <c r="A208" s="63">
        <v>39448</v>
      </c>
      <c r="B208" s="61">
        <f>VLOOKUP(Table1[[#This Row],[Date]],'DB Money Supply'!$A:$F,6)</f>
        <v>1.9390000000000001</v>
      </c>
    </row>
    <row r="209" spans="1:2" x14ac:dyDescent="0.35">
      <c r="A209" s="63">
        <v>39539</v>
      </c>
      <c r="B209" s="61">
        <f>VLOOKUP(Table1[[#This Row],[Date]],'DB Money Supply'!$A:$F,6)</f>
        <v>1.927</v>
      </c>
    </row>
    <row r="210" spans="1:2" x14ac:dyDescent="0.35">
      <c r="A210" s="63">
        <v>39630</v>
      </c>
      <c r="B210" s="61">
        <f>VLOOKUP(Table1[[#This Row],[Date]],'DB Money Supply'!$A:$F,6)</f>
        <v>1.9079999999999999</v>
      </c>
    </row>
    <row r="211" spans="1:2" x14ac:dyDescent="0.35">
      <c r="A211" s="63">
        <v>39722</v>
      </c>
      <c r="B211" s="61">
        <f>VLOOKUP(Table1[[#This Row],[Date]],'DB Money Supply'!$A:$F,6)</f>
        <v>1.8129999999999999</v>
      </c>
    </row>
    <row r="212" spans="1:2" x14ac:dyDescent="0.35">
      <c r="A212" s="63">
        <v>39814</v>
      </c>
      <c r="B212" s="61">
        <f>VLOOKUP(Table1[[#This Row],[Date]],'DB Money Supply'!$A:$F,6)</f>
        <v>1.7350000000000001</v>
      </c>
    </row>
    <row r="213" spans="1:2" x14ac:dyDescent="0.35">
      <c r="A213" s="63">
        <v>39904</v>
      </c>
      <c r="B213" s="61">
        <f>VLOOKUP(Table1[[#This Row],[Date]],'DB Money Supply'!$A:$F,6)</f>
        <v>1.7090000000000001</v>
      </c>
    </row>
    <row r="214" spans="1:2" x14ac:dyDescent="0.35">
      <c r="A214" s="63">
        <v>39995</v>
      </c>
      <c r="B214" s="61">
        <f>VLOOKUP(Table1[[#This Row],[Date]],'DB Money Supply'!$A:$F,6)</f>
        <v>1.7110000000000001</v>
      </c>
    </row>
    <row r="215" spans="1:2" x14ac:dyDescent="0.35">
      <c r="A215" s="63">
        <v>40087</v>
      </c>
      <c r="B215" s="61">
        <f>VLOOKUP(Table1[[#This Row],[Date]],'DB Money Supply'!$A:$F,6)</f>
        <v>1.726</v>
      </c>
    </row>
    <row r="216" spans="1:2" x14ac:dyDescent="0.35">
      <c r="A216" s="63">
        <v>40179</v>
      </c>
      <c r="B216" s="61">
        <f>VLOOKUP(Table1[[#This Row],[Date]],'DB Money Supply'!$A:$F,6)</f>
        <v>1.7390000000000001</v>
      </c>
    </row>
    <row r="217" spans="1:2" x14ac:dyDescent="0.35">
      <c r="A217" s="63">
        <v>40269</v>
      </c>
      <c r="B217" s="61">
        <f>VLOOKUP(Table1[[#This Row],[Date]],'DB Money Supply'!$A:$F,6)</f>
        <v>1.746</v>
      </c>
    </row>
    <row r="218" spans="1:2" x14ac:dyDescent="0.35">
      <c r="A218" s="63">
        <v>40360</v>
      </c>
      <c r="B218" s="61">
        <f>VLOOKUP(Table1[[#This Row],[Date]],'DB Money Supply'!$A:$F,6)</f>
        <v>1.748</v>
      </c>
    </row>
    <row r="219" spans="1:2" x14ac:dyDescent="0.35">
      <c r="A219" s="63">
        <v>40452</v>
      </c>
      <c r="B219" s="61">
        <f>VLOOKUP(Table1[[#This Row],[Date]],'DB Money Supply'!$A:$F,6)</f>
        <v>1.7450000000000001</v>
      </c>
    </row>
    <row r="220" spans="1:2" x14ac:dyDescent="0.35">
      <c r="A220" s="63">
        <v>40544</v>
      </c>
      <c r="B220" s="61">
        <f>VLOOKUP(Table1[[#This Row],[Date]],'DB Money Supply'!$A:$F,6)</f>
        <v>1.728</v>
      </c>
    </row>
    <row r="221" spans="1:2" x14ac:dyDescent="0.35">
      <c r="A221" s="63">
        <v>40634</v>
      </c>
      <c r="B221" s="61">
        <f>VLOOKUP(Table1[[#This Row],[Date]],'DB Money Supply'!$A:$F,6)</f>
        <v>1.714</v>
      </c>
    </row>
    <row r="222" spans="1:2" x14ac:dyDescent="0.35">
      <c r="A222" s="63">
        <v>40725</v>
      </c>
      <c r="B222" s="61">
        <f>VLOOKUP(Table1[[#This Row],[Date]],'DB Money Supply'!$A:$F,6)</f>
        <v>1.6559999999999999</v>
      </c>
    </row>
    <row r="223" spans="1:2" x14ac:dyDescent="0.35">
      <c r="A223" s="63">
        <v>40817</v>
      </c>
      <c r="B223" s="61">
        <f>VLOOKUP(Table1[[#This Row],[Date]],'DB Money Supply'!$A:$F,6)</f>
        <v>1.6479999999999999</v>
      </c>
    </row>
    <row r="224" spans="1:2" x14ac:dyDescent="0.35">
      <c r="A224" s="63">
        <v>40909</v>
      </c>
      <c r="B224" s="61">
        <f>VLOOKUP(Table1[[#This Row],[Date]],'DB Money Supply'!$A:$F,6)</f>
        <v>1.6419999999999999</v>
      </c>
    </row>
    <row r="225" spans="1:2" x14ac:dyDescent="0.35">
      <c r="A225" s="63">
        <v>41000</v>
      </c>
      <c r="B225" s="61">
        <f>VLOOKUP(Table1[[#This Row],[Date]],'DB Money Supply'!$A:$F,6)</f>
        <v>1.631</v>
      </c>
    </row>
    <row r="226" spans="1:2" x14ac:dyDescent="0.35">
      <c r="A226" s="63">
        <v>41091</v>
      </c>
      <c r="B226" s="61">
        <f>VLOOKUP(Table1[[#This Row],[Date]],'DB Money Supply'!$A:$F,6)</f>
        <v>1.6120000000000001</v>
      </c>
    </row>
    <row r="227" spans="1:2" x14ac:dyDescent="0.35">
      <c r="A227" s="63">
        <v>41183</v>
      </c>
      <c r="B227" s="61">
        <f>VLOOKUP(Table1[[#This Row],[Date]],'DB Money Supply'!$A:$F,6)</f>
        <v>1.5860000000000001</v>
      </c>
    </row>
    <row r="228" spans="1:2" x14ac:dyDescent="0.35">
      <c r="A228" s="63">
        <v>41275</v>
      </c>
      <c r="B228" s="61">
        <f>VLOOKUP(Table1[[#This Row],[Date]],'DB Money Supply'!$A:$F,6)</f>
        <v>1.583</v>
      </c>
    </row>
    <row r="229" spans="1:2" x14ac:dyDescent="0.35">
      <c r="A229" s="63">
        <v>41365</v>
      </c>
      <c r="B229" s="61">
        <f>VLOOKUP(Table1[[#This Row],[Date]],'DB Money Supply'!$A:$F,6)</f>
        <v>1.571</v>
      </c>
    </row>
    <row r="230" spans="1:2" x14ac:dyDescent="0.35">
      <c r="A230" s="63">
        <v>41456</v>
      </c>
      <c r="B230" s="61">
        <f>VLOOKUP(Table1[[#This Row],[Date]],'DB Money Supply'!$A:$F,6)</f>
        <v>1.5680000000000001</v>
      </c>
    </row>
    <row r="231" spans="1:2" x14ac:dyDescent="0.35">
      <c r="A231" s="63">
        <v>41548</v>
      </c>
      <c r="B231" s="61">
        <f>VLOOKUP(Table1[[#This Row],[Date]],'DB Money Supply'!$A:$F,6)</f>
        <v>1.56</v>
      </c>
    </row>
    <row r="232" spans="1:2" x14ac:dyDescent="0.35">
      <c r="A232" s="63">
        <v>41640</v>
      </c>
      <c r="B232" s="61">
        <f>VLOOKUP(Table1[[#This Row],[Date]],'DB Money Supply'!$A:$F,6)</f>
        <v>1.538</v>
      </c>
    </row>
    <row r="233" spans="1:2" x14ac:dyDescent="0.35">
      <c r="A233" s="63">
        <v>41730</v>
      </c>
      <c r="B233" s="61">
        <f>VLOOKUP(Table1[[#This Row],[Date]],'DB Money Supply'!$A:$F,6)</f>
        <v>1.542</v>
      </c>
    </row>
    <row r="234" spans="1:2" x14ac:dyDescent="0.35">
      <c r="A234" s="63">
        <v>41821</v>
      </c>
      <c r="B234" s="61">
        <f>VLOOKUP(Table1[[#This Row],[Date]],'DB Money Supply'!$A:$F,6)</f>
        <v>1.5469999999999999</v>
      </c>
    </row>
    <row r="235" spans="1:2" x14ac:dyDescent="0.35">
      <c r="A235" s="63">
        <v>41913</v>
      </c>
      <c r="B235" s="61">
        <f>VLOOKUP(Table1[[#This Row],[Date]],'DB Money Supply'!$A:$F,6)</f>
        <v>1.5369999999999999</v>
      </c>
    </row>
    <row r="236" spans="1:2" x14ac:dyDescent="0.35">
      <c r="A236" s="63">
        <v>42005</v>
      </c>
      <c r="B236" s="61">
        <f>VLOOKUP(Table1[[#This Row],[Date]],'DB Money Supply'!$A:$F,6)</f>
        <v>1.5209999999999999</v>
      </c>
    </row>
    <row r="237" spans="1:2" x14ac:dyDescent="0.35">
      <c r="A237" s="63">
        <v>42095</v>
      </c>
      <c r="B237" s="61">
        <f>VLOOKUP(Table1[[#This Row],[Date]],'DB Money Supply'!$A:$F,6)</f>
        <v>1.5209999999999999</v>
      </c>
    </row>
    <row r="238" spans="1:2" x14ac:dyDescent="0.35">
      <c r="A238" s="63">
        <v>42186</v>
      </c>
      <c r="B238" s="61">
        <f>VLOOKUP(Table1[[#This Row],[Date]],'DB Money Supply'!$A:$F,6)</f>
        <v>1.512</v>
      </c>
    </row>
    <row r="239" spans="1:2" x14ac:dyDescent="0.35">
      <c r="A239" s="63">
        <v>42278</v>
      </c>
      <c r="B239" s="61">
        <f>VLOOKUP(Table1[[#This Row],[Date]],'DB Money Supply'!$A:$F,6)</f>
        <v>1.4930000000000001</v>
      </c>
    </row>
    <row r="240" spans="1:2" x14ac:dyDescent="0.35">
      <c r="A240" s="63">
        <v>42370</v>
      </c>
      <c r="B240" s="61">
        <f>VLOOKUP(Table1[[#This Row],[Date]],'DB Money Supply'!$A:$F,6)</f>
        <v>1.4690000000000001</v>
      </c>
    </row>
    <row r="241" spans="1:2" x14ac:dyDescent="0.35">
      <c r="A241" s="63">
        <v>42461</v>
      </c>
      <c r="B241" s="61">
        <f>VLOOKUP(Table1[[#This Row],[Date]],'DB Money Supply'!$A:$F,6)</f>
        <v>1.458</v>
      </c>
    </row>
    <row r="242" spans="1:2" x14ac:dyDescent="0.35">
      <c r="A242" s="63">
        <v>42552</v>
      </c>
      <c r="B242" s="61">
        <f>VLOOKUP(Table1[[#This Row],[Date]],'DB Money Supply'!$A:$F,6)</f>
        <v>1.448</v>
      </c>
    </row>
    <row r="243" spans="1:2" x14ac:dyDescent="0.35">
      <c r="A243" s="63">
        <v>42644</v>
      </c>
      <c r="B243" s="61">
        <f>VLOOKUP(Table1[[#This Row],[Date]],'DB Money Supply'!$A:$F,6)</f>
        <v>1.4410000000000001</v>
      </c>
    </row>
    <row r="244" spans="1:2" x14ac:dyDescent="0.35">
      <c r="A244" s="63">
        <v>42736</v>
      </c>
      <c r="B244" s="61">
        <f>VLOOKUP(Table1[[#This Row],[Date]],'DB Money Supply'!$A:$F,6)</f>
        <v>1.4339999999999999</v>
      </c>
    </row>
    <row r="245" spans="1:2" x14ac:dyDescent="0.35">
      <c r="A245" s="63">
        <v>42826</v>
      </c>
      <c r="B245" s="61">
        <f>VLOOKUP(Table1[[#This Row],[Date]],'DB Money Supply'!$A:$F,6)</f>
        <v>1.427</v>
      </c>
    </row>
    <row r="246" spans="1:2" x14ac:dyDescent="0.35">
      <c r="A246" s="63">
        <v>42917</v>
      </c>
      <c r="B246" s="61">
        <f>VLOOKUP(Table1[[#This Row],[Date]],'DB Money Supply'!$A:$F,6)</f>
        <v>1.431</v>
      </c>
    </row>
    <row r="247" spans="1:2" x14ac:dyDescent="0.35">
      <c r="A247" s="63">
        <v>43009</v>
      </c>
      <c r="B247" s="61">
        <f>VLOOKUP(Table1[[#This Row],[Date]],'DB Money Supply'!$A:$F,6)</f>
        <v>1.44</v>
      </c>
    </row>
    <row r="248" spans="1:2" x14ac:dyDescent="0.35">
      <c r="A248" s="63">
        <v>43101</v>
      </c>
      <c r="B248" s="61">
        <f>VLOOKUP(Table1[[#This Row],[Date]],'DB Money Supply'!$A:$F,6)</f>
        <v>1.4490000000000001</v>
      </c>
    </row>
    <row r="249" spans="1:2" x14ac:dyDescent="0.35">
      <c r="A249" s="63">
        <v>43191</v>
      </c>
      <c r="B249" s="61">
        <f>VLOOKUP(Table1[[#This Row],[Date]],'DB Money Supply'!$A:$F,6)</f>
        <v>1.458</v>
      </c>
    </row>
    <row r="250" spans="1:2" x14ac:dyDescent="0.35">
      <c r="A250" s="63">
        <v>43282</v>
      </c>
      <c r="B250" s="61">
        <f>VLOOKUP(Table1[[#This Row],[Date]],'DB Money Supply'!$A:$F,6)</f>
        <v>1.4590000000000001</v>
      </c>
    </row>
    <row r="251" spans="1:2" x14ac:dyDescent="0.35">
      <c r="A251" s="63">
        <v>43374</v>
      </c>
      <c r="B251" s="61">
        <f>VLOOKUP(Table1[[#This Row],[Date]],'DB Money Supply'!$A:$F,6)</f>
        <v>1.458</v>
      </c>
    </row>
    <row r="252" spans="1:2" x14ac:dyDescent="0.35">
      <c r="A252" s="63">
        <v>43466</v>
      </c>
      <c r="B252" s="61">
        <f>VLOOKUP(Table1[[#This Row],[Date]],'DB Money Supply'!$A:$F,6)</f>
        <v>1.452</v>
      </c>
    </row>
    <row r="253" spans="1:2" x14ac:dyDescent="0.35">
      <c r="A253" s="63">
        <v>43556</v>
      </c>
      <c r="B253" s="61">
        <f>VLOOKUP(Table1[[#This Row],[Date]],'DB Money Supply'!$A:$F,6)</f>
        <v>1.4530000000000001</v>
      </c>
    </row>
    <row r="254" spans="1:2" x14ac:dyDescent="0.35">
      <c r="A254" s="63">
        <v>43647</v>
      </c>
      <c r="B254" s="61">
        <f>VLOOKUP(Table1[[#This Row],[Date]],'DB Money Supply'!$A:$F,6)</f>
        <v>1.4430000000000001</v>
      </c>
    </row>
    <row r="255" spans="1:2" x14ac:dyDescent="0.35">
      <c r="A255" s="63">
        <v>43739</v>
      </c>
      <c r="B255" s="61">
        <f>VLOOKUP(Table1[[#This Row],[Date]],'DB Money Supply'!$A:$F,6)</f>
        <v>1.425</v>
      </c>
    </row>
    <row r="256" spans="1:2" x14ac:dyDescent="0.35">
      <c r="A256" s="63">
        <v>43831</v>
      </c>
      <c r="B256" s="61">
        <f>VLOOKUP(Table1[[#This Row],[Date]],'DB Money Supply'!$A:$F,6)</f>
        <v>1.379</v>
      </c>
    </row>
    <row r="257" spans="1:2" x14ac:dyDescent="0.35">
      <c r="A257" s="63">
        <v>43922</v>
      </c>
      <c r="B257" s="61">
        <f>VLOOKUP(Table1[[#This Row],[Date]],'DB Money Supply'!$A:$F,6)</f>
        <v>1.1120000000000001</v>
      </c>
    </row>
    <row r="258" spans="1:2" x14ac:dyDescent="0.35">
      <c r="A258" s="63">
        <v>44013</v>
      </c>
      <c r="B258" s="61">
        <f>VLOOKUP(Table1[[#This Row],[Date]],'DB Money Supply'!$A:$F,6)</f>
        <v>1.161</v>
      </c>
    </row>
    <row r="259" spans="1:2" x14ac:dyDescent="0.35">
      <c r="A259" s="63">
        <v>44105</v>
      </c>
      <c r="B259" s="61">
        <f>VLOOKUP(Table1[[#This Row],[Date]],'DB Money Supply'!$A:$F,6)</f>
        <v>1.1459999999999999</v>
      </c>
    </row>
    <row r="260" spans="1:2" x14ac:dyDescent="0.35">
      <c r="A260" s="63">
        <v>44197</v>
      </c>
      <c r="B260" s="61">
        <f>VLOOKUP(Table1[[#This Row],[Date]],'DB Money Supply'!$A:$F,6)</f>
        <v>1.1379999999999999</v>
      </c>
    </row>
    <row r="261" spans="1:2" x14ac:dyDescent="0.35">
      <c r="A261" s="63">
        <v>44287</v>
      </c>
      <c r="B261" s="61">
        <f>VLOOKUP(Table1[[#This Row],[Date]],'DB Money Supply'!$A:$F,6)</f>
        <v>1.1339999999999999</v>
      </c>
    </row>
    <row r="262" spans="1:2" x14ac:dyDescent="0.35">
      <c r="A262" s="63">
        <v>44378</v>
      </c>
      <c r="B262" s="61">
        <f>VLOOKUP(Table1[[#This Row],[Date]],'DB Money Supply'!$A:$F,6)</f>
        <v>1.1319999999999999</v>
      </c>
    </row>
    <row r="263" spans="1:2" x14ac:dyDescent="0.35">
      <c r="A263" s="63">
        <v>44470</v>
      </c>
      <c r="B263" s="61">
        <f>VLOOKUP(Table1[[#This Row],[Date]],'DB Money Supply'!$A:$F,6)</f>
        <v>1.1419999999999999</v>
      </c>
    </row>
    <row r="264" spans="1:2" x14ac:dyDescent="0.35">
      <c r="A264" s="63">
        <v>44562</v>
      </c>
      <c r="B264" s="61">
        <f>VLOOKUP(Table1[[#This Row],[Date]],'DB Money Supply'!$A:$F,6)</f>
        <v>1.1399999999999999</v>
      </c>
    </row>
    <row r="265" spans="1:2" x14ac:dyDescent="0.35">
      <c r="A265" s="63">
        <v>44652</v>
      </c>
      <c r="B265" s="61">
        <f>VLOOKUP(Table1[[#This Row],[Date]],'DB Money Supply'!$A:$F,6)</f>
        <v>1.167</v>
      </c>
    </row>
    <row r="266" spans="1:2" x14ac:dyDescent="0.35">
      <c r="A266" s="63">
        <v>44743</v>
      </c>
      <c r="B266" s="61">
        <f>VLOOKUP(Table1[[#This Row],[Date]],'DB Money Supply'!$A:$F,6)</f>
        <v>1.1910000000000001</v>
      </c>
    </row>
    <row r="267" spans="1:2" x14ac:dyDescent="0.35">
      <c r="A267" s="63">
        <v>44835</v>
      </c>
      <c r="B267" s="61">
        <f>VLOOKUP(Table1[[#This Row],[Date]],'DB Money Supply'!$A:$F,6)</f>
        <v>1.2250000000000001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73"/>
  <sheetViews>
    <sheetView zoomScale="110" zoomScaleNormal="110" workbookViewId="0">
      <pane ySplit="5" topLeftCell="A765" activePane="bottomLeft" state="frozen"/>
      <selection pane="bottomLeft" activeCell="Y783" sqref="Y783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66" customWidth="1"/>
    <col min="7" max="7" width="13.36328125" style="66" customWidth="1"/>
    <col min="8" max="42" width="9.1796875" style="66" customWidth="1"/>
    <col min="43" max="16384" width="9.1796875" style="66"/>
  </cols>
  <sheetData>
    <row r="1" spans="1:3" x14ac:dyDescent="0.35">
      <c r="A1" s="1" t="s">
        <v>8</v>
      </c>
    </row>
    <row r="2" spans="1:3" x14ac:dyDescent="0.35">
      <c r="A2" s="1"/>
    </row>
    <row r="4" spans="1:3" ht="16" customHeight="1" thickBot="1" x14ac:dyDescent="0.4"/>
    <row r="5" spans="1:3" ht="42.75" customHeight="1" x14ac:dyDescent="0.35">
      <c r="A5" s="44" t="s">
        <v>60</v>
      </c>
      <c r="B5" s="45" t="s">
        <v>114</v>
      </c>
      <c r="C5" s="46" t="s">
        <v>115</v>
      </c>
    </row>
    <row r="6" spans="1:3" x14ac:dyDescent="0.35">
      <c r="A6" s="25">
        <v>21551</v>
      </c>
      <c r="B6" s="26">
        <f>VLOOKUP(Table3032[[#This Row],[Month]],'DB Money Supply'!$A:$D,2)</f>
        <v>478.8</v>
      </c>
      <c r="C6" s="23"/>
    </row>
    <row r="7" spans="1:3" x14ac:dyDescent="0.35">
      <c r="A7" s="25">
        <v>21582</v>
      </c>
      <c r="B7" s="26">
        <f>VLOOKUP(Table3032[[#This Row],[Month]],'DB Money Supply'!$A:$D,2)</f>
        <v>480.7</v>
      </c>
      <c r="C7" s="23"/>
    </row>
    <row r="8" spans="1:3" x14ac:dyDescent="0.35">
      <c r="A8" s="25">
        <v>21610</v>
      </c>
      <c r="B8" s="26">
        <f>VLOOKUP(Table3032[[#This Row],[Month]],'DB Money Supply'!$A:$D,2)</f>
        <v>482.2</v>
      </c>
      <c r="C8" s="23"/>
    </row>
    <row r="9" spans="1:3" x14ac:dyDescent="0.35">
      <c r="A9" s="25">
        <v>21641</v>
      </c>
      <c r="B9" s="26">
        <f>VLOOKUP(Table3032[[#This Row],[Month]],'DB Money Supply'!$A:$D,2)</f>
        <v>482.1</v>
      </c>
      <c r="C9" s="23"/>
    </row>
    <row r="10" spans="1:3" x14ac:dyDescent="0.35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35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35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35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35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35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35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35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35">
      <c r="A18" s="25">
        <v>21916</v>
      </c>
      <c r="B18" s="26">
        <f>VLOOKUP(Table3032[[#This Row],[Month]],'DB Money Supply'!$A:$D,2)</f>
        <v>476.7</v>
      </c>
      <c r="C18" s="59">
        <f>(Table3032[[#This Row],[Real M1 Money Stock]]-B6)/B6</f>
        <v>-4.3859649122807492E-3</v>
      </c>
    </row>
    <row r="19" spans="1:3" x14ac:dyDescent="0.35">
      <c r="A19" s="25">
        <v>21947</v>
      </c>
      <c r="B19" s="26">
        <f>VLOOKUP(Table3032[[#This Row],[Month]],'DB Money Supply'!$A:$D,2)</f>
        <v>475.7</v>
      </c>
      <c r="C19" s="59">
        <f>(Table3032[[#This Row],[Real M1 Money Stock]]-B7)/B7</f>
        <v>-1.0401497815685459E-2</v>
      </c>
    </row>
    <row r="20" spans="1:3" x14ac:dyDescent="0.35">
      <c r="A20" s="25">
        <v>21976</v>
      </c>
      <c r="B20" s="26">
        <f>VLOOKUP(Table3032[[#This Row],[Month]],'DB Money Supply'!$A:$D,2)</f>
        <v>475.3</v>
      </c>
      <c r="C20" s="59">
        <f>(Table3032[[#This Row],[Real M1 Money Stock]]-B8)/B8</f>
        <v>-1.4309415180423014E-2</v>
      </c>
    </row>
    <row r="21" spans="1:3" x14ac:dyDescent="0.35">
      <c r="A21" s="25">
        <v>22007</v>
      </c>
      <c r="B21" s="26">
        <f>VLOOKUP(Table3032[[#This Row],[Month]],'DB Money Supply'!$A:$D,2)</f>
        <v>472.6</v>
      </c>
      <c r="C21" s="59">
        <f>(Table3032[[#This Row],[Real M1 Money Stock]]-B9)/B9</f>
        <v>-1.9705455299730345E-2</v>
      </c>
    </row>
    <row r="22" spans="1:3" x14ac:dyDescent="0.35">
      <c r="A22" s="25">
        <v>22037</v>
      </c>
      <c r="B22" s="26">
        <f>VLOOKUP(Table3032[[#This Row],[Month]],'DB Money Supply'!$A:$D,2)</f>
        <v>472.1</v>
      </c>
      <c r="C22" s="59">
        <f>(Table3032[[#This Row],[Real M1 Money Stock]]-B10)/B10</f>
        <v>-2.5593395252837929E-2</v>
      </c>
    </row>
    <row r="23" spans="1:3" x14ac:dyDescent="0.35">
      <c r="A23" s="25">
        <v>22068</v>
      </c>
      <c r="B23" s="26">
        <f>VLOOKUP(Table3032[[#This Row],[Month]],'DB Money Supply'!$A:$D,2)</f>
        <v>471.5</v>
      </c>
      <c r="C23" s="59">
        <f>(Table3032[[#This Row],[Real M1 Money Stock]]-B11)/B11</f>
        <v>-2.8035456606885223E-2</v>
      </c>
    </row>
    <row r="24" spans="1:3" x14ac:dyDescent="0.35">
      <c r="A24" s="25">
        <v>22098</v>
      </c>
      <c r="B24" s="26">
        <f>VLOOKUP(Table3032[[#This Row],[Month]],'DB Money Supply'!$A:$D,2)</f>
        <v>474.5</v>
      </c>
      <c r="C24" s="59">
        <f>(Table3032[[#This Row],[Real M1 Money Stock]]-B12)/B12</f>
        <v>-2.3863402592059293E-2</v>
      </c>
    </row>
    <row r="25" spans="1:3" x14ac:dyDescent="0.35">
      <c r="A25" s="25">
        <v>22129</v>
      </c>
      <c r="B25" s="26">
        <f>VLOOKUP(Table3032[[#This Row],[Month]],'DB Money Supply'!$A:$D,2)</f>
        <v>477.2</v>
      </c>
      <c r="C25" s="59">
        <f>(Table3032[[#This Row],[Real M1 Money Stock]]-B13)/B13</f>
        <v>-1.8712728768250097E-2</v>
      </c>
    </row>
    <row r="26" spans="1:3" x14ac:dyDescent="0.35">
      <c r="A26" s="25">
        <v>22160</v>
      </c>
      <c r="B26" s="26">
        <f>VLOOKUP(Table3032[[#This Row],[Month]],'DB Money Supply'!$A:$D,2)</f>
        <v>476.9</v>
      </c>
      <c r="C26" s="59">
        <f>(Table3032[[#This Row],[Real M1 Money Stock]]-B14)/B14</f>
        <v>-1.0786143953536704E-2</v>
      </c>
    </row>
    <row r="27" spans="1:3" x14ac:dyDescent="0.35">
      <c r="A27" s="25">
        <v>22190</v>
      </c>
      <c r="B27" s="26">
        <f>VLOOKUP(Table3032[[#This Row],[Month]],'DB Money Supply'!$A:$D,2)</f>
        <v>473.6</v>
      </c>
      <c r="C27" s="59">
        <f>(Table3032[[#This Row],[Real M1 Money Stock]]-B15)/B15</f>
        <v>-1.0653854188426919E-2</v>
      </c>
    </row>
    <row r="28" spans="1:3" x14ac:dyDescent="0.35">
      <c r="A28" s="25">
        <v>22221</v>
      </c>
      <c r="B28" s="26">
        <f>VLOOKUP(Table3032[[#This Row],[Month]],'DB Money Supply'!$A:$D,2)</f>
        <v>473.1</v>
      </c>
      <c r="C28" s="59">
        <f>(Table3032[[#This Row],[Real M1 Money Stock]]-B16)/B16</f>
        <v>-1.1078595317725658E-2</v>
      </c>
    </row>
    <row r="29" spans="1:3" x14ac:dyDescent="0.35">
      <c r="A29" s="25">
        <v>22251</v>
      </c>
      <c r="B29" s="26">
        <f>VLOOKUP(Table3032[[#This Row],[Month]],'DB Money Supply'!$A:$D,2)</f>
        <v>472</v>
      </c>
      <c r="C29" s="59">
        <f>(Table3032[[#This Row],[Real M1 Money Stock]]-B17)/B17</f>
        <v>-7.7780113516922192E-3</v>
      </c>
    </row>
    <row r="30" spans="1:3" x14ac:dyDescent="0.35">
      <c r="A30" s="25">
        <v>22282</v>
      </c>
      <c r="B30" s="26">
        <f>VLOOKUP(Table3032[[#This Row],[Month]],'DB Money Supply'!$A:$D,2)</f>
        <v>472.9</v>
      </c>
      <c r="C30" s="59">
        <f>(Table3032[[#This Row],[Real M1 Money Stock]]-B18)/B18</f>
        <v>-7.9714705265366299E-3</v>
      </c>
    </row>
    <row r="31" spans="1:3" x14ac:dyDescent="0.35">
      <c r="A31" s="25">
        <v>22313</v>
      </c>
      <c r="B31" s="26">
        <f>VLOOKUP(Table3032[[#This Row],[Month]],'DB Money Supply'!$A:$D,2)</f>
        <v>474.5</v>
      </c>
      <c r="C31" s="59">
        <f>(Table3032[[#This Row],[Real M1 Money Stock]]-B19)/B19</f>
        <v>-2.5225982762244873E-3</v>
      </c>
    </row>
    <row r="32" spans="1:3" x14ac:dyDescent="0.35">
      <c r="A32" s="25">
        <v>22341</v>
      </c>
      <c r="B32" s="26">
        <f>VLOOKUP(Table3032[[#This Row],[Month]],'DB Money Supply'!$A:$D,2)</f>
        <v>475.5</v>
      </c>
      <c r="C32" s="59">
        <f>(Table3032[[#This Row],[Real M1 Money Stock]]-B20)/B20</f>
        <v>4.2078687144958684E-4</v>
      </c>
    </row>
    <row r="33" spans="1:3" x14ac:dyDescent="0.35">
      <c r="A33" s="25">
        <v>22372</v>
      </c>
      <c r="B33" s="26">
        <f>VLOOKUP(Table3032[[#This Row],[Month]],'DB Money Supply'!$A:$D,2)</f>
        <v>476.7</v>
      </c>
      <c r="C33" s="59">
        <f>(Table3032[[#This Row],[Real M1 Money Stock]]-B21)/B21</f>
        <v>8.6754126110875282E-3</v>
      </c>
    </row>
    <row r="34" spans="1:3" x14ac:dyDescent="0.35">
      <c r="A34" s="25">
        <v>22402</v>
      </c>
      <c r="B34" s="26">
        <f>VLOOKUP(Table3032[[#This Row],[Month]],'DB Money Supply'!$A:$D,2)</f>
        <v>478.2</v>
      </c>
      <c r="C34" s="59">
        <f>(Table3032[[#This Row],[Real M1 Money Stock]]-B22)/B22</f>
        <v>1.2920991315399206E-2</v>
      </c>
    </row>
    <row r="35" spans="1:3" x14ac:dyDescent="0.35">
      <c r="A35" s="25">
        <v>22433</v>
      </c>
      <c r="B35" s="26">
        <f>VLOOKUP(Table3032[[#This Row],[Month]],'DB Money Supply'!$A:$D,2)</f>
        <v>478.9</v>
      </c>
      <c r="C35" s="59">
        <f>(Table3032[[#This Row],[Real M1 Money Stock]]-B23)/B23</f>
        <v>1.5694591728525931E-2</v>
      </c>
    </row>
    <row r="36" spans="1:3" x14ac:dyDescent="0.35">
      <c r="A36" s="25">
        <v>22463</v>
      </c>
      <c r="B36" s="26">
        <f>VLOOKUP(Table3032[[#This Row],[Month]],'DB Money Supply'!$A:$D,2)</f>
        <v>477.6</v>
      </c>
      <c r="C36" s="59">
        <f>(Table3032[[#This Row],[Real M1 Money Stock]]-B24)/B24</f>
        <v>6.5331928345627455E-3</v>
      </c>
    </row>
    <row r="37" spans="1:3" x14ac:dyDescent="0.35">
      <c r="A37" s="25">
        <v>22494</v>
      </c>
      <c r="B37" s="26">
        <f>VLOOKUP(Table3032[[#This Row],[Month]],'DB Money Supply'!$A:$D,2)</f>
        <v>479.3</v>
      </c>
      <c r="C37" s="59">
        <f>(Table3032[[#This Row],[Real M1 Money Stock]]-B25)/B25</f>
        <v>4.4006705783738954E-3</v>
      </c>
    </row>
    <row r="38" spans="1:3" x14ac:dyDescent="0.35">
      <c r="A38" s="25">
        <v>22525</v>
      </c>
      <c r="B38" s="26">
        <f>VLOOKUP(Table3032[[#This Row],[Month]],'DB Money Supply'!$A:$D,2)</f>
        <v>479.7</v>
      </c>
      <c r="C38" s="59">
        <f>(Table3032[[#This Row],[Real M1 Money Stock]]-B26)/B26</f>
        <v>5.8712518347662224E-3</v>
      </c>
    </row>
    <row r="39" spans="1:3" x14ac:dyDescent="0.35">
      <c r="A39" s="25">
        <v>22555</v>
      </c>
      <c r="B39" s="26">
        <f>VLOOKUP(Table3032[[#This Row],[Month]],'DB Money Supply'!$A:$D,2)</f>
        <v>480.7</v>
      </c>
      <c r="C39" s="59">
        <f>(Table3032[[#This Row],[Real M1 Money Stock]]-B27)/B27</f>
        <v>1.4991554054053981E-2</v>
      </c>
    </row>
    <row r="40" spans="1:3" x14ac:dyDescent="0.35">
      <c r="A40" s="25">
        <v>22586</v>
      </c>
      <c r="B40" s="26">
        <f>VLOOKUP(Table3032[[#This Row],[Month]],'DB Money Supply'!$A:$D,2)</f>
        <v>483</v>
      </c>
      <c r="C40" s="59">
        <f>(Table3032[[#This Row],[Real M1 Money Stock]]-B28)/B28</f>
        <v>2.0925808497146432E-2</v>
      </c>
    </row>
    <row r="41" spans="1:3" x14ac:dyDescent="0.35">
      <c r="A41" s="25">
        <v>22616</v>
      </c>
      <c r="B41" s="26">
        <f>VLOOKUP(Table3032[[#This Row],[Month]],'DB Money Supply'!$A:$D,2)</f>
        <v>483.8</v>
      </c>
      <c r="C41" s="59">
        <f>(Table3032[[#This Row],[Real M1 Money Stock]]-B29)/B29</f>
        <v>2.5000000000000026E-2</v>
      </c>
    </row>
    <row r="42" spans="1:3" x14ac:dyDescent="0.35">
      <c r="A42" s="25">
        <v>22647</v>
      </c>
      <c r="B42" s="26">
        <f>VLOOKUP(Table3032[[#This Row],[Month]],'DB Money Supply'!$A:$D,2)</f>
        <v>483.4</v>
      </c>
      <c r="C42" s="59">
        <f>(Table3032[[#This Row],[Real M1 Money Stock]]-B30)/B30</f>
        <v>2.2203425671389301E-2</v>
      </c>
    </row>
    <row r="43" spans="1:3" x14ac:dyDescent="0.35">
      <c r="A43" s="25">
        <v>22678</v>
      </c>
      <c r="B43" s="26">
        <f>VLOOKUP(Table3032[[#This Row],[Month]],'DB Money Supply'!$A:$D,2)</f>
        <v>483.9</v>
      </c>
      <c r="C43" s="59">
        <f>(Table3032[[#This Row],[Real M1 Money Stock]]-B31)/B31</f>
        <v>1.9810326659641681E-2</v>
      </c>
    </row>
    <row r="44" spans="1:3" x14ac:dyDescent="0.35">
      <c r="A44" s="25">
        <v>22706</v>
      </c>
      <c r="B44" s="26">
        <f>VLOOKUP(Table3032[[#This Row],[Month]],'DB Money Supply'!$A:$D,2)</f>
        <v>483.9</v>
      </c>
      <c r="C44" s="59">
        <f>(Table3032[[#This Row],[Real M1 Money Stock]]-B32)/B32</f>
        <v>1.7665615141955786E-2</v>
      </c>
    </row>
    <row r="45" spans="1:3" x14ac:dyDescent="0.35">
      <c r="A45" s="25">
        <v>22737</v>
      </c>
      <c r="B45" s="26">
        <f>VLOOKUP(Table3032[[#This Row],[Month]],'DB Money Supply'!$A:$D,2)</f>
        <v>484.6</v>
      </c>
      <c r="C45" s="59">
        <f>(Table3032[[#This Row],[Real M1 Money Stock]]-B33)/B33</f>
        <v>1.6572267673589332E-2</v>
      </c>
    </row>
    <row r="46" spans="1:3" x14ac:dyDescent="0.35">
      <c r="A46" s="25">
        <v>22767</v>
      </c>
      <c r="B46" s="26">
        <f>VLOOKUP(Table3032[[#This Row],[Month]],'DB Money Supply'!$A:$D,2)</f>
        <v>485.4</v>
      </c>
      <c r="C46" s="59">
        <f>(Table3032[[#This Row],[Real M1 Money Stock]]-B34)/B34</f>
        <v>1.5056461731493076E-2</v>
      </c>
    </row>
    <row r="47" spans="1:3" x14ac:dyDescent="0.35">
      <c r="A47" s="25">
        <v>22798</v>
      </c>
      <c r="B47" s="26">
        <f>VLOOKUP(Table3032[[#This Row],[Month]],'DB Money Supply'!$A:$D,2)</f>
        <v>485.3</v>
      </c>
      <c r="C47" s="59">
        <f>(Table3032[[#This Row],[Real M1 Money Stock]]-B35)/B35</f>
        <v>1.336395907287541E-2</v>
      </c>
    </row>
    <row r="48" spans="1:3" x14ac:dyDescent="0.35">
      <c r="A48" s="25">
        <v>22828</v>
      </c>
      <c r="B48" s="26">
        <f>VLOOKUP(Table3032[[#This Row],[Month]],'DB Money Supply'!$A:$D,2)</f>
        <v>484.8</v>
      </c>
      <c r="C48" s="59">
        <f>(Table3032[[#This Row],[Real M1 Money Stock]]-B36)/B36</f>
        <v>1.5075376884422086E-2</v>
      </c>
    </row>
    <row r="49" spans="1:3" x14ac:dyDescent="0.35">
      <c r="A49" s="25">
        <v>22859</v>
      </c>
      <c r="B49" s="26">
        <f>VLOOKUP(Table3032[[#This Row],[Month]],'DB Money Supply'!$A:$D,2)</f>
        <v>484.1</v>
      </c>
      <c r="C49" s="59">
        <f>(Table3032[[#This Row],[Real M1 Money Stock]]-B37)/B37</f>
        <v>1.0014604631754666E-2</v>
      </c>
    </row>
    <row r="50" spans="1:3" x14ac:dyDescent="0.35">
      <c r="A50" s="25">
        <v>22890</v>
      </c>
      <c r="B50" s="26">
        <f>VLOOKUP(Table3032[[#This Row],[Month]],'DB Money Supply'!$A:$D,2)</f>
        <v>480.9</v>
      </c>
      <c r="C50" s="59">
        <f>(Table3032[[#This Row],[Real M1 Money Stock]]-B38)/B38</f>
        <v>2.5015634771732094E-3</v>
      </c>
    </row>
    <row r="51" spans="1:3" x14ac:dyDescent="0.35">
      <c r="A51" s="25">
        <v>22920</v>
      </c>
      <c r="B51" s="26">
        <f>VLOOKUP(Table3032[[#This Row],[Month]],'DB Money Supply'!$A:$D,2)</f>
        <v>482.9</v>
      </c>
      <c r="C51" s="59">
        <f>(Table3032[[#This Row],[Real M1 Money Stock]]-B39)/B39</f>
        <v>4.5766590389015784E-3</v>
      </c>
    </row>
    <row r="52" spans="1:3" x14ac:dyDescent="0.35">
      <c r="A52" s="25">
        <v>22951</v>
      </c>
      <c r="B52" s="26">
        <f>VLOOKUP(Table3032[[#This Row],[Month]],'DB Money Supply'!$A:$D,2)</f>
        <v>484.9</v>
      </c>
      <c r="C52" s="59">
        <f>(Table3032[[#This Row],[Real M1 Money Stock]]-B40)/B40</f>
        <v>3.9337474120082344E-3</v>
      </c>
    </row>
    <row r="53" spans="1:3" x14ac:dyDescent="0.35">
      <c r="A53" s="25">
        <v>22981</v>
      </c>
      <c r="B53" s="26">
        <f>VLOOKUP(Table3032[[#This Row],[Month]],'DB Money Supply'!$A:$D,2)</f>
        <v>486.5</v>
      </c>
      <c r="C53" s="59">
        <f>(Table3032[[#This Row],[Real M1 Money Stock]]-B41)/B41</f>
        <v>5.5808185200495837E-3</v>
      </c>
    </row>
    <row r="54" spans="1:3" x14ac:dyDescent="0.35">
      <c r="A54" s="25">
        <v>23012</v>
      </c>
      <c r="B54" s="26">
        <f>VLOOKUP(Table3032[[#This Row],[Month]],'DB Money Supply'!$A:$D,2)</f>
        <v>487.2</v>
      </c>
      <c r="C54" s="59">
        <f>(Table3032[[#This Row],[Real M1 Money Stock]]-B42)/B42</f>
        <v>7.8609846917666766E-3</v>
      </c>
    </row>
    <row r="55" spans="1:3" x14ac:dyDescent="0.35">
      <c r="A55" s="25">
        <v>23043</v>
      </c>
      <c r="B55" s="26">
        <f>VLOOKUP(Table3032[[#This Row],[Month]],'DB Money Supply'!$A:$D,2)</f>
        <v>488.5</v>
      </c>
      <c r="C55" s="59">
        <f>(Table3032[[#This Row],[Real M1 Money Stock]]-B43)/B43</f>
        <v>9.5060963008886615E-3</v>
      </c>
    </row>
    <row r="56" spans="1:3" x14ac:dyDescent="0.35">
      <c r="A56" s="25">
        <v>23071</v>
      </c>
      <c r="B56" s="26">
        <f>VLOOKUP(Table3032[[#This Row],[Month]],'DB Money Supply'!$A:$D,2)</f>
        <v>489</v>
      </c>
      <c r="C56" s="59">
        <f>(Table3032[[#This Row],[Real M1 Money Stock]]-B44)/B44</f>
        <v>1.0539367637941771E-2</v>
      </c>
    </row>
    <row r="57" spans="1:3" x14ac:dyDescent="0.35">
      <c r="A57" s="25">
        <v>23102</v>
      </c>
      <c r="B57" s="26">
        <f>VLOOKUP(Table3032[[#This Row],[Month]],'DB Money Supply'!$A:$D,2)</f>
        <v>491.1</v>
      </c>
      <c r="C57" s="59">
        <f>(Table3032[[#This Row],[Real M1 Money Stock]]-B45)/B45</f>
        <v>1.3413124226165909E-2</v>
      </c>
    </row>
    <row r="58" spans="1:3" x14ac:dyDescent="0.35">
      <c r="A58" s="25">
        <v>23132</v>
      </c>
      <c r="B58" s="26">
        <f>VLOOKUP(Table3032[[#This Row],[Month]],'DB Money Supply'!$A:$D,2)</f>
        <v>493</v>
      </c>
      <c r="C58" s="59">
        <f>(Table3032[[#This Row],[Real M1 Money Stock]]-B46)/B46</f>
        <v>1.5657189946435977E-2</v>
      </c>
    </row>
    <row r="59" spans="1:3" x14ac:dyDescent="0.35">
      <c r="A59" s="25">
        <v>23163</v>
      </c>
      <c r="B59" s="26">
        <f>VLOOKUP(Table3032[[#This Row],[Month]],'DB Money Supply'!$A:$D,2)</f>
        <v>491.3</v>
      </c>
      <c r="C59" s="59">
        <f>(Table3032[[#This Row],[Real M1 Money Stock]]-B47)/B47</f>
        <v>1.23634865031939E-2</v>
      </c>
    </row>
    <row r="60" spans="1:3" x14ac:dyDescent="0.35">
      <c r="A60" s="25">
        <v>23193</v>
      </c>
      <c r="B60" s="26">
        <f>VLOOKUP(Table3032[[#This Row],[Month]],'DB Money Supply'!$A:$D,2)</f>
        <v>493</v>
      </c>
      <c r="C60" s="59">
        <f>(Table3032[[#This Row],[Real M1 Money Stock]]-B48)/B48</f>
        <v>1.691419141914189E-2</v>
      </c>
    </row>
    <row r="61" spans="1:3" x14ac:dyDescent="0.35">
      <c r="A61" s="25">
        <v>23224</v>
      </c>
      <c r="B61" s="26">
        <f>VLOOKUP(Table3032[[#This Row],[Month]],'DB Money Supply'!$A:$D,2)</f>
        <v>493.7</v>
      </c>
      <c r="C61" s="59">
        <f>(Table3032[[#This Row],[Real M1 Money Stock]]-B49)/B49</f>
        <v>1.9830613509605383E-2</v>
      </c>
    </row>
    <row r="62" spans="1:3" x14ac:dyDescent="0.35">
      <c r="A62" s="25">
        <v>23255</v>
      </c>
      <c r="B62" s="26">
        <f>VLOOKUP(Table3032[[#This Row],[Month]],'DB Money Supply'!$A:$D,2)</f>
        <v>494.8</v>
      </c>
      <c r="C62" s="59">
        <f>(Table3032[[#This Row],[Real M1 Money Stock]]-B50)/B50</f>
        <v>2.8904138074443822E-2</v>
      </c>
    </row>
    <row r="63" spans="1:3" x14ac:dyDescent="0.35">
      <c r="A63" s="25">
        <v>23285</v>
      </c>
      <c r="B63" s="26">
        <f>VLOOKUP(Table3032[[#This Row],[Month]],'DB Money Supply'!$A:$D,2)</f>
        <v>496.3</v>
      </c>
      <c r="C63" s="59">
        <f>(Table3032[[#This Row],[Real M1 Money Stock]]-B51)/B51</f>
        <v>2.7749016359494793E-2</v>
      </c>
    </row>
    <row r="64" spans="1:3" x14ac:dyDescent="0.35">
      <c r="A64" s="25">
        <v>23316</v>
      </c>
      <c r="B64" s="26">
        <f>VLOOKUP(Table3032[[#This Row],[Month]],'DB Money Supply'!$A:$D,2)</f>
        <v>499</v>
      </c>
      <c r="C64" s="59">
        <f>(Table3032[[#This Row],[Real M1 Money Stock]]-B52)/B52</f>
        <v>2.9078160445452719E-2</v>
      </c>
    </row>
    <row r="65" spans="1:3" x14ac:dyDescent="0.35">
      <c r="A65" s="25">
        <v>23346</v>
      </c>
      <c r="B65" s="26">
        <f>VLOOKUP(Table3032[[#This Row],[Month]],'DB Money Supply'!$A:$D,2)</f>
        <v>496.4</v>
      </c>
      <c r="C65" s="59">
        <f>(Table3032[[#This Row],[Real M1 Money Stock]]-B53)/B53</f>
        <v>2.0349434737923899E-2</v>
      </c>
    </row>
    <row r="66" spans="1:3" x14ac:dyDescent="0.35">
      <c r="A66" s="25">
        <v>23377</v>
      </c>
      <c r="B66" s="26">
        <f>VLOOKUP(Table3032[[#This Row],[Month]],'DB Money Supply'!$A:$D,2)</f>
        <v>496.8</v>
      </c>
      <c r="C66" s="59">
        <f>(Table3032[[#This Row],[Real M1 Money Stock]]-B54)/B54</f>
        <v>1.9704433497536995E-2</v>
      </c>
    </row>
    <row r="67" spans="1:3" x14ac:dyDescent="0.35">
      <c r="A67" s="25">
        <v>23408</v>
      </c>
      <c r="B67" s="26">
        <f>VLOOKUP(Table3032[[#This Row],[Month]],'DB Money Supply'!$A:$D,2)</f>
        <v>499.2</v>
      </c>
      <c r="C67" s="59">
        <f>(Table3032[[#This Row],[Real M1 Money Stock]]-B55)/B55</f>
        <v>2.1903787103377665E-2</v>
      </c>
    </row>
    <row r="68" spans="1:3" x14ac:dyDescent="0.35">
      <c r="A68" s="25">
        <v>23437</v>
      </c>
      <c r="B68" s="26">
        <f>VLOOKUP(Table3032[[#This Row],[Month]],'DB Money Supply'!$A:$D,2)</f>
        <v>499.4</v>
      </c>
      <c r="C68" s="59">
        <f>(Table3032[[#This Row],[Real M1 Money Stock]]-B56)/B56</f>
        <v>2.126789366053165E-2</v>
      </c>
    </row>
    <row r="69" spans="1:3" x14ac:dyDescent="0.35">
      <c r="A69" s="25">
        <v>23468</v>
      </c>
      <c r="B69" s="26">
        <f>VLOOKUP(Table3032[[#This Row],[Month]],'DB Money Supply'!$A:$D,2)</f>
        <v>500.2</v>
      </c>
      <c r="C69" s="59">
        <f>(Table3032[[#This Row],[Real M1 Money Stock]]-B57)/B57</f>
        <v>1.8529830991651324E-2</v>
      </c>
    </row>
    <row r="70" spans="1:3" x14ac:dyDescent="0.35">
      <c r="A70" s="25">
        <v>23498</v>
      </c>
      <c r="B70" s="26">
        <f>VLOOKUP(Table3032[[#This Row],[Month]],'DB Money Supply'!$A:$D,2)</f>
        <v>501.3</v>
      </c>
      <c r="C70" s="59">
        <f>(Table3032[[#This Row],[Real M1 Money Stock]]-B58)/B58</f>
        <v>1.6835699797160267E-2</v>
      </c>
    </row>
    <row r="71" spans="1:3" x14ac:dyDescent="0.35">
      <c r="A71" s="25">
        <v>23529</v>
      </c>
      <c r="B71" s="26">
        <f>VLOOKUP(Table3032[[#This Row],[Month]],'DB Money Supply'!$A:$D,2)</f>
        <v>501.8</v>
      </c>
      <c r="C71" s="59">
        <f>(Table3032[[#This Row],[Real M1 Money Stock]]-B59)/B59</f>
        <v>2.1371870547526969E-2</v>
      </c>
    </row>
    <row r="72" spans="1:3" x14ac:dyDescent="0.35">
      <c r="A72" s="25">
        <v>23559</v>
      </c>
      <c r="B72" s="26">
        <f>VLOOKUP(Table3032[[#This Row],[Month]],'DB Money Supply'!$A:$D,2)</f>
        <v>505.5</v>
      </c>
      <c r="C72" s="59">
        <f>(Table3032[[#This Row],[Real M1 Money Stock]]-B60)/B60</f>
        <v>2.5354969574036511E-2</v>
      </c>
    </row>
    <row r="73" spans="1:3" x14ac:dyDescent="0.35">
      <c r="A73" s="25">
        <v>23590</v>
      </c>
      <c r="B73" s="26">
        <f>VLOOKUP(Table3032[[#This Row],[Month]],'DB Money Supply'!$A:$D,2)</f>
        <v>508.2</v>
      </c>
      <c r="C73" s="59">
        <f>(Table3032[[#This Row],[Real M1 Money Stock]]-B61)/B61</f>
        <v>2.9370062791168727E-2</v>
      </c>
    </row>
    <row r="74" spans="1:3" x14ac:dyDescent="0.35">
      <c r="A74" s="25">
        <v>23621</v>
      </c>
      <c r="B74" s="26">
        <f>VLOOKUP(Table3032[[#This Row],[Month]],'DB Money Supply'!$A:$D,2)</f>
        <v>510.6</v>
      </c>
      <c r="C74" s="59">
        <f>(Table3032[[#This Row],[Real M1 Money Stock]]-B62)/B62</f>
        <v>3.1932093775262752E-2</v>
      </c>
    </row>
    <row r="75" spans="1:3" x14ac:dyDescent="0.35">
      <c r="A75" s="25">
        <v>23651</v>
      </c>
      <c r="B75" s="26">
        <f>VLOOKUP(Table3032[[#This Row],[Month]],'DB Money Supply'!$A:$D,2)</f>
        <v>511.6</v>
      </c>
      <c r="C75" s="59">
        <f>(Table3032[[#This Row],[Real M1 Money Stock]]-B63)/B63</f>
        <v>3.0828128148297423E-2</v>
      </c>
    </row>
    <row r="76" spans="1:3" x14ac:dyDescent="0.35">
      <c r="A76" s="25">
        <v>23682</v>
      </c>
      <c r="B76" s="26">
        <f>VLOOKUP(Table3032[[#This Row],[Month]],'DB Money Supply'!$A:$D,2)</f>
        <v>512.70000000000005</v>
      </c>
      <c r="C76" s="59">
        <f>(Table3032[[#This Row],[Real M1 Money Stock]]-B64)/B64</f>
        <v>2.745490981963937E-2</v>
      </c>
    </row>
    <row r="77" spans="1:3" x14ac:dyDescent="0.35">
      <c r="A77" s="25">
        <v>23712</v>
      </c>
      <c r="B77" s="26">
        <f>VLOOKUP(Table3032[[#This Row],[Month]],'DB Money Supply'!$A:$D,2)</f>
        <v>513</v>
      </c>
      <c r="C77" s="59">
        <f>(Table3032[[#This Row],[Real M1 Money Stock]]-B65)/B65</f>
        <v>3.3440773569701904E-2</v>
      </c>
    </row>
    <row r="78" spans="1:3" x14ac:dyDescent="0.35">
      <c r="A78" s="25">
        <v>23743</v>
      </c>
      <c r="B78" s="26">
        <f>VLOOKUP(Table3032[[#This Row],[Month]],'DB Money Supply'!$A:$D,2)</f>
        <v>513.70000000000005</v>
      </c>
      <c r="C78" s="59">
        <f>(Table3032[[#This Row],[Real M1 Money Stock]]-B66)/B66</f>
        <v>3.401771336553952E-2</v>
      </c>
    </row>
    <row r="79" spans="1:3" x14ac:dyDescent="0.35">
      <c r="A79" s="25">
        <v>23774</v>
      </c>
      <c r="B79" s="26">
        <f>VLOOKUP(Table3032[[#This Row],[Month]],'DB Money Supply'!$A:$D,2)</f>
        <v>514.4</v>
      </c>
      <c r="C79" s="59">
        <f>(Table3032[[#This Row],[Real M1 Money Stock]]-B67)/B67</f>
        <v>3.0448717948717927E-2</v>
      </c>
    </row>
    <row r="80" spans="1:3" x14ac:dyDescent="0.35">
      <c r="A80" s="25">
        <v>23802</v>
      </c>
      <c r="B80" s="26">
        <f>VLOOKUP(Table3032[[#This Row],[Month]],'DB Money Supply'!$A:$D,2)</f>
        <v>515.79999999999995</v>
      </c>
      <c r="C80" s="59">
        <f>(Table3032[[#This Row],[Real M1 Money Stock]]-B68)/B68</f>
        <v>3.2839407288746451E-2</v>
      </c>
    </row>
    <row r="81" spans="1:3" x14ac:dyDescent="0.35">
      <c r="A81" s="25">
        <v>23833</v>
      </c>
      <c r="B81" s="26">
        <f>VLOOKUP(Table3032[[#This Row],[Month]],'DB Money Supply'!$A:$D,2)</f>
        <v>516.29999999999995</v>
      </c>
      <c r="C81" s="59">
        <f>(Table3032[[#This Row],[Real M1 Money Stock]]-B69)/B69</f>
        <v>3.2187125149939953E-2</v>
      </c>
    </row>
    <row r="82" spans="1:3" x14ac:dyDescent="0.35">
      <c r="A82" s="25">
        <v>23863</v>
      </c>
      <c r="B82" s="26">
        <f>VLOOKUP(Table3032[[#This Row],[Month]],'DB Money Supply'!$A:$D,2)</f>
        <v>513.70000000000005</v>
      </c>
      <c r="C82" s="59">
        <f>(Table3032[[#This Row],[Real M1 Money Stock]]-B70)/B70</f>
        <v>2.4735687213245629E-2</v>
      </c>
    </row>
    <row r="83" spans="1:3" x14ac:dyDescent="0.35">
      <c r="A83" s="25">
        <v>23894</v>
      </c>
      <c r="B83" s="26">
        <f>VLOOKUP(Table3032[[#This Row],[Month]],'DB Money Supply'!$A:$D,2)</f>
        <v>513.1</v>
      </c>
      <c r="C83" s="59">
        <f>(Table3032[[#This Row],[Real M1 Money Stock]]-B71)/B71</f>
        <v>2.2518931845356738E-2</v>
      </c>
    </row>
    <row r="84" spans="1:3" x14ac:dyDescent="0.35">
      <c r="A84" s="25">
        <v>23924</v>
      </c>
      <c r="B84" s="26">
        <f>VLOOKUP(Table3032[[#This Row],[Month]],'DB Money Supply'!$A:$D,2)</f>
        <v>516.1</v>
      </c>
      <c r="C84" s="59">
        <f>(Table3032[[#This Row],[Real M1 Money Stock]]-B72)/B72</f>
        <v>2.0969337289812113E-2</v>
      </c>
    </row>
    <row r="85" spans="1:3" x14ac:dyDescent="0.35">
      <c r="A85" s="25">
        <v>23955</v>
      </c>
      <c r="B85" s="26">
        <f>VLOOKUP(Table3032[[#This Row],[Month]],'DB Money Supply'!$A:$D,2)</f>
        <v>518.9</v>
      </c>
      <c r="C85" s="59">
        <f>(Table3032[[#This Row],[Real M1 Money Stock]]-B73)/B73</f>
        <v>2.1054702872884669E-2</v>
      </c>
    </row>
    <row r="86" spans="1:3" x14ac:dyDescent="0.35">
      <c r="A86" s="25">
        <v>23986</v>
      </c>
      <c r="B86" s="26">
        <f>VLOOKUP(Table3032[[#This Row],[Month]],'DB Money Supply'!$A:$D,2)</f>
        <v>521.20000000000005</v>
      </c>
      <c r="C86" s="59">
        <f>(Table3032[[#This Row],[Real M1 Money Stock]]-B74)/B74</f>
        <v>2.075989032510776E-2</v>
      </c>
    </row>
    <row r="87" spans="1:3" x14ac:dyDescent="0.35">
      <c r="A87" s="25">
        <v>24016</v>
      </c>
      <c r="B87" s="26">
        <f>VLOOKUP(Table3032[[#This Row],[Month]],'DB Money Supply'!$A:$D,2)</f>
        <v>524.5</v>
      </c>
      <c r="C87" s="59">
        <f>(Table3032[[#This Row],[Real M1 Money Stock]]-B75)/B75</f>
        <v>2.5215011727912386E-2</v>
      </c>
    </row>
    <row r="88" spans="1:3" x14ac:dyDescent="0.35">
      <c r="A88" s="25">
        <v>24047</v>
      </c>
      <c r="B88" s="26">
        <f>VLOOKUP(Table3032[[#This Row],[Month]],'DB Money Supply'!$A:$D,2)</f>
        <v>525</v>
      </c>
      <c r="C88" s="59">
        <f>(Table3032[[#This Row],[Real M1 Money Stock]]-B76)/B76</f>
        <v>2.3990637799882881E-2</v>
      </c>
    </row>
    <row r="89" spans="1:3" x14ac:dyDescent="0.35">
      <c r="A89" s="25">
        <v>24077</v>
      </c>
      <c r="B89" s="26">
        <f>VLOOKUP(Table3032[[#This Row],[Month]],'DB Money Supply'!$A:$D,2)</f>
        <v>526.79999999999995</v>
      </c>
      <c r="C89" s="59">
        <f>(Table3032[[#This Row],[Real M1 Money Stock]]-B77)/B77</f>
        <v>2.690058479532155E-2</v>
      </c>
    </row>
    <row r="90" spans="1:3" x14ac:dyDescent="0.35">
      <c r="A90" s="25">
        <v>24108</v>
      </c>
      <c r="B90" s="26">
        <f>VLOOKUP(Table3032[[#This Row],[Month]],'DB Money Supply'!$A:$D,2)</f>
        <v>530.4</v>
      </c>
      <c r="C90" s="59">
        <f>(Table3032[[#This Row],[Real M1 Money Stock]]-B78)/B78</f>
        <v>3.250924664200882E-2</v>
      </c>
    </row>
    <row r="91" spans="1:3" x14ac:dyDescent="0.35">
      <c r="A91" s="25">
        <v>24139</v>
      </c>
      <c r="B91" s="26">
        <f>VLOOKUP(Table3032[[#This Row],[Month]],'DB Money Supply'!$A:$D,2)</f>
        <v>528.70000000000005</v>
      </c>
      <c r="C91" s="59">
        <f>(Table3032[[#This Row],[Real M1 Money Stock]]-B79)/B79</f>
        <v>2.7799377916018796E-2</v>
      </c>
    </row>
    <row r="92" spans="1:3" x14ac:dyDescent="0.35">
      <c r="A92" s="25">
        <v>24167</v>
      </c>
      <c r="B92" s="26">
        <f>VLOOKUP(Table3032[[#This Row],[Month]],'DB Money Supply'!$A:$D,2)</f>
        <v>529.79999999999995</v>
      </c>
      <c r="C92" s="59">
        <f>(Table3032[[#This Row],[Real M1 Money Stock]]-B80)/B80</f>
        <v>2.7142303218301668E-2</v>
      </c>
    </row>
    <row r="93" spans="1:3" x14ac:dyDescent="0.35">
      <c r="A93" s="25">
        <v>24198</v>
      </c>
      <c r="B93" s="26">
        <f>VLOOKUP(Table3032[[#This Row],[Month]],'DB Money Supply'!$A:$D,2)</f>
        <v>532.20000000000005</v>
      </c>
      <c r="C93" s="59">
        <f>(Table3032[[#This Row],[Real M1 Money Stock]]-B81)/B81</f>
        <v>3.0796048808832254E-2</v>
      </c>
    </row>
    <row r="94" spans="1:3" x14ac:dyDescent="0.35">
      <c r="A94" s="25">
        <v>24228</v>
      </c>
      <c r="B94" s="26">
        <f>VLOOKUP(Table3032[[#This Row],[Month]],'DB Money Supply'!$A:$D,2)</f>
        <v>529.5</v>
      </c>
      <c r="C94" s="59">
        <f>(Table3032[[#This Row],[Real M1 Money Stock]]-B82)/B82</f>
        <v>3.0757251313996405E-2</v>
      </c>
    </row>
    <row r="95" spans="1:3" x14ac:dyDescent="0.35">
      <c r="A95" s="25">
        <v>24259</v>
      </c>
      <c r="B95" s="26">
        <f>VLOOKUP(Table3032[[#This Row],[Month]],'DB Money Supply'!$A:$D,2)</f>
        <v>530</v>
      </c>
      <c r="C95" s="59">
        <f>(Table3032[[#This Row],[Real M1 Money Stock]]-B83)/B83</f>
        <v>3.2937049308127027E-2</v>
      </c>
    </row>
    <row r="96" spans="1:3" x14ac:dyDescent="0.35">
      <c r="A96" s="25">
        <v>24289</v>
      </c>
      <c r="B96" s="26">
        <f>VLOOKUP(Table3032[[#This Row],[Month]],'DB Money Supply'!$A:$D,2)</f>
        <v>524.79999999999995</v>
      </c>
      <c r="C96" s="59">
        <f>(Table3032[[#This Row],[Real M1 Money Stock]]-B84)/B84</f>
        <v>1.6857198217399595E-2</v>
      </c>
    </row>
    <row r="97" spans="1:3" x14ac:dyDescent="0.35">
      <c r="A97" s="25">
        <v>24320</v>
      </c>
      <c r="B97" s="26">
        <f>VLOOKUP(Table3032[[#This Row],[Month]],'DB Money Supply'!$A:$D,2)</f>
        <v>523.1</v>
      </c>
      <c r="C97" s="59">
        <f>(Table3032[[#This Row],[Real M1 Money Stock]]-B85)/B85</f>
        <v>8.0940450953941902E-3</v>
      </c>
    </row>
    <row r="98" spans="1:3" x14ac:dyDescent="0.35">
      <c r="A98" s="25">
        <v>24351</v>
      </c>
      <c r="B98" s="26">
        <f>VLOOKUP(Table3032[[#This Row],[Month]],'DB Money Supply'!$A:$D,2)</f>
        <v>525.20000000000005</v>
      </c>
      <c r="C98" s="59">
        <f>(Table3032[[#This Row],[Real M1 Money Stock]]-B86)/B86</f>
        <v>7.6745970836531079E-3</v>
      </c>
    </row>
    <row r="99" spans="1:3" x14ac:dyDescent="0.35">
      <c r="A99" s="25">
        <v>24381</v>
      </c>
      <c r="B99" s="26">
        <f>VLOOKUP(Table3032[[#This Row],[Month]],'DB Money Supply'!$A:$D,2)</f>
        <v>521.20000000000005</v>
      </c>
      <c r="C99" s="59">
        <f>(Table3032[[#This Row],[Real M1 Money Stock]]-B87)/B87</f>
        <v>-6.2917063870351854E-3</v>
      </c>
    </row>
    <row r="100" spans="1:3" x14ac:dyDescent="0.35">
      <c r="A100" s="25">
        <v>24412</v>
      </c>
      <c r="B100" s="26">
        <f>VLOOKUP(Table3032[[#This Row],[Month]],'DB Money Supply'!$A:$D,2)</f>
        <v>521.29999999999995</v>
      </c>
      <c r="C100" s="59">
        <f>(Table3032[[#This Row],[Real M1 Money Stock]]-B88)/B88</f>
        <v>-7.0476190476191341E-3</v>
      </c>
    </row>
    <row r="101" spans="1:3" x14ac:dyDescent="0.35">
      <c r="A101" s="25">
        <v>24442</v>
      </c>
      <c r="B101" s="26">
        <f>VLOOKUP(Table3032[[#This Row],[Month]],'DB Money Supply'!$A:$D,2)</f>
        <v>522.5</v>
      </c>
      <c r="C101" s="59">
        <f>(Table3032[[#This Row],[Real M1 Money Stock]]-B89)/B89</f>
        <v>-8.162490508731881E-3</v>
      </c>
    </row>
    <row r="102" spans="1:3" x14ac:dyDescent="0.35">
      <c r="A102" s="25">
        <v>24473</v>
      </c>
      <c r="B102" s="26">
        <f>VLOOKUP(Table3032[[#This Row],[Month]],'DB Money Supply'!$A:$D,2)</f>
        <v>522.5</v>
      </c>
      <c r="C102" s="59">
        <f>(Table3032[[#This Row],[Real M1 Money Stock]]-B90)/B90</f>
        <v>-1.489441930618397E-2</v>
      </c>
    </row>
    <row r="103" spans="1:3" x14ac:dyDescent="0.35">
      <c r="A103" s="25">
        <v>24504</v>
      </c>
      <c r="B103" s="26">
        <f>VLOOKUP(Table3032[[#This Row],[Month]],'DB Money Supply'!$A:$D,2)</f>
        <v>524.20000000000005</v>
      </c>
      <c r="C103" s="59">
        <f>(Table3032[[#This Row],[Real M1 Money Stock]]-B91)/B91</f>
        <v>-8.5114431624739913E-3</v>
      </c>
    </row>
    <row r="104" spans="1:3" x14ac:dyDescent="0.35">
      <c r="A104" s="25">
        <v>24532</v>
      </c>
      <c r="B104" s="26">
        <f>VLOOKUP(Table3032[[#This Row],[Month]],'DB Money Supply'!$A:$D,2)</f>
        <v>529.70000000000005</v>
      </c>
      <c r="C104" s="59">
        <f>(Table3032[[#This Row],[Real M1 Money Stock]]-B92)/B92</f>
        <v>-1.8875047187600803E-4</v>
      </c>
    </row>
    <row r="105" spans="1:3" x14ac:dyDescent="0.35">
      <c r="A105" s="25">
        <v>24563</v>
      </c>
      <c r="B105" s="26">
        <f>VLOOKUP(Table3032[[#This Row],[Month]],'DB Money Supply'!$A:$D,2)</f>
        <v>526.29999999999995</v>
      </c>
      <c r="C105" s="59">
        <f>(Table3032[[#This Row],[Real M1 Money Stock]]-B93)/B93</f>
        <v>-1.1086057872980252E-2</v>
      </c>
    </row>
    <row r="106" spans="1:3" x14ac:dyDescent="0.35">
      <c r="A106" s="25">
        <v>24593</v>
      </c>
      <c r="B106" s="26">
        <f>VLOOKUP(Table3032[[#This Row],[Month]],'DB Money Supply'!$A:$D,2)</f>
        <v>530.79999999999995</v>
      </c>
      <c r="C106" s="59">
        <f>(Table3032[[#This Row],[Real M1 Money Stock]]-B94)/B94</f>
        <v>2.4551463644947205E-3</v>
      </c>
    </row>
    <row r="107" spans="1:3" x14ac:dyDescent="0.35">
      <c r="A107" s="25">
        <v>24624</v>
      </c>
      <c r="B107" s="26">
        <f>VLOOKUP(Table3032[[#This Row],[Month]],'DB Money Supply'!$A:$D,2)</f>
        <v>531.5</v>
      </c>
      <c r="C107" s="59">
        <f>(Table3032[[#This Row],[Real M1 Money Stock]]-B95)/B95</f>
        <v>2.8301886792452828E-3</v>
      </c>
    </row>
    <row r="108" spans="1:3" x14ac:dyDescent="0.35">
      <c r="A108" s="25">
        <v>24654</v>
      </c>
      <c r="B108" s="26">
        <f>VLOOKUP(Table3032[[#This Row],[Month]],'DB Money Supply'!$A:$D,2)</f>
        <v>533.20000000000005</v>
      </c>
      <c r="C108" s="59">
        <f>(Table3032[[#This Row],[Real M1 Money Stock]]-B96)/B96</f>
        <v>1.6006097560975784E-2</v>
      </c>
    </row>
    <row r="109" spans="1:3" x14ac:dyDescent="0.35">
      <c r="A109" s="25">
        <v>24685</v>
      </c>
      <c r="B109" s="26">
        <f>VLOOKUP(Table3032[[#This Row],[Month]],'DB Money Supply'!$A:$D,2)</f>
        <v>536.4</v>
      </c>
      <c r="C109" s="59">
        <f>(Table3032[[#This Row],[Real M1 Money Stock]]-B97)/B97</f>
        <v>2.5425348881666896E-2</v>
      </c>
    </row>
    <row r="110" spans="1:3" x14ac:dyDescent="0.35">
      <c r="A110" s="25">
        <v>24716</v>
      </c>
      <c r="B110" s="26">
        <f>VLOOKUP(Table3032[[#This Row],[Month]],'DB Money Supply'!$A:$D,2)</f>
        <v>537.79999999999995</v>
      </c>
      <c r="C110" s="59">
        <f>(Table3032[[#This Row],[Real M1 Money Stock]]-B98)/B98</f>
        <v>2.3990860624523817E-2</v>
      </c>
    </row>
    <row r="111" spans="1:3" x14ac:dyDescent="0.35">
      <c r="A111" s="25">
        <v>24746</v>
      </c>
      <c r="B111" s="26">
        <f>VLOOKUP(Table3032[[#This Row],[Month]],'DB Money Supply'!$A:$D,2)</f>
        <v>538.9</v>
      </c>
      <c r="C111" s="59">
        <f>(Table3032[[#This Row],[Real M1 Money Stock]]-B99)/B99</f>
        <v>3.3960092095164873E-2</v>
      </c>
    </row>
    <row r="112" spans="1:3" x14ac:dyDescent="0.35">
      <c r="A112" s="25">
        <v>24777</v>
      </c>
      <c r="B112" s="26">
        <f>VLOOKUP(Table3032[[#This Row],[Month]],'DB Money Supply'!$A:$D,2)</f>
        <v>538.1</v>
      </c>
      <c r="C112" s="59">
        <f>(Table3032[[#This Row],[Real M1 Money Stock]]-B100)/B100</f>
        <v>3.2227124496451313E-2</v>
      </c>
    </row>
    <row r="113" spans="1:3" x14ac:dyDescent="0.35">
      <c r="A113" s="25">
        <v>24807</v>
      </c>
      <c r="B113" s="26">
        <f>VLOOKUP(Table3032[[#This Row],[Month]],'DB Money Supply'!$A:$D,2)</f>
        <v>539.1</v>
      </c>
      <c r="C113" s="59">
        <f>(Table3032[[#This Row],[Real M1 Money Stock]]-B101)/B101</f>
        <v>3.1770334928229706E-2</v>
      </c>
    </row>
    <row r="114" spans="1:3" x14ac:dyDescent="0.35">
      <c r="A114" s="25">
        <v>24838</v>
      </c>
      <c r="B114" s="26">
        <f>VLOOKUP(Table3032[[#This Row],[Month]],'DB Money Supply'!$A:$D,2)</f>
        <v>540.5</v>
      </c>
      <c r="C114" s="59">
        <f>(Table3032[[#This Row],[Real M1 Money Stock]]-B102)/B102</f>
        <v>3.4449760765550237E-2</v>
      </c>
    </row>
    <row r="115" spans="1:3" x14ac:dyDescent="0.35">
      <c r="A115" s="25">
        <v>24869</v>
      </c>
      <c r="B115" s="26">
        <f>VLOOKUP(Table3032[[#This Row],[Month]],'DB Money Supply'!$A:$D,2)</f>
        <v>540.1</v>
      </c>
      <c r="C115" s="59">
        <f>(Table3032[[#This Row],[Real M1 Money Stock]]-B103)/B103</f>
        <v>3.0331934376192245E-2</v>
      </c>
    </row>
    <row r="116" spans="1:3" x14ac:dyDescent="0.35">
      <c r="A116" s="25">
        <v>24898</v>
      </c>
      <c r="B116" s="26">
        <f>VLOOKUP(Table3032[[#This Row],[Month]],'DB Money Supply'!$A:$D,2)</f>
        <v>540.79999999999995</v>
      </c>
      <c r="C116" s="59">
        <f>(Table3032[[#This Row],[Real M1 Money Stock]]-B104)/B104</f>
        <v>2.0955257693033618E-2</v>
      </c>
    </row>
    <row r="117" spans="1:3" x14ac:dyDescent="0.35">
      <c r="A117" s="25">
        <v>24929</v>
      </c>
      <c r="B117" s="26">
        <f>VLOOKUP(Table3032[[#This Row],[Month]],'DB Money Supply'!$A:$D,2)</f>
        <v>542.4</v>
      </c>
      <c r="C117" s="59">
        <f>(Table3032[[#This Row],[Real M1 Money Stock]]-B105)/B105</f>
        <v>3.059091772753187E-2</v>
      </c>
    </row>
    <row r="118" spans="1:3" x14ac:dyDescent="0.35">
      <c r="A118" s="25">
        <v>24959</v>
      </c>
      <c r="B118" s="26">
        <f>VLOOKUP(Table3032[[#This Row],[Month]],'DB Money Supply'!$A:$D,2)</f>
        <v>544.9</v>
      </c>
      <c r="C118" s="59">
        <f>(Table3032[[#This Row],[Real M1 Money Stock]]-B106)/B106</f>
        <v>2.6563677467972915E-2</v>
      </c>
    </row>
    <row r="119" spans="1:3" x14ac:dyDescent="0.35">
      <c r="A119" s="25">
        <v>24990</v>
      </c>
      <c r="B119" s="26">
        <f>VLOOKUP(Table3032[[#This Row],[Month]],'DB Money Supply'!$A:$D,2)</f>
        <v>545.79999999999995</v>
      </c>
      <c r="C119" s="59">
        <f>(Table3032[[#This Row],[Real M1 Money Stock]]-B107)/B107</f>
        <v>2.690498588899333E-2</v>
      </c>
    </row>
    <row r="120" spans="1:3" x14ac:dyDescent="0.35">
      <c r="A120" s="25">
        <v>25020</v>
      </c>
      <c r="B120" s="26">
        <f>VLOOKUP(Table3032[[#This Row],[Month]],'DB Money Supply'!$A:$D,2)</f>
        <v>545.79999999999995</v>
      </c>
      <c r="C120" s="59">
        <f>(Table3032[[#This Row],[Real M1 Money Stock]]-B108)/B108</f>
        <v>2.363090772693156E-2</v>
      </c>
    </row>
    <row r="121" spans="1:3" x14ac:dyDescent="0.35">
      <c r="A121" s="25">
        <v>25051</v>
      </c>
      <c r="B121" s="26">
        <f>VLOOKUP(Table3032[[#This Row],[Month]],'DB Money Supply'!$A:$D,2)</f>
        <v>548</v>
      </c>
      <c r="C121" s="59">
        <f>(Table3032[[#This Row],[Real M1 Money Stock]]-B109)/B109</f>
        <v>2.1625652498135764E-2</v>
      </c>
    </row>
    <row r="122" spans="1:3" x14ac:dyDescent="0.35">
      <c r="A122" s="25">
        <v>25082</v>
      </c>
      <c r="B122" s="26">
        <f>VLOOKUP(Table3032[[#This Row],[Month]],'DB Money Supply'!$A:$D,2)</f>
        <v>549</v>
      </c>
      <c r="C122" s="59">
        <f>(Table3032[[#This Row],[Real M1 Money Stock]]-B110)/B110</f>
        <v>2.0825585719598451E-2</v>
      </c>
    </row>
    <row r="123" spans="1:3" x14ac:dyDescent="0.35">
      <c r="A123" s="25">
        <v>25112</v>
      </c>
      <c r="B123" s="26">
        <f>VLOOKUP(Table3032[[#This Row],[Month]],'DB Money Supply'!$A:$D,2)</f>
        <v>549.6</v>
      </c>
      <c r="C123" s="59">
        <f>(Table3032[[#This Row],[Real M1 Money Stock]]-B111)/B111</f>
        <v>1.9855260716273977E-2</v>
      </c>
    </row>
    <row r="124" spans="1:3" x14ac:dyDescent="0.35">
      <c r="A124" s="25">
        <v>25143</v>
      </c>
      <c r="B124" s="26">
        <f>VLOOKUP(Table3032[[#This Row],[Month]],'DB Money Supply'!$A:$D,2)</f>
        <v>553.70000000000005</v>
      </c>
      <c r="C124" s="59">
        <f>(Table3032[[#This Row],[Real M1 Money Stock]]-B112)/B112</f>
        <v>2.8990893885894858E-2</v>
      </c>
    </row>
    <row r="125" spans="1:3" x14ac:dyDescent="0.35">
      <c r="A125" s="25">
        <v>25173</v>
      </c>
      <c r="B125" s="26">
        <f>VLOOKUP(Table3032[[#This Row],[Month]],'DB Money Supply'!$A:$D,2)</f>
        <v>554.5</v>
      </c>
      <c r="C125" s="59">
        <f>(Table3032[[#This Row],[Real M1 Money Stock]]-B113)/B113</f>
        <v>2.8566128733073598E-2</v>
      </c>
    </row>
    <row r="126" spans="1:3" x14ac:dyDescent="0.35">
      <c r="A126" s="25">
        <v>25204</v>
      </c>
      <c r="B126" s="26">
        <f>VLOOKUP(Table3032[[#This Row],[Month]],'DB Money Supply'!$A:$D,2)</f>
        <v>556.6</v>
      </c>
      <c r="C126" s="59">
        <f>(Table3032[[#This Row],[Real M1 Money Stock]]-B114)/B114</f>
        <v>2.9787234042553234E-2</v>
      </c>
    </row>
    <row r="127" spans="1:3" x14ac:dyDescent="0.35">
      <c r="A127" s="25">
        <v>25235</v>
      </c>
      <c r="B127" s="26">
        <f>VLOOKUP(Table3032[[#This Row],[Month]],'DB Money Supply'!$A:$D,2)</f>
        <v>556.70000000000005</v>
      </c>
      <c r="C127" s="59">
        <f>(Table3032[[#This Row],[Real M1 Money Stock]]-B115)/B115</f>
        <v>3.0735049064988005E-2</v>
      </c>
    </row>
    <row r="128" spans="1:3" x14ac:dyDescent="0.35">
      <c r="A128" s="25">
        <v>25263</v>
      </c>
      <c r="B128" s="26">
        <f>VLOOKUP(Table3032[[#This Row],[Month]],'DB Money Supply'!$A:$D,2)</f>
        <v>554</v>
      </c>
      <c r="C128" s="59">
        <f>(Table3032[[#This Row],[Real M1 Money Stock]]-B116)/B116</f>
        <v>2.4408284023668726E-2</v>
      </c>
    </row>
    <row r="129" spans="1:3" x14ac:dyDescent="0.35">
      <c r="A129" s="25">
        <v>25294</v>
      </c>
      <c r="B129" s="26">
        <f>VLOOKUP(Table3032[[#This Row],[Month]],'DB Money Supply'!$A:$D,2)</f>
        <v>552.9</v>
      </c>
      <c r="C129" s="59">
        <f>(Table3032[[#This Row],[Real M1 Money Stock]]-B117)/B117</f>
        <v>1.935840707964602E-2</v>
      </c>
    </row>
    <row r="130" spans="1:3" x14ac:dyDescent="0.35">
      <c r="A130" s="25">
        <v>25324</v>
      </c>
      <c r="B130" s="26">
        <f>VLOOKUP(Table3032[[#This Row],[Month]],'DB Money Supply'!$A:$D,2)</f>
        <v>551.6</v>
      </c>
      <c r="C130" s="59">
        <f>(Table3032[[#This Row],[Real M1 Money Stock]]-B118)/B118</f>
        <v>1.2295834097999716E-2</v>
      </c>
    </row>
    <row r="131" spans="1:3" x14ac:dyDescent="0.35">
      <c r="A131" s="25">
        <v>25355</v>
      </c>
      <c r="B131" s="26">
        <f>VLOOKUP(Table3032[[#This Row],[Month]],'DB Money Supply'!$A:$D,2)</f>
        <v>550</v>
      </c>
      <c r="C131" s="59">
        <f>(Table3032[[#This Row],[Real M1 Money Stock]]-B119)/B119</f>
        <v>7.6951264199341257E-3</v>
      </c>
    </row>
    <row r="132" spans="1:3" x14ac:dyDescent="0.35">
      <c r="A132" s="25">
        <v>25385</v>
      </c>
      <c r="B132" s="26">
        <f>VLOOKUP(Table3032[[#This Row],[Month]],'DB Money Supply'!$A:$D,2)</f>
        <v>548.1</v>
      </c>
      <c r="C132" s="59">
        <f>(Table3032[[#This Row],[Real M1 Money Stock]]-B120)/B120</f>
        <v>4.213997801392577E-3</v>
      </c>
    </row>
    <row r="133" spans="1:3" x14ac:dyDescent="0.35">
      <c r="A133" s="25">
        <v>25416</v>
      </c>
      <c r="B133" s="26">
        <f>VLOOKUP(Table3032[[#This Row],[Month]],'DB Money Supply'!$A:$D,2)</f>
        <v>546.6</v>
      </c>
      <c r="C133" s="59">
        <f>(Table3032[[#This Row],[Real M1 Money Stock]]-B121)/B121</f>
        <v>-2.5547445255474036E-3</v>
      </c>
    </row>
    <row r="134" spans="1:3" x14ac:dyDescent="0.35">
      <c r="A134" s="25">
        <v>25447</v>
      </c>
      <c r="B134" s="26">
        <f>VLOOKUP(Table3032[[#This Row],[Month]],'DB Money Supply'!$A:$D,2)</f>
        <v>544.70000000000005</v>
      </c>
      <c r="C134" s="59">
        <f>(Table3032[[#This Row],[Real M1 Money Stock]]-B122)/B122</f>
        <v>-7.8324225865208652E-3</v>
      </c>
    </row>
    <row r="135" spans="1:3" x14ac:dyDescent="0.35">
      <c r="A135" s="25">
        <v>25477</v>
      </c>
      <c r="B135" s="26">
        <f>VLOOKUP(Table3032[[#This Row],[Month]],'DB Money Supply'!$A:$D,2)</f>
        <v>544</v>
      </c>
      <c r="C135" s="59">
        <f>(Table3032[[#This Row],[Real M1 Money Stock]]-B123)/B123</f>
        <v>-1.0189228529839925E-2</v>
      </c>
    </row>
    <row r="136" spans="1:3" x14ac:dyDescent="0.35">
      <c r="A136" s="25">
        <v>25508</v>
      </c>
      <c r="B136" s="26">
        <f>VLOOKUP(Table3032[[#This Row],[Month]],'DB Money Supply'!$A:$D,2)</f>
        <v>542.9</v>
      </c>
      <c r="C136" s="59">
        <f>(Table3032[[#This Row],[Real M1 Money Stock]]-B124)/B124</f>
        <v>-1.9505147191620133E-2</v>
      </c>
    </row>
    <row r="137" spans="1:3" x14ac:dyDescent="0.35">
      <c r="A137" s="25">
        <v>25538</v>
      </c>
      <c r="B137" s="26">
        <f>VLOOKUP(Table3032[[#This Row],[Month]],'DB Money Supply'!$A:$D,2)</f>
        <v>540.79999999999995</v>
      </c>
      <c r="C137" s="59">
        <f>(Table3032[[#This Row],[Real M1 Money Stock]]-B125)/B125</f>
        <v>-2.4706943192065005E-2</v>
      </c>
    </row>
    <row r="138" spans="1:3" x14ac:dyDescent="0.35">
      <c r="A138" s="25">
        <v>25569</v>
      </c>
      <c r="B138" s="26">
        <f>VLOOKUP(Table3032[[#This Row],[Month]],'DB Money Supply'!$A:$D,2)</f>
        <v>544.1</v>
      </c>
      <c r="C138" s="59">
        <f>(Table3032[[#This Row],[Real M1 Money Stock]]-B126)/B126</f>
        <v>-2.245777937477542E-2</v>
      </c>
    </row>
    <row r="139" spans="1:3" x14ac:dyDescent="0.35">
      <c r="A139" s="25">
        <v>25600</v>
      </c>
      <c r="B139" s="26">
        <f>VLOOKUP(Table3032[[#This Row],[Month]],'DB Money Supply'!$A:$D,2)</f>
        <v>538.1</v>
      </c>
      <c r="C139" s="59">
        <f>(Table3032[[#This Row],[Real M1 Money Stock]]-B127)/B127</f>
        <v>-3.341117298365371E-2</v>
      </c>
    </row>
    <row r="140" spans="1:3" x14ac:dyDescent="0.35">
      <c r="A140" s="25">
        <v>25628</v>
      </c>
      <c r="B140" s="26">
        <f>VLOOKUP(Table3032[[#This Row],[Month]],'DB Money Supply'!$A:$D,2)</f>
        <v>537.1</v>
      </c>
      <c r="C140" s="59">
        <f>(Table3032[[#This Row],[Real M1 Money Stock]]-B128)/B128</f>
        <v>-3.0505415162454832E-2</v>
      </c>
    </row>
    <row r="141" spans="1:3" x14ac:dyDescent="0.35">
      <c r="A141" s="25">
        <v>25659</v>
      </c>
      <c r="B141" s="26">
        <f>VLOOKUP(Table3032[[#This Row],[Month]],'DB Money Supply'!$A:$D,2)</f>
        <v>536.9</v>
      </c>
      <c r="C141" s="59">
        <f>(Table3032[[#This Row],[Real M1 Money Stock]]-B129)/B129</f>
        <v>-2.8938325194429373E-2</v>
      </c>
    </row>
    <row r="142" spans="1:3" x14ac:dyDescent="0.35">
      <c r="A142" s="25">
        <v>25689</v>
      </c>
      <c r="B142" s="26">
        <f>VLOOKUP(Table3032[[#This Row],[Month]],'DB Money Supply'!$A:$D,2)</f>
        <v>536.79999999999995</v>
      </c>
      <c r="C142" s="59">
        <f>(Table3032[[#This Row],[Real M1 Money Stock]]-B130)/B130</f>
        <v>-2.6831036983321371E-2</v>
      </c>
    </row>
    <row r="143" spans="1:3" x14ac:dyDescent="0.35">
      <c r="A143" s="25">
        <v>25720</v>
      </c>
      <c r="B143" s="26">
        <f>VLOOKUP(Table3032[[#This Row],[Month]],'DB Money Supply'!$A:$D,2)</f>
        <v>535.1</v>
      </c>
      <c r="C143" s="59">
        <f>(Table3032[[#This Row],[Real M1 Money Stock]]-B131)/B131</f>
        <v>-2.7090909090909051E-2</v>
      </c>
    </row>
    <row r="144" spans="1:3" x14ac:dyDescent="0.35">
      <c r="A144" s="25">
        <v>25750</v>
      </c>
      <c r="B144" s="26">
        <f>VLOOKUP(Table3032[[#This Row],[Month]],'DB Money Supply'!$A:$D,2)</f>
        <v>534.70000000000005</v>
      </c>
      <c r="C144" s="59">
        <f>(Table3032[[#This Row],[Real M1 Money Stock]]-B132)/B132</f>
        <v>-2.4448093413610612E-2</v>
      </c>
    </row>
    <row r="145" spans="1:3" x14ac:dyDescent="0.35">
      <c r="A145" s="25">
        <v>25781</v>
      </c>
      <c r="B145" s="26">
        <f>VLOOKUP(Table3032[[#This Row],[Month]],'DB Money Supply'!$A:$D,2)</f>
        <v>538.20000000000005</v>
      </c>
      <c r="C145" s="59">
        <f>(Table3032[[#This Row],[Real M1 Money Stock]]-B133)/B133</f>
        <v>-1.5367727771679432E-2</v>
      </c>
    </row>
    <row r="146" spans="1:3" x14ac:dyDescent="0.35">
      <c r="A146" s="25">
        <v>25812</v>
      </c>
      <c r="B146" s="26">
        <f>VLOOKUP(Table3032[[#This Row],[Month]],'DB Money Supply'!$A:$D,2)</f>
        <v>540.29999999999995</v>
      </c>
      <c r="C146" s="59">
        <f>(Table3032[[#This Row],[Real M1 Money Stock]]-B134)/B134</f>
        <v>-8.0778410134020387E-3</v>
      </c>
    </row>
    <row r="147" spans="1:3" x14ac:dyDescent="0.35">
      <c r="A147" s="25">
        <v>25842</v>
      </c>
      <c r="B147" s="26">
        <f>VLOOKUP(Table3032[[#This Row],[Month]],'DB Money Supply'!$A:$D,2)</f>
        <v>540.4</v>
      </c>
      <c r="C147" s="59">
        <f>(Table3032[[#This Row],[Real M1 Money Stock]]-B135)/B135</f>
        <v>-6.617647058823571E-3</v>
      </c>
    </row>
    <row r="148" spans="1:3" x14ac:dyDescent="0.35">
      <c r="A148" s="25">
        <v>25873</v>
      </c>
      <c r="B148" s="26">
        <f>VLOOKUP(Table3032[[#This Row],[Month]],'DB Money Supply'!$A:$D,2)</f>
        <v>539.6</v>
      </c>
      <c r="C148" s="59">
        <f>(Table3032[[#This Row],[Real M1 Money Stock]]-B136)/B136</f>
        <v>-6.078467489408647E-3</v>
      </c>
    </row>
    <row r="149" spans="1:3" x14ac:dyDescent="0.35">
      <c r="A149" s="25">
        <v>25903</v>
      </c>
      <c r="B149" s="26">
        <f>VLOOKUP(Table3032[[#This Row],[Month]],'DB Money Supply'!$A:$D,2)</f>
        <v>538.70000000000005</v>
      </c>
      <c r="C149" s="59">
        <f>(Table3032[[#This Row],[Real M1 Money Stock]]-B137)/B137</f>
        <v>-3.8831360946743883E-3</v>
      </c>
    </row>
    <row r="150" spans="1:3" x14ac:dyDescent="0.35">
      <c r="A150" s="25">
        <v>25934</v>
      </c>
      <c r="B150" s="26">
        <f>VLOOKUP(Table3032[[#This Row],[Month]],'DB Money Supply'!$A:$D,2)</f>
        <v>540.1</v>
      </c>
      <c r="C150" s="59">
        <f>(Table3032[[#This Row],[Real M1 Money Stock]]-B138)/B138</f>
        <v>-7.3515897812902039E-3</v>
      </c>
    </row>
    <row r="151" spans="1:3" x14ac:dyDescent="0.35">
      <c r="A151" s="25">
        <v>25965</v>
      </c>
      <c r="B151" s="26">
        <f>VLOOKUP(Table3032[[#This Row],[Month]],'DB Money Supply'!$A:$D,2)</f>
        <v>544.9</v>
      </c>
      <c r="C151" s="59">
        <f>(Table3032[[#This Row],[Real M1 Money Stock]]-B139)/B139</f>
        <v>1.2637056309236117E-2</v>
      </c>
    </row>
    <row r="152" spans="1:3" x14ac:dyDescent="0.35">
      <c r="A152" s="25">
        <v>25993</v>
      </c>
      <c r="B152" s="26">
        <f>VLOOKUP(Table3032[[#This Row],[Month]],'DB Money Supply'!$A:$D,2)</f>
        <v>547</v>
      </c>
      <c r="C152" s="59">
        <f>(Table3032[[#This Row],[Real M1 Money Stock]]-B140)/B140</f>
        <v>1.8432321727797386E-2</v>
      </c>
    </row>
    <row r="153" spans="1:3" x14ac:dyDescent="0.35">
      <c r="A153" s="25">
        <v>26024</v>
      </c>
      <c r="B153" s="26">
        <f>VLOOKUP(Table3032[[#This Row],[Month]],'DB Money Supply'!$A:$D,2)</f>
        <v>548.6</v>
      </c>
      <c r="C153" s="59">
        <f>(Table3032[[#This Row],[Real M1 Money Stock]]-B141)/B141</f>
        <v>2.1791767554479504E-2</v>
      </c>
    </row>
    <row r="154" spans="1:3" x14ac:dyDescent="0.35">
      <c r="A154" s="25">
        <v>26054</v>
      </c>
      <c r="B154" s="26">
        <f>VLOOKUP(Table3032[[#This Row],[Month]],'DB Money Supply'!$A:$D,2)</f>
        <v>550.9</v>
      </c>
      <c r="C154" s="59">
        <f>(Table3032[[#This Row],[Real M1 Money Stock]]-B142)/B142</f>
        <v>2.6266766020864425E-2</v>
      </c>
    </row>
    <row r="155" spans="1:3" x14ac:dyDescent="0.35">
      <c r="A155" s="25">
        <v>26085</v>
      </c>
      <c r="B155" s="26">
        <f>VLOOKUP(Table3032[[#This Row],[Month]],'DB Money Supply'!$A:$D,2)</f>
        <v>551.9</v>
      </c>
      <c r="C155" s="59">
        <f>(Table3032[[#This Row],[Real M1 Money Stock]]-B143)/B143</f>
        <v>3.1396000747523738E-2</v>
      </c>
    </row>
    <row r="156" spans="1:3" x14ac:dyDescent="0.35">
      <c r="A156" s="25">
        <v>26115</v>
      </c>
      <c r="B156" s="26">
        <f>VLOOKUP(Table3032[[#This Row],[Month]],'DB Money Supply'!$A:$D,2)</f>
        <v>553.9</v>
      </c>
      <c r="C156" s="59">
        <f>(Table3032[[#This Row],[Real M1 Money Stock]]-B144)/B144</f>
        <v>3.590798578642216E-2</v>
      </c>
    </row>
    <row r="157" spans="1:3" x14ac:dyDescent="0.35">
      <c r="A157" s="25">
        <v>26146</v>
      </c>
      <c r="B157" s="26">
        <f>VLOOKUP(Table3032[[#This Row],[Month]],'DB Money Supply'!$A:$D,2)</f>
        <v>554.29999999999995</v>
      </c>
      <c r="C157" s="59">
        <f>(Table3032[[#This Row],[Real M1 Money Stock]]-B145)/B145</f>
        <v>2.9914529914529742E-2</v>
      </c>
    </row>
    <row r="158" spans="1:3" x14ac:dyDescent="0.35">
      <c r="A158" s="25">
        <v>26177</v>
      </c>
      <c r="B158" s="26">
        <f>VLOOKUP(Table3032[[#This Row],[Month]],'DB Money Supply'!$A:$D,2)</f>
        <v>555.1</v>
      </c>
      <c r="C158" s="59">
        <f>(Table3032[[#This Row],[Real M1 Money Stock]]-B146)/B146</f>
        <v>2.7392189524338459E-2</v>
      </c>
    </row>
    <row r="159" spans="1:3" x14ac:dyDescent="0.35">
      <c r="A159" s="25">
        <v>26207</v>
      </c>
      <c r="B159" s="26">
        <f>VLOOKUP(Table3032[[#This Row],[Month]],'DB Money Supply'!$A:$D,2)</f>
        <v>555.5</v>
      </c>
      <c r="C159" s="59">
        <f>(Table3032[[#This Row],[Real M1 Money Stock]]-B147)/B147</f>
        <v>2.7942264988897157E-2</v>
      </c>
    </row>
    <row r="160" spans="1:3" x14ac:dyDescent="0.35">
      <c r="A160" s="25">
        <v>26238</v>
      </c>
      <c r="B160" s="26">
        <f>VLOOKUP(Table3032[[#This Row],[Month]],'DB Money Supply'!$A:$D,2)</f>
        <v>555.6</v>
      </c>
      <c r="C160" s="59">
        <f>(Table3032[[#This Row],[Real M1 Money Stock]]-B148)/B148</f>
        <v>2.9651593773165306E-2</v>
      </c>
    </row>
    <row r="161" spans="1:3" x14ac:dyDescent="0.35">
      <c r="A161" s="25">
        <v>26268</v>
      </c>
      <c r="B161" s="26">
        <f>VLOOKUP(Table3032[[#This Row],[Month]],'DB Money Supply'!$A:$D,2)</f>
        <v>555.5</v>
      </c>
      <c r="C161" s="59">
        <f>(Table3032[[#This Row],[Real M1 Money Stock]]-B149)/B149</f>
        <v>3.1186188973454525E-2</v>
      </c>
    </row>
    <row r="162" spans="1:3" x14ac:dyDescent="0.35">
      <c r="A162" s="25">
        <v>26299</v>
      </c>
      <c r="B162" s="26">
        <f>VLOOKUP(Table3032[[#This Row],[Month]],'DB Money Supply'!$A:$D,2)</f>
        <v>558.5</v>
      </c>
      <c r="C162" s="59">
        <f>(Table3032[[#This Row],[Real M1 Money Stock]]-B150)/B150</f>
        <v>3.4067765228661319E-2</v>
      </c>
    </row>
    <row r="163" spans="1:3" x14ac:dyDescent="0.35">
      <c r="A163" s="25">
        <v>26330</v>
      </c>
      <c r="B163" s="26">
        <f>VLOOKUP(Table3032[[#This Row],[Month]],'DB Money Supply'!$A:$D,2)</f>
        <v>561.1</v>
      </c>
      <c r="C163" s="59">
        <f>(Table3032[[#This Row],[Real M1 Money Stock]]-B151)/B151</f>
        <v>2.9730225729491733E-2</v>
      </c>
    </row>
    <row r="164" spans="1:3" x14ac:dyDescent="0.35">
      <c r="A164" s="25">
        <v>26359</v>
      </c>
      <c r="B164" s="26">
        <f>VLOOKUP(Table3032[[#This Row],[Month]],'DB Money Supply'!$A:$D,2)</f>
        <v>565.9</v>
      </c>
      <c r="C164" s="59">
        <f>(Table3032[[#This Row],[Real M1 Money Stock]]-B152)/B152</f>
        <v>3.4552102376599593E-2</v>
      </c>
    </row>
    <row r="165" spans="1:3" x14ac:dyDescent="0.35">
      <c r="A165" s="25">
        <v>26390</v>
      </c>
      <c r="B165" s="26">
        <f>VLOOKUP(Table3032[[#This Row],[Month]],'DB Money Supply'!$A:$D,2)</f>
        <v>567.70000000000005</v>
      </c>
      <c r="C165" s="59">
        <f>(Table3032[[#This Row],[Real M1 Money Stock]]-B153)/B153</f>
        <v>3.4815895005468507E-2</v>
      </c>
    </row>
    <row r="166" spans="1:3" x14ac:dyDescent="0.35">
      <c r="A166" s="25">
        <v>26420</v>
      </c>
      <c r="B166" s="26">
        <f>VLOOKUP(Table3032[[#This Row],[Month]],'DB Money Supply'!$A:$D,2)</f>
        <v>567.1</v>
      </c>
      <c r="C166" s="59">
        <f>(Table3032[[#This Row],[Real M1 Money Stock]]-B154)/B154</f>
        <v>2.9406425848611448E-2</v>
      </c>
    </row>
    <row r="167" spans="1:3" x14ac:dyDescent="0.35">
      <c r="A167" s="25">
        <v>26451</v>
      </c>
      <c r="B167" s="26">
        <f>VLOOKUP(Table3032[[#This Row],[Month]],'DB Money Supply'!$A:$D,2)</f>
        <v>567.4</v>
      </c>
      <c r="C167" s="59">
        <f>(Table3032[[#This Row],[Real M1 Money Stock]]-B155)/B155</f>
        <v>2.8084797970646856E-2</v>
      </c>
    </row>
    <row r="168" spans="1:3" x14ac:dyDescent="0.35">
      <c r="A168" s="25">
        <v>26481</v>
      </c>
      <c r="B168" s="26">
        <f>VLOOKUP(Table3032[[#This Row],[Month]],'DB Money Supply'!$A:$D,2)</f>
        <v>571.29999999999995</v>
      </c>
      <c r="C168" s="59">
        <f>(Table3032[[#This Row],[Real M1 Money Stock]]-B156)/B156</f>
        <v>3.1413612565444983E-2</v>
      </c>
    </row>
    <row r="169" spans="1:3" x14ac:dyDescent="0.35">
      <c r="A169" s="25">
        <v>26512</v>
      </c>
      <c r="B169" s="26">
        <f>VLOOKUP(Table3032[[#This Row],[Month]],'DB Money Supply'!$A:$D,2)</f>
        <v>574.9</v>
      </c>
      <c r="C169" s="59">
        <f>(Table3032[[#This Row],[Real M1 Money Stock]]-B157)/B157</f>
        <v>3.7163990618798527E-2</v>
      </c>
    </row>
    <row r="170" spans="1:3" x14ac:dyDescent="0.35">
      <c r="A170" s="25">
        <v>26543</v>
      </c>
      <c r="B170" s="26">
        <f>VLOOKUP(Table3032[[#This Row],[Month]],'DB Money Supply'!$A:$D,2)</f>
        <v>577.70000000000005</v>
      </c>
      <c r="C170" s="59">
        <f>(Table3032[[#This Row],[Real M1 Money Stock]]-B158)/B158</f>
        <v>4.0713384975680098E-2</v>
      </c>
    </row>
    <row r="171" spans="1:3" x14ac:dyDescent="0.35">
      <c r="A171" s="25">
        <v>26573</v>
      </c>
      <c r="B171" s="26">
        <f>VLOOKUP(Table3032[[#This Row],[Month]],'DB Money Supply'!$A:$D,2)</f>
        <v>580.6</v>
      </c>
      <c r="C171" s="59">
        <f>(Table3032[[#This Row],[Real M1 Money Stock]]-B159)/B159</f>
        <v>4.5184518451845228E-2</v>
      </c>
    </row>
    <row r="172" spans="1:3" x14ac:dyDescent="0.35">
      <c r="A172" s="25">
        <v>26604</v>
      </c>
      <c r="B172" s="26">
        <f>VLOOKUP(Table3032[[#This Row],[Month]],'DB Money Supply'!$A:$D,2)</f>
        <v>581.1</v>
      </c>
      <c r="C172" s="59">
        <f>(Table3032[[#This Row],[Real M1 Money Stock]]-B160)/B160</f>
        <v>4.5896328293736501E-2</v>
      </c>
    </row>
    <row r="173" spans="1:3" x14ac:dyDescent="0.35">
      <c r="A173" s="25">
        <v>26634</v>
      </c>
      <c r="B173" s="26">
        <f>VLOOKUP(Table3032[[#This Row],[Month]],'DB Money Supply'!$A:$D,2)</f>
        <v>586.4</v>
      </c>
      <c r="C173" s="59">
        <f>(Table3032[[#This Row],[Real M1 Money Stock]]-B161)/B161</f>
        <v>5.5625562556255587E-2</v>
      </c>
    </row>
    <row r="174" spans="1:3" x14ac:dyDescent="0.35">
      <c r="A174" s="25">
        <v>26665</v>
      </c>
      <c r="B174" s="26">
        <f>VLOOKUP(Table3032[[#This Row],[Month]],'DB Money Supply'!$A:$D,2)</f>
        <v>589</v>
      </c>
      <c r="C174" s="59">
        <f>(Table3032[[#This Row],[Real M1 Money Stock]]-B162)/B162</f>
        <v>5.461056401074306E-2</v>
      </c>
    </row>
    <row r="175" spans="1:3" x14ac:dyDescent="0.35">
      <c r="A175" s="25">
        <v>26696</v>
      </c>
      <c r="B175" s="26">
        <f>VLOOKUP(Table3032[[#This Row],[Month]],'DB Money Supply'!$A:$D,2)</f>
        <v>586.5</v>
      </c>
      <c r="C175" s="59">
        <f>(Table3032[[#This Row],[Real M1 Money Stock]]-B163)/B163</f>
        <v>4.5268223133131308E-2</v>
      </c>
    </row>
    <row r="176" spans="1:3" x14ac:dyDescent="0.35">
      <c r="A176" s="25">
        <v>26724</v>
      </c>
      <c r="B176" s="26">
        <f>VLOOKUP(Table3032[[#This Row],[Month]],'DB Money Supply'!$A:$D,2)</f>
        <v>580</v>
      </c>
      <c r="C176" s="59">
        <f>(Table3032[[#This Row],[Real M1 Money Stock]]-B164)/B164</f>
        <v>2.4916062908641144E-2</v>
      </c>
    </row>
    <row r="177" spans="1:3" x14ac:dyDescent="0.35">
      <c r="A177" s="25">
        <v>26755</v>
      </c>
      <c r="B177" s="26">
        <f>VLOOKUP(Table3032[[#This Row],[Month]],'DB Money Supply'!$A:$D,2)</f>
        <v>578.29999999999995</v>
      </c>
      <c r="C177" s="59">
        <f>(Table3032[[#This Row],[Real M1 Money Stock]]-B165)/B165</f>
        <v>1.8671833714990149E-2</v>
      </c>
    </row>
    <row r="178" spans="1:3" x14ac:dyDescent="0.35">
      <c r="A178" s="25">
        <v>26785</v>
      </c>
      <c r="B178" s="26">
        <f>VLOOKUP(Table3032[[#This Row],[Month]],'DB Money Supply'!$A:$D,2)</f>
        <v>580.6</v>
      </c>
      <c r="C178" s="59">
        <f>(Table3032[[#This Row],[Real M1 Money Stock]]-B166)/B166</f>
        <v>2.3805325339446303E-2</v>
      </c>
    </row>
    <row r="179" spans="1:3" x14ac:dyDescent="0.35">
      <c r="A179" s="25">
        <v>26816</v>
      </c>
      <c r="B179" s="26">
        <f>VLOOKUP(Table3032[[#This Row],[Month]],'DB Money Supply'!$A:$D,2)</f>
        <v>580.79999999999995</v>
      </c>
      <c r="C179" s="59">
        <f>(Table3032[[#This Row],[Real M1 Money Stock]]-B167)/B167</f>
        <v>2.3616496298907257E-2</v>
      </c>
    </row>
    <row r="180" spans="1:3" x14ac:dyDescent="0.35">
      <c r="A180" s="25">
        <v>26846</v>
      </c>
      <c r="B180" s="26">
        <f>VLOOKUP(Table3032[[#This Row],[Month]],'DB Money Supply'!$A:$D,2)</f>
        <v>582.6</v>
      </c>
      <c r="C180" s="59">
        <f>(Table3032[[#This Row],[Real M1 Money Stock]]-B168)/B168</f>
        <v>1.9779450376334797E-2</v>
      </c>
    </row>
    <row r="181" spans="1:3" x14ac:dyDescent="0.35">
      <c r="A181" s="25">
        <v>26877</v>
      </c>
      <c r="B181" s="26">
        <f>VLOOKUP(Table3032[[#This Row],[Month]],'DB Money Supply'!$A:$D,2)</f>
        <v>572.70000000000005</v>
      </c>
      <c r="C181" s="59">
        <f>(Table3032[[#This Row],[Real M1 Money Stock]]-B169)/B169</f>
        <v>-3.826752478691828E-3</v>
      </c>
    </row>
    <row r="182" spans="1:3" x14ac:dyDescent="0.35">
      <c r="A182" s="25">
        <v>26908</v>
      </c>
      <c r="B182" s="26">
        <f>VLOOKUP(Table3032[[#This Row],[Month]],'DB Money Supply'!$A:$D,2)</f>
        <v>570.6</v>
      </c>
      <c r="C182" s="59">
        <f>(Table3032[[#This Row],[Real M1 Money Stock]]-B170)/B170</f>
        <v>-1.2290115977150809E-2</v>
      </c>
    </row>
    <row r="183" spans="1:3" x14ac:dyDescent="0.35">
      <c r="A183" s="25">
        <v>26938</v>
      </c>
      <c r="B183" s="26">
        <f>VLOOKUP(Table3032[[#This Row],[Month]],'DB Money Supply'!$A:$D,2)</f>
        <v>568</v>
      </c>
      <c r="C183" s="59">
        <f>(Table3032[[#This Row],[Real M1 Money Stock]]-B171)/B171</f>
        <v>-2.170168790905963E-2</v>
      </c>
    </row>
    <row r="184" spans="1:3" x14ac:dyDescent="0.35">
      <c r="A184" s="25">
        <v>26969</v>
      </c>
      <c r="B184" s="26">
        <f>VLOOKUP(Table3032[[#This Row],[Month]],'DB Money Supply'!$A:$D,2)</f>
        <v>568.6</v>
      </c>
      <c r="C184" s="59">
        <f>(Table3032[[#This Row],[Real M1 Money Stock]]-B172)/B172</f>
        <v>-2.1510927551196008E-2</v>
      </c>
    </row>
    <row r="185" spans="1:3" x14ac:dyDescent="0.35">
      <c r="A185" s="25">
        <v>26999</v>
      </c>
      <c r="B185" s="26">
        <f>VLOOKUP(Table3032[[#This Row],[Month]],'DB Money Supply'!$A:$D,2)</f>
        <v>567.79999999999995</v>
      </c>
      <c r="C185" s="59">
        <f>(Table3032[[#This Row],[Real M1 Money Stock]]-B173)/B173</f>
        <v>-3.1718963165075074E-2</v>
      </c>
    </row>
    <row r="186" spans="1:3" x14ac:dyDescent="0.35">
      <c r="A186" s="25">
        <v>27030</v>
      </c>
      <c r="B186" s="26">
        <f>VLOOKUP(Table3032[[#This Row],[Month]],'DB Money Supply'!$A:$D,2)</f>
        <v>563.70000000000005</v>
      </c>
      <c r="C186" s="59">
        <f>(Table3032[[#This Row],[Real M1 Money Stock]]-B174)/B174</f>
        <v>-4.2954159592529635E-2</v>
      </c>
    </row>
    <row r="187" spans="1:3" x14ac:dyDescent="0.35">
      <c r="A187" s="25">
        <v>27061</v>
      </c>
      <c r="B187" s="26">
        <f>VLOOKUP(Table3032[[#This Row],[Month]],'DB Money Supply'!$A:$D,2)</f>
        <v>560.9</v>
      </c>
      <c r="C187" s="59">
        <f>(Table3032[[#This Row],[Real M1 Money Stock]]-B175)/B175</f>
        <v>-4.3648763853367474E-2</v>
      </c>
    </row>
    <row r="188" spans="1:3" x14ac:dyDescent="0.35">
      <c r="A188" s="25">
        <v>27089</v>
      </c>
      <c r="B188" s="26">
        <f>VLOOKUP(Table3032[[#This Row],[Month]],'DB Money Supply'!$A:$D,2)</f>
        <v>557.9</v>
      </c>
      <c r="C188" s="59">
        <f>(Table3032[[#This Row],[Real M1 Money Stock]]-B176)/B176</f>
        <v>-3.8103448275862109E-2</v>
      </c>
    </row>
    <row r="189" spans="1:3" x14ac:dyDescent="0.35">
      <c r="A189" s="25">
        <v>27120</v>
      </c>
      <c r="B189" s="26">
        <f>VLOOKUP(Table3032[[#This Row],[Month]],'DB Money Supply'!$A:$D,2)</f>
        <v>555.5</v>
      </c>
      <c r="C189" s="59">
        <f>(Table3032[[#This Row],[Real M1 Money Stock]]-B177)/B177</f>
        <v>-3.9425903510288705E-2</v>
      </c>
    </row>
    <row r="190" spans="1:3" x14ac:dyDescent="0.35">
      <c r="A190" s="25">
        <v>27150</v>
      </c>
      <c r="B190" s="26">
        <f>VLOOKUP(Table3032[[#This Row],[Month]],'DB Money Supply'!$A:$D,2)</f>
        <v>550.6</v>
      </c>
      <c r="C190" s="59">
        <f>(Table3032[[#This Row],[Real M1 Money Stock]]-B178)/B178</f>
        <v>-5.1670685497760938E-2</v>
      </c>
    </row>
    <row r="191" spans="1:3" x14ac:dyDescent="0.35">
      <c r="A191" s="25">
        <v>27181</v>
      </c>
      <c r="B191" s="26">
        <f>VLOOKUP(Table3032[[#This Row],[Month]],'DB Money Supply'!$A:$D,2)</f>
        <v>548</v>
      </c>
      <c r="C191" s="59">
        <f>(Table3032[[#This Row],[Real M1 Money Stock]]-B179)/B179</f>
        <v>-5.6473829201101854E-2</v>
      </c>
    </row>
    <row r="192" spans="1:3" x14ac:dyDescent="0.35">
      <c r="A192" s="25">
        <v>27211</v>
      </c>
      <c r="B192" s="26">
        <f>VLOOKUP(Table3032[[#This Row],[Month]],'DB Money Supply'!$A:$D,2)</f>
        <v>546.20000000000005</v>
      </c>
      <c r="C192" s="59">
        <f>(Table3032[[#This Row],[Real M1 Money Stock]]-B180)/B180</f>
        <v>-6.247854445588736E-2</v>
      </c>
    </row>
    <row r="193" spans="1:3" x14ac:dyDescent="0.35">
      <c r="A193" s="25">
        <v>27242</v>
      </c>
      <c r="B193" s="26">
        <f>VLOOKUP(Table3032[[#This Row],[Month]],'DB Money Supply'!$A:$D,2)</f>
        <v>541.29999999999995</v>
      </c>
      <c r="C193" s="59">
        <f>(Table3032[[#This Row],[Real M1 Money Stock]]-B181)/B181</f>
        <v>-5.4828007682905688E-2</v>
      </c>
    </row>
    <row r="194" spans="1:3" x14ac:dyDescent="0.35">
      <c r="A194" s="25">
        <v>27273</v>
      </c>
      <c r="B194" s="26">
        <f>VLOOKUP(Table3032[[#This Row],[Month]],'DB Money Supply'!$A:$D,2)</f>
        <v>535.6</v>
      </c>
      <c r="C194" s="59">
        <f>(Table3032[[#This Row],[Real M1 Money Stock]]-B182)/B182</f>
        <v>-6.1338941465124426E-2</v>
      </c>
    </row>
    <row r="195" spans="1:3" x14ac:dyDescent="0.35">
      <c r="A195" s="25">
        <v>27303</v>
      </c>
      <c r="B195" s="26">
        <f>VLOOKUP(Table3032[[#This Row],[Month]],'DB Money Supply'!$A:$D,2)</f>
        <v>533.9</v>
      </c>
      <c r="C195" s="59">
        <f>(Table3032[[#This Row],[Real M1 Money Stock]]-B183)/B183</f>
        <v>-6.0035211267605672E-2</v>
      </c>
    </row>
    <row r="196" spans="1:3" x14ac:dyDescent="0.35">
      <c r="A196" s="25">
        <v>27334</v>
      </c>
      <c r="B196" s="26">
        <f>VLOOKUP(Table3032[[#This Row],[Month]],'DB Money Supply'!$A:$D,2)</f>
        <v>531.5</v>
      </c>
      <c r="C196" s="59">
        <f>(Table3032[[#This Row],[Real M1 Money Stock]]-B184)/B184</f>
        <v>-6.5247977488568448E-2</v>
      </c>
    </row>
    <row r="197" spans="1:3" x14ac:dyDescent="0.35">
      <c r="A197" s="25">
        <v>27364</v>
      </c>
      <c r="B197" s="26">
        <f>VLOOKUP(Table3032[[#This Row],[Month]],'DB Money Supply'!$A:$D,2)</f>
        <v>528.29999999999995</v>
      </c>
      <c r="C197" s="59">
        <f>(Table3032[[#This Row],[Real M1 Money Stock]]-B185)/B185</f>
        <v>-6.9566748855230717E-2</v>
      </c>
    </row>
    <row r="198" spans="1:3" x14ac:dyDescent="0.35">
      <c r="A198" s="25">
        <v>27395</v>
      </c>
      <c r="B198" s="26">
        <f>VLOOKUP(Table3032[[#This Row],[Month]],'DB Money Supply'!$A:$D,2)</f>
        <v>523.70000000000005</v>
      </c>
      <c r="C198" s="59">
        <f>(Table3032[[#This Row],[Real M1 Money Stock]]-B186)/B186</f>
        <v>-7.095973035302465E-2</v>
      </c>
    </row>
    <row r="199" spans="1:3" x14ac:dyDescent="0.35">
      <c r="A199" s="25">
        <v>27426</v>
      </c>
      <c r="B199" s="26">
        <f>VLOOKUP(Table3032[[#This Row],[Month]],'DB Money Supply'!$A:$D,2)</f>
        <v>522.79999999999995</v>
      </c>
      <c r="C199" s="59">
        <f>(Table3032[[#This Row],[Real M1 Money Stock]]-B187)/B187</f>
        <v>-6.7926546621501202E-2</v>
      </c>
    </row>
    <row r="200" spans="1:3" x14ac:dyDescent="0.35">
      <c r="A200" s="25">
        <v>27454</v>
      </c>
      <c r="B200" s="26">
        <f>VLOOKUP(Table3032[[#This Row],[Month]],'DB Money Supply'!$A:$D,2)</f>
        <v>523.5</v>
      </c>
      <c r="C200" s="59">
        <f>(Table3032[[#This Row],[Real M1 Money Stock]]-B188)/B188</f>
        <v>-6.1659795662305034E-2</v>
      </c>
    </row>
    <row r="201" spans="1:3" x14ac:dyDescent="0.35">
      <c r="A201" s="25">
        <v>27485</v>
      </c>
      <c r="B201" s="26">
        <f>VLOOKUP(Table3032[[#This Row],[Month]],'DB Money Supply'!$A:$D,2)</f>
        <v>521.1</v>
      </c>
      <c r="C201" s="59">
        <f>(Table3032[[#This Row],[Real M1 Money Stock]]-B189)/B189</f>
        <v>-6.1926192619261883E-2</v>
      </c>
    </row>
    <row r="202" spans="1:3" x14ac:dyDescent="0.35">
      <c r="A202" s="25">
        <v>27515</v>
      </c>
      <c r="B202" s="26">
        <f>VLOOKUP(Table3032[[#This Row],[Month]],'DB Money Supply'!$A:$D,2)</f>
        <v>525.79999999999995</v>
      </c>
      <c r="C202" s="59">
        <f>(Table3032[[#This Row],[Real M1 Money Stock]]-B190)/B190</f>
        <v>-4.5041772611696451E-2</v>
      </c>
    </row>
    <row r="203" spans="1:3" x14ac:dyDescent="0.35">
      <c r="A203" s="25">
        <v>27546</v>
      </c>
      <c r="B203" s="26">
        <f>VLOOKUP(Table3032[[#This Row],[Month]],'DB Money Supply'!$A:$D,2)</f>
        <v>527.9</v>
      </c>
      <c r="C203" s="59">
        <f>(Table3032[[#This Row],[Real M1 Money Stock]]-B191)/B191</f>
        <v>-3.6678832116788365E-2</v>
      </c>
    </row>
    <row r="204" spans="1:3" x14ac:dyDescent="0.35">
      <c r="A204" s="25">
        <v>27576</v>
      </c>
      <c r="B204" s="26">
        <f>VLOOKUP(Table3032[[#This Row],[Month]],'DB Money Supply'!$A:$D,2)</f>
        <v>525.4</v>
      </c>
      <c r="C204" s="59">
        <f>(Table3032[[#This Row],[Real M1 Money Stock]]-B192)/B192</f>
        <v>-3.8081288905163067E-2</v>
      </c>
    </row>
    <row r="205" spans="1:3" x14ac:dyDescent="0.35">
      <c r="A205" s="25">
        <v>27607</v>
      </c>
      <c r="B205" s="26">
        <f>VLOOKUP(Table3032[[#This Row],[Month]],'DB Money Supply'!$A:$D,2)</f>
        <v>524.20000000000005</v>
      </c>
      <c r="C205" s="59">
        <f>(Table3032[[#This Row],[Real M1 Money Stock]]-B193)/B193</f>
        <v>-3.159061518566398E-2</v>
      </c>
    </row>
    <row r="206" spans="1:3" x14ac:dyDescent="0.35">
      <c r="A206" s="25">
        <v>27638</v>
      </c>
      <c r="B206" s="26">
        <f>VLOOKUP(Table3032[[#This Row],[Month]],'DB Money Supply'!$A:$D,2)</f>
        <v>523.29999999999995</v>
      </c>
      <c r="C206" s="59">
        <f>(Table3032[[#This Row],[Real M1 Money Stock]]-B194)/B194</f>
        <v>-2.2964899178491538E-2</v>
      </c>
    </row>
    <row r="207" spans="1:3" x14ac:dyDescent="0.35">
      <c r="A207" s="25">
        <v>27668</v>
      </c>
      <c r="B207" s="26">
        <f>VLOOKUP(Table3032[[#This Row],[Month]],'DB Money Supply'!$A:$D,2)</f>
        <v>519.9</v>
      </c>
      <c r="C207" s="59">
        <f>(Table3032[[#This Row],[Real M1 Money Stock]]-B195)/B195</f>
        <v>-2.6222138977336582E-2</v>
      </c>
    </row>
    <row r="208" spans="1:3" x14ac:dyDescent="0.35">
      <c r="A208" s="25">
        <v>27699</v>
      </c>
      <c r="B208" s="26">
        <f>VLOOKUP(Table3032[[#This Row],[Month]],'DB Money Supply'!$A:$D,2)</f>
        <v>518.6</v>
      </c>
      <c r="C208" s="59">
        <f>(Table3032[[#This Row],[Real M1 Money Stock]]-B196)/B196</f>
        <v>-2.4270931326434576E-2</v>
      </c>
    </row>
    <row r="209" spans="1:3" x14ac:dyDescent="0.35">
      <c r="A209" s="25">
        <v>27729</v>
      </c>
      <c r="B209" s="26">
        <f>VLOOKUP(Table3032[[#This Row],[Month]],'DB Money Supply'!$A:$D,2)</f>
        <v>516.4</v>
      </c>
      <c r="C209" s="59">
        <f>(Table3032[[#This Row],[Real M1 Money Stock]]-B197)/B197</f>
        <v>-2.2525080446715841E-2</v>
      </c>
    </row>
    <row r="210" spans="1:3" x14ac:dyDescent="0.35">
      <c r="A210" s="25">
        <v>27760</v>
      </c>
      <c r="B210" s="26">
        <f>VLOOKUP(Table3032[[#This Row],[Month]],'DB Money Supply'!$A:$D,2)</f>
        <v>516.79999999999995</v>
      </c>
      <c r="C210" s="59">
        <f>(Table3032[[#This Row],[Real M1 Money Stock]]-B198)/B198</f>
        <v>-1.3175482146267119E-2</v>
      </c>
    </row>
    <row r="211" spans="1:3" x14ac:dyDescent="0.35">
      <c r="A211" s="25">
        <v>27791</v>
      </c>
      <c r="B211" s="26">
        <f>VLOOKUP(Table3032[[#This Row],[Month]],'DB Money Supply'!$A:$D,2)</f>
        <v>520.20000000000005</v>
      </c>
      <c r="C211" s="59">
        <f>(Table3032[[#This Row],[Real M1 Money Stock]]-B199)/B199</f>
        <v>-4.9732211170618002E-3</v>
      </c>
    </row>
    <row r="212" spans="1:3" x14ac:dyDescent="0.35">
      <c r="A212" s="25">
        <v>27820</v>
      </c>
      <c r="B212" s="26">
        <f>VLOOKUP(Table3032[[#This Row],[Month]],'DB Money Supply'!$A:$D,2)</f>
        <v>522.70000000000005</v>
      </c>
      <c r="C212" s="59">
        <f>(Table3032[[#This Row],[Real M1 Money Stock]]-B200)/B200</f>
        <v>-1.5281757402100373E-3</v>
      </c>
    </row>
    <row r="213" spans="1:3" x14ac:dyDescent="0.35">
      <c r="A213" s="25">
        <v>27851</v>
      </c>
      <c r="B213" s="26">
        <f>VLOOKUP(Table3032[[#This Row],[Month]],'DB Money Supply'!$A:$D,2)</f>
        <v>525.29999999999995</v>
      </c>
      <c r="C213" s="59">
        <f>(Table3032[[#This Row],[Real M1 Money Stock]]-B201)/B201</f>
        <v>8.0598733448473073E-3</v>
      </c>
    </row>
    <row r="214" spans="1:3" x14ac:dyDescent="0.35">
      <c r="A214" s="25">
        <v>27881</v>
      </c>
      <c r="B214" s="26">
        <f>VLOOKUP(Table3032[[#This Row],[Month]],'DB Money Supply'!$A:$D,2)</f>
        <v>524.6</v>
      </c>
      <c r="C214" s="59">
        <f>(Table3032[[#This Row],[Real M1 Money Stock]]-B202)/B202</f>
        <v>-2.2822365918598931E-3</v>
      </c>
    </row>
    <row r="215" spans="1:3" x14ac:dyDescent="0.35">
      <c r="A215" s="25">
        <v>27912</v>
      </c>
      <c r="B215" s="26">
        <f>VLOOKUP(Table3032[[#This Row],[Month]],'DB Money Supply'!$A:$D,2)</f>
        <v>522.4</v>
      </c>
      <c r="C215" s="59">
        <f>(Table3032[[#This Row],[Real M1 Money Stock]]-B203)/B203</f>
        <v>-1.0418639893919304E-2</v>
      </c>
    </row>
    <row r="216" spans="1:3" x14ac:dyDescent="0.35">
      <c r="A216" s="25">
        <v>27942</v>
      </c>
      <c r="B216" s="26">
        <f>VLOOKUP(Table3032[[#This Row],[Month]],'DB Money Supply'!$A:$D,2)</f>
        <v>521.4</v>
      </c>
      <c r="C216" s="59">
        <f>(Table3032[[#This Row],[Real M1 Money Stock]]-B204)/B204</f>
        <v>-7.6132470498667688E-3</v>
      </c>
    </row>
    <row r="217" spans="1:3" x14ac:dyDescent="0.35">
      <c r="A217" s="25">
        <v>27973</v>
      </c>
      <c r="B217" s="26">
        <f>VLOOKUP(Table3032[[#This Row],[Month]],'DB Money Supply'!$A:$D,2)</f>
        <v>521.79999999999995</v>
      </c>
      <c r="C217" s="59">
        <f>(Table3032[[#This Row],[Real M1 Money Stock]]-B205)/B205</f>
        <v>-4.5784051888593871E-3</v>
      </c>
    </row>
    <row r="218" spans="1:3" x14ac:dyDescent="0.35">
      <c r="A218" s="25">
        <v>28004</v>
      </c>
      <c r="B218" s="26">
        <f>VLOOKUP(Table3032[[#This Row],[Month]],'DB Money Supply'!$A:$D,2)</f>
        <v>520.1</v>
      </c>
      <c r="C218" s="59">
        <f>(Table3032[[#This Row],[Real M1 Money Stock]]-B206)/B206</f>
        <v>-6.1150391744695812E-3</v>
      </c>
    </row>
    <row r="219" spans="1:3" x14ac:dyDescent="0.35">
      <c r="A219" s="25">
        <v>28034</v>
      </c>
      <c r="B219" s="26">
        <f>VLOOKUP(Table3032[[#This Row],[Month]],'DB Money Supply'!$A:$D,2)</f>
        <v>521.6</v>
      </c>
      <c r="C219" s="59">
        <f>(Table3032[[#This Row],[Real M1 Money Stock]]-B207)/B207</f>
        <v>3.269859588382469E-3</v>
      </c>
    </row>
    <row r="220" spans="1:3" x14ac:dyDescent="0.35">
      <c r="A220" s="25">
        <v>28065</v>
      </c>
      <c r="B220" s="26">
        <f>VLOOKUP(Table3032[[#This Row],[Month]],'DB Money Supply'!$A:$D,2)</f>
        <v>522.5</v>
      </c>
      <c r="C220" s="59">
        <f>(Table3032[[#This Row],[Real M1 Money Stock]]-B208)/B208</f>
        <v>7.5202468183570709E-3</v>
      </c>
    </row>
    <row r="221" spans="1:3" x14ac:dyDescent="0.35">
      <c r="A221" s="25">
        <v>28095</v>
      </c>
      <c r="B221" s="26">
        <f>VLOOKUP(Table3032[[#This Row],[Month]],'DB Money Supply'!$A:$D,2)</f>
        <v>524.29999999999995</v>
      </c>
      <c r="C221" s="59">
        <f>(Table3032[[#This Row],[Real M1 Money Stock]]-B209)/B209</f>
        <v>1.5298218435321413E-2</v>
      </c>
    </row>
    <row r="222" spans="1:3" x14ac:dyDescent="0.35">
      <c r="A222" s="25">
        <v>28126</v>
      </c>
      <c r="B222" s="26">
        <f>VLOOKUP(Table3032[[#This Row],[Month]],'DB Money Supply'!$A:$D,2)</f>
        <v>525.20000000000005</v>
      </c>
      <c r="C222" s="59">
        <f>(Table3032[[#This Row],[Real M1 Money Stock]]-B210)/B210</f>
        <v>1.6253869969040425E-2</v>
      </c>
    </row>
    <row r="223" spans="1:3" x14ac:dyDescent="0.35">
      <c r="A223" s="25">
        <v>28157</v>
      </c>
      <c r="B223" s="26">
        <f>VLOOKUP(Table3032[[#This Row],[Month]],'DB Money Supply'!$A:$D,2)</f>
        <v>525.29999999999995</v>
      </c>
      <c r="C223" s="59">
        <f>(Table3032[[#This Row],[Real M1 Money Stock]]-B211)/B211</f>
        <v>9.8039215686272756E-3</v>
      </c>
    </row>
    <row r="224" spans="1:3" x14ac:dyDescent="0.35">
      <c r="A224" s="25">
        <v>28185</v>
      </c>
      <c r="B224" s="26">
        <f>VLOOKUP(Table3032[[#This Row],[Month]],'DB Money Supply'!$A:$D,2)</f>
        <v>526.70000000000005</v>
      </c>
      <c r="C224" s="59">
        <f>(Table3032[[#This Row],[Real M1 Money Stock]]-B212)/B212</f>
        <v>7.6525731777310115E-3</v>
      </c>
    </row>
    <row r="225" spans="1:3" x14ac:dyDescent="0.35">
      <c r="A225" s="25">
        <v>28216</v>
      </c>
      <c r="B225" s="26">
        <f>VLOOKUP(Table3032[[#This Row],[Month]],'DB Money Supply'!$A:$D,2)</f>
        <v>526.70000000000005</v>
      </c>
      <c r="C225" s="59">
        <f>(Table3032[[#This Row],[Real M1 Money Stock]]-B213)/B213</f>
        <v>2.6651437273940435E-3</v>
      </c>
    </row>
    <row r="226" spans="1:3" x14ac:dyDescent="0.35">
      <c r="A226" s="25">
        <v>28246</v>
      </c>
      <c r="B226" s="26">
        <f>VLOOKUP(Table3032[[#This Row],[Month]],'DB Money Supply'!$A:$D,2)</f>
        <v>526.9</v>
      </c>
      <c r="C226" s="59">
        <f>(Table3032[[#This Row],[Real M1 Money Stock]]-B214)/B214</f>
        <v>4.3842927945100156E-3</v>
      </c>
    </row>
    <row r="227" spans="1:3" x14ac:dyDescent="0.35">
      <c r="A227" s="25">
        <v>28277</v>
      </c>
      <c r="B227" s="26">
        <f>VLOOKUP(Table3032[[#This Row],[Month]],'DB Money Supply'!$A:$D,2)</f>
        <v>526.9</v>
      </c>
      <c r="C227" s="59">
        <f>(Table3032[[#This Row],[Real M1 Money Stock]]-B215)/B215</f>
        <v>8.6140888208269522E-3</v>
      </c>
    </row>
    <row r="228" spans="1:3" x14ac:dyDescent="0.35">
      <c r="A228" s="25">
        <v>28307</v>
      </c>
      <c r="B228" s="26">
        <f>VLOOKUP(Table3032[[#This Row],[Month]],'DB Money Supply'!$A:$D,2)</f>
        <v>526.6</v>
      </c>
      <c r="C228" s="59">
        <f>(Table3032[[#This Row],[Real M1 Money Stock]]-B216)/B216</f>
        <v>9.9731492136556302E-3</v>
      </c>
    </row>
    <row r="229" spans="1:3" x14ac:dyDescent="0.35">
      <c r="A229" s="25">
        <v>28338</v>
      </c>
      <c r="B229" s="26">
        <f>VLOOKUP(Table3032[[#This Row],[Month]],'DB Money Supply'!$A:$D,2)</f>
        <v>527.5</v>
      </c>
      <c r="C229" s="59">
        <f>(Table3032[[#This Row],[Real M1 Money Stock]]-B217)/B217</f>
        <v>1.0923725565350798E-2</v>
      </c>
    </row>
    <row r="230" spans="1:3" x14ac:dyDescent="0.35">
      <c r="A230" s="25">
        <v>28369</v>
      </c>
      <c r="B230" s="26">
        <f>VLOOKUP(Table3032[[#This Row],[Month]],'DB Money Supply'!$A:$D,2)</f>
        <v>529.4</v>
      </c>
      <c r="C230" s="59">
        <f>(Table3032[[#This Row],[Real M1 Money Stock]]-B218)/B218</f>
        <v>1.788117669678899E-2</v>
      </c>
    </row>
    <row r="231" spans="1:3" x14ac:dyDescent="0.35">
      <c r="A231" s="25">
        <v>28399</v>
      </c>
      <c r="B231" s="26">
        <f>VLOOKUP(Table3032[[#This Row],[Month]],'DB Money Supply'!$A:$D,2)</f>
        <v>529.9</v>
      </c>
      <c r="C231" s="59">
        <f>(Table3032[[#This Row],[Real M1 Money Stock]]-B219)/B219</f>
        <v>1.5912576687116476E-2</v>
      </c>
    </row>
    <row r="232" spans="1:3" x14ac:dyDescent="0.35">
      <c r="A232" s="25">
        <v>28430</v>
      </c>
      <c r="B232" s="26">
        <f>VLOOKUP(Table3032[[#This Row],[Month]],'DB Money Supply'!$A:$D,2)</f>
        <v>530</v>
      </c>
      <c r="C232" s="59">
        <f>(Table3032[[#This Row],[Real M1 Money Stock]]-B220)/B220</f>
        <v>1.4354066985645933E-2</v>
      </c>
    </row>
    <row r="233" spans="1:3" x14ac:dyDescent="0.35">
      <c r="A233" s="25">
        <v>28460</v>
      </c>
      <c r="B233" s="26">
        <f>VLOOKUP(Table3032[[#This Row],[Month]],'DB Money Supply'!$A:$D,2)</f>
        <v>531.1</v>
      </c>
      <c r="C233" s="59">
        <f>(Table3032[[#This Row],[Real M1 Money Stock]]-B221)/B221</f>
        <v>1.2969673850848882E-2</v>
      </c>
    </row>
    <row r="234" spans="1:3" x14ac:dyDescent="0.35">
      <c r="A234" s="25">
        <v>28491</v>
      </c>
      <c r="B234" s="26">
        <f>VLOOKUP(Table3032[[#This Row],[Month]],'DB Money Supply'!$A:$D,2)</f>
        <v>533.29999999999995</v>
      </c>
      <c r="C234" s="59">
        <f>(Table3032[[#This Row],[Real M1 Money Stock]]-B222)/B222</f>
        <v>1.5422696115765248E-2</v>
      </c>
    </row>
    <row r="235" spans="1:3" x14ac:dyDescent="0.35">
      <c r="A235" s="25">
        <v>28522</v>
      </c>
      <c r="B235" s="26">
        <f>VLOOKUP(Table3032[[#This Row],[Month]],'DB Money Supply'!$A:$D,2)</f>
        <v>532.20000000000005</v>
      </c>
      <c r="C235" s="59">
        <f>(Table3032[[#This Row],[Real M1 Money Stock]]-B223)/B223</f>
        <v>1.3135351227869962E-2</v>
      </c>
    </row>
    <row r="236" spans="1:3" x14ac:dyDescent="0.35">
      <c r="A236" s="25">
        <v>28550</v>
      </c>
      <c r="B236" s="26">
        <f>VLOOKUP(Table3032[[#This Row],[Month]],'DB Money Supply'!$A:$D,2)</f>
        <v>531.5</v>
      </c>
      <c r="C236" s="59">
        <f>(Table3032[[#This Row],[Real M1 Money Stock]]-B224)/B224</f>
        <v>9.1133472565026654E-3</v>
      </c>
    </row>
    <row r="237" spans="1:3" x14ac:dyDescent="0.35">
      <c r="A237" s="25">
        <v>28581</v>
      </c>
      <c r="B237" s="26">
        <f>VLOOKUP(Table3032[[#This Row],[Month]],'DB Money Supply'!$A:$D,2)</f>
        <v>531.9</v>
      </c>
      <c r="C237" s="59">
        <f>(Table3032[[#This Row],[Real M1 Money Stock]]-B225)/B225</f>
        <v>9.8727928612111857E-3</v>
      </c>
    </row>
    <row r="238" spans="1:3" x14ac:dyDescent="0.35">
      <c r="A238" s="25">
        <v>28611</v>
      </c>
      <c r="B238" s="26">
        <f>VLOOKUP(Table3032[[#This Row],[Month]],'DB Money Supply'!$A:$D,2)</f>
        <v>534.70000000000005</v>
      </c>
      <c r="C238" s="59">
        <f>(Table3032[[#This Row],[Real M1 Money Stock]]-B226)/B226</f>
        <v>1.4803568039476311E-2</v>
      </c>
    </row>
    <row r="239" spans="1:3" x14ac:dyDescent="0.35">
      <c r="A239" s="25">
        <v>28642</v>
      </c>
      <c r="B239" s="26">
        <f>VLOOKUP(Table3032[[#This Row],[Month]],'DB Money Supply'!$A:$D,2)</f>
        <v>533.70000000000005</v>
      </c>
      <c r="C239" s="59">
        <f>(Table3032[[#This Row],[Real M1 Money Stock]]-B227)/B227</f>
        <v>1.2905674701081929E-2</v>
      </c>
    </row>
    <row r="240" spans="1:3" x14ac:dyDescent="0.35">
      <c r="A240" s="25">
        <v>28672</v>
      </c>
      <c r="B240" s="26">
        <f>VLOOKUP(Table3032[[#This Row],[Month]],'DB Money Supply'!$A:$D,2)</f>
        <v>530.70000000000005</v>
      </c>
      <c r="C240" s="59">
        <f>(Table3032[[#This Row],[Real M1 Money Stock]]-B228)/B228</f>
        <v>7.7857956703380601E-3</v>
      </c>
    </row>
    <row r="241" spans="1:3" x14ac:dyDescent="0.35">
      <c r="A241" s="25">
        <v>28703</v>
      </c>
      <c r="B241" s="26">
        <f>VLOOKUP(Table3032[[#This Row],[Month]],'DB Money Supply'!$A:$D,2)</f>
        <v>530.5</v>
      </c>
      <c r="C241" s="59">
        <f>(Table3032[[#This Row],[Real M1 Money Stock]]-B229)/B229</f>
        <v>5.6872037914691941E-3</v>
      </c>
    </row>
    <row r="242" spans="1:3" x14ac:dyDescent="0.35">
      <c r="A242" s="25">
        <v>28734</v>
      </c>
      <c r="B242" s="26">
        <f>VLOOKUP(Table3032[[#This Row],[Month]],'DB Money Supply'!$A:$D,2)</f>
        <v>529.6</v>
      </c>
      <c r="C242" s="59">
        <f>(Table3032[[#This Row],[Real M1 Money Stock]]-B230)/B230</f>
        <v>3.7778617302615316E-4</v>
      </c>
    </row>
    <row r="243" spans="1:3" x14ac:dyDescent="0.35">
      <c r="A243" s="25">
        <v>28764</v>
      </c>
      <c r="B243" s="26">
        <f>VLOOKUP(Table3032[[#This Row],[Month]],'DB Money Supply'!$A:$D,2)</f>
        <v>526.5</v>
      </c>
      <c r="C243" s="59">
        <f>(Table3032[[#This Row],[Real M1 Money Stock]]-B231)/B231</f>
        <v>-6.4163049632005613E-3</v>
      </c>
    </row>
    <row r="244" spans="1:3" x14ac:dyDescent="0.35">
      <c r="A244" s="25">
        <v>28795</v>
      </c>
      <c r="B244" s="26">
        <f>VLOOKUP(Table3032[[#This Row],[Month]],'DB Money Supply'!$A:$D,2)</f>
        <v>526.5</v>
      </c>
      <c r="C244" s="59">
        <f>(Table3032[[#This Row],[Real M1 Money Stock]]-B232)/B232</f>
        <v>-6.6037735849056606E-3</v>
      </c>
    </row>
    <row r="245" spans="1:3" x14ac:dyDescent="0.35">
      <c r="A245" s="25">
        <v>28825</v>
      </c>
      <c r="B245" s="26">
        <f>VLOOKUP(Table3032[[#This Row],[Month]],'DB Money Supply'!$A:$D,2)</f>
        <v>526.20000000000005</v>
      </c>
      <c r="C245" s="59">
        <f>(Table3032[[#This Row],[Real M1 Money Stock]]-B233)/B233</f>
        <v>-9.2261344379589091E-3</v>
      </c>
    </row>
    <row r="246" spans="1:3" x14ac:dyDescent="0.35">
      <c r="A246" s="25">
        <v>28856</v>
      </c>
      <c r="B246" s="26">
        <f>VLOOKUP(Table3032[[#This Row],[Month]],'DB Money Supply'!$A:$D,2)</f>
        <v>523.5</v>
      </c>
      <c r="C246" s="59">
        <f>(Table3032[[#This Row],[Real M1 Money Stock]]-B234)/B234</f>
        <v>-1.8376148509281747E-2</v>
      </c>
    </row>
    <row r="247" spans="1:3" x14ac:dyDescent="0.35">
      <c r="A247" s="25">
        <v>28887</v>
      </c>
      <c r="B247" s="26">
        <f>VLOOKUP(Table3032[[#This Row],[Month]],'DB Money Supply'!$A:$D,2)</f>
        <v>520.1</v>
      </c>
      <c r="C247" s="59">
        <f>(Table3032[[#This Row],[Real M1 Money Stock]]-B235)/B235</f>
        <v>-2.2735813603908347E-2</v>
      </c>
    </row>
    <row r="248" spans="1:3" x14ac:dyDescent="0.35">
      <c r="A248" s="25">
        <v>28915</v>
      </c>
      <c r="B248" s="26">
        <f>VLOOKUP(Table3032[[#This Row],[Month]],'DB Money Supply'!$A:$D,2)</f>
        <v>518.6</v>
      </c>
      <c r="C248" s="59">
        <f>(Table3032[[#This Row],[Real M1 Money Stock]]-B236)/B236</f>
        <v>-2.4270931326434576E-2</v>
      </c>
    </row>
    <row r="249" spans="1:3" x14ac:dyDescent="0.35">
      <c r="A249" s="25">
        <v>28946</v>
      </c>
      <c r="B249" s="26">
        <f>VLOOKUP(Table3032[[#This Row],[Month]],'DB Money Supply'!$A:$D,2)</f>
        <v>521.20000000000005</v>
      </c>
      <c r="C249" s="59">
        <f>(Table3032[[#This Row],[Real M1 Money Stock]]-B237)/B237</f>
        <v>-2.0116563263771259E-2</v>
      </c>
    </row>
    <row r="250" spans="1:3" x14ac:dyDescent="0.35">
      <c r="A250" s="25">
        <v>28976</v>
      </c>
      <c r="B250" s="26">
        <f>VLOOKUP(Table3032[[#This Row],[Month]],'DB Money Supply'!$A:$D,2)</f>
        <v>517.6</v>
      </c>
      <c r="C250" s="59">
        <f>(Table3032[[#This Row],[Real M1 Money Stock]]-B238)/B238</f>
        <v>-3.1980549841032394E-2</v>
      </c>
    </row>
    <row r="251" spans="1:3" x14ac:dyDescent="0.35">
      <c r="A251" s="25">
        <v>29007</v>
      </c>
      <c r="B251" s="26">
        <f>VLOOKUP(Table3032[[#This Row],[Month]],'DB Money Supply'!$A:$D,2)</f>
        <v>517.20000000000005</v>
      </c>
      <c r="C251" s="59">
        <f>(Table3032[[#This Row],[Real M1 Money Stock]]-B239)/B239</f>
        <v>-3.0916245081506463E-2</v>
      </c>
    </row>
    <row r="252" spans="1:3" x14ac:dyDescent="0.35">
      <c r="A252" s="25">
        <v>29037</v>
      </c>
      <c r="B252" s="26">
        <f>VLOOKUP(Table3032[[#This Row],[Month]],'DB Money Supply'!$A:$D,2)</f>
        <v>516.70000000000005</v>
      </c>
      <c r="C252" s="59">
        <f>(Table3032[[#This Row],[Real M1 Money Stock]]-B240)/B240</f>
        <v>-2.6380252496702467E-2</v>
      </c>
    </row>
    <row r="253" spans="1:3" x14ac:dyDescent="0.35">
      <c r="A253" s="25">
        <v>29068</v>
      </c>
      <c r="B253" s="26">
        <f>VLOOKUP(Table3032[[#This Row],[Month]],'DB Money Supply'!$A:$D,2)</f>
        <v>514</v>
      </c>
      <c r="C253" s="59">
        <f>(Table3032[[#This Row],[Real M1 Money Stock]]-B241)/B241</f>
        <v>-3.1102733270499529E-2</v>
      </c>
    </row>
    <row r="254" spans="1:3" x14ac:dyDescent="0.35">
      <c r="A254" s="25">
        <v>29099</v>
      </c>
      <c r="B254" s="26">
        <f>VLOOKUP(Table3032[[#This Row],[Month]],'DB Money Supply'!$A:$D,2)</f>
        <v>509.8</v>
      </c>
      <c r="C254" s="59">
        <f>(Table3032[[#This Row],[Real M1 Money Stock]]-B242)/B242</f>
        <v>-3.7386706948640505E-2</v>
      </c>
    </row>
    <row r="255" spans="1:3" x14ac:dyDescent="0.35">
      <c r="A255" s="25">
        <v>29129</v>
      </c>
      <c r="B255" s="26">
        <f>VLOOKUP(Table3032[[#This Row],[Month]],'DB Money Supply'!$A:$D,2)</f>
        <v>506.4</v>
      </c>
      <c r="C255" s="59">
        <f>(Table3032[[#This Row],[Real M1 Money Stock]]-B243)/B243</f>
        <v>-3.8176638176638217E-2</v>
      </c>
    </row>
    <row r="256" spans="1:3" x14ac:dyDescent="0.35">
      <c r="A256" s="25">
        <v>29160</v>
      </c>
      <c r="B256" s="26">
        <f>VLOOKUP(Table3032[[#This Row],[Month]],'DB Money Supply'!$A:$D,2)</f>
        <v>501.1</v>
      </c>
      <c r="C256" s="59">
        <f>(Table3032[[#This Row],[Real M1 Money Stock]]-B244)/B244</f>
        <v>-4.8243114909781531E-2</v>
      </c>
    </row>
    <row r="257" spans="1:3" x14ac:dyDescent="0.35">
      <c r="A257" s="25">
        <v>29190</v>
      </c>
      <c r="B257" s="26">
        <f>VLOOKUP(Table3032[[#This Row],[Month]],'DB Money Supply'!$A:$D,2)</f>
        <v>496.5</v>
      </c>
      <c r="C257" s="59">
        <f>(Table3032[[#This Row],[Real M1 Money Stock]]-B245)/B245</f>
        <v>-5.6442417331813079E-2</v>
      </c>
    </row>
    <row r="258" spans="1:3" x14ac:dyDescent="0.35">
      <c r="A258" s="25">
        <v>29221</v>
      </c>
      <c r="B258" s="26">
        <f>VLOOKUP(Table3032[[#This Row],[Month]],'DB Money Supply'!$A:$D,2)</f>
        <v>494.6</v>
      </c>
      <c r="C258" s="59">
        <f>(Table3032[[#This Row],[Real M1 Money Stock]]-B246)/B246</f>
        <v>-5.5205348615090695E-2</v>
      </c>
    </row>
    <row r="259" spans="1:3" x14ac:dyDescent="0.35">
      <c r="A259" s="25">
        <v>29252</v>
      </c>
      <c r="B259" s="26">
        <f>VLOOKUP(Table3032[[#This Row],[Month]],'DB Money Supply'!$A:$D,2)</f>
        <v>493.8</v>
      </c>
      <c r="C259" s="59">
        <f>(Table3032[[#This Row],[Real M1 Money Stock]]-B247)/B247</f>
        <v>-5.0567198615650857E-2</v>
      </c>
    </row>
    <row r="260" spans="1:3" x14ac:dyDescent="0.35">
      <c r="A260" s="25">
        <v>29281</v>
      </c>
      <c r="B260" s="26">
        <f>VLOOKUP(Table3032[[#This Row],[Month]],'DB Money Supply'!$A:$D,2)</f>
        <v>484.9</v>
      </c>
      <c r="C260" s="59">
        <f>(Table3032[[#This Row],[Real M1 Money Stock]]-B248)/B248</f>
        <v>-6.4982645584265419E-2</v>
      </c>
    </row>
    <row r="261" spans="1:3" x14ac:dyDescent="0.35">
      <c r="A261" s="25">
        <v>29312</v>
      </c>
      <c r="B261" s="26">
        <f>VLOOKUP(Table3032[[#This Row],[Month]],'DB Money Supply'!$A:$D,2)</f>
        <v>474.4</v>
      </c>
      <c r="C261" s="59">
        <f>(Table3032[[#This Row],[Real M1 Money Stock]]-B249)/B249</f>
        <v>-8.9792785878741482E-2</v>
      </c>
    </row>
    <row r="262" spans="1:3" x14ac:dyDescent="0.35">
      <c r="A262" s="25">
        <v>29342</v>
      </c>
      <c r="B262" s="26">
        <f>VLOOKUP(Table3032[[#This Row],[Month]],'DB Money Supply'!$A:$D,2)</f>
        <v>471</v>
      </c>
      <c r="C262" s="59">
        <f>(Table3032[[#This Row],[Real M1 Money Stock]]-B250)/B250</f>
        <v>-9.003091190108195E-2</v>
      </c>
    </row>
    <row r="263" spans="1:3" x14ac:dyDescent="0.35">
      <c r="A263" s="25">
        <v>29373</v>
      </c>
      <c r="B263" s="26">
        <f>VLOOKUP(Table3032[[#This Row],[Month]],'DB Money Supply'!$A:$D,2)</f>
        <v>471.6</v>
      </c>
      <c r="C263" s="59">
        <f>(Table3032[[#This Row],[Real M1 Money Stock]]-B251)/B251</f>
        <v>-8.8167053364269179E-2</v>
      </c>
    </row>
    <row r="264" spans="1:3" x14ac:dyDescent="0.35">
      <c r="A264" s="25">
        <v>29403</v>
      </c>
      <c r="B264" s="26">
        <f>VLOOKUP(Table3032[[#This Row],[Month]],'DB Money Supply'!$A:$D,2)</f>
        <v>477</v>
      </c>
      <c r="C264" s="59">
        <f>(Table3032[[#This Row],[Real M1 Money Stock]]-B252)/B252</f>
        <v>-7.683375266111872E-2</v>
      </c>
    </row>
    <row r="265" spans="1:3" x14ac:dyDescent="0.35">
      <c r="A265" s="25">
        <v>29434</v>
      </c>
      <c r="B265" s="26">
        <f>VLOOKUP(Table3032[[#This Row],[Month]],'DB Money Supply'!$A:$D,2)</f>
        <v>479.8</v>
      </c>
      <c r="C265" s="59">
        <f>(Table3032[[#This Row],[Real M1 Money Stock]]-B253)/B253</f>
        <v>-6.6536964980544719E-2</v>
      </c>
    </row>
    <row r="266" spans="1:3" x14ac:dyDescent="0.35">
      <c r="A266" s="25">
        <v>29465</v>
      </c>
      <c r="B266" s="26">
        <f>VLOOKUP(Table3032[[#This Row],[Month]],'DB Money Supply'!$A:$D,2)</f>
        <v>482.5</v>
      </c>
      <c r="C266" s="59">
        <f>(Table3032[[#This Row],[Real M1 Money Stock]]-B254)/B254</f>
        <v>-5.3550411926245607E-2</v>
      </c>
    </row>
    <row r="267" spans="1:3" x14ac:dyDescent="0.35">
      <c r="A267" s="25">
        <v>29495</v>
      </c>
      <c r="B267" s="26">
        <f>VLOOKUP(Table3032[[#This Row],[Month]],'DB Money Supply'!$A:$D,2)</f>
        <v>482.9</v>
      </c>
      <c r="C267" s="59">
        <f>(Table3032[[#This Row],[Real M1 Money Stock]]-B255)/B255</f>
        <v>-4.6406003159557667E-2</v>
      </c>
    </row>
    <row r="268" spans="1:3" x14ac:dyDescent="0.35">
      <c r="A268" s="25">
        <v>29526</v>
      </c>
      <c r="B268" s="26">
        <f>VLOOKUP(Table3032[[#This Row],[Month]],'DB Money Supply'!$A:$D,2)</f>
        <v>479.8</v>
      </c>
      <c r="C268" s="59">
        <f>(Table3032[[#This Row],[Real M1 Money Stock]]-B256)/B256</f>
        <v>-4.2506485731390958E-2</v>
      </c>
    </row>
    <row r="269" spans="1:3" x14ac:dyDescent="0.35">
      <c r="A269" s="25">
        <v>29556</v>
      </c>
      <c r="B269" s="26">
        <f>VLOOKUP(Table3032[[#This Row],[Month]],'DB Money Supply'!$A:$D,2)</f>
        <v>472.8</v>
      </c>
      <c r="C269" s="59">
        <f>(Table3032[[#This Row],[Real M1 Money Stock]]-B257)/B257</f>
        <v>-4.7734138972809648E-2</v>
      </c>
    </row>
    <row r="270" spans="1:3" x14ac:dyDescent="0.35">
      <c r="A270" s="25">
        <v>29587</v>
      </c>
      <c r="B270" s="26">
        <f>VLOOKUP(Table3032[[#This Row],[Month]],'DB Money Supply'!$A:$D,2)</f>
        <v>471.7</v>
      </c>
      <c r="C270" s="59">
        <f>(Table3032[[#This Row],[Real M1 Money Stock]]-B258)/B258</f>
        <v>-4.6300040436716608E-2</v>
      </c>
    </row>
    <row r="271" spans="1:3" x14ac:dyDescent="0.35">
      <c r="A271" s="25">
        <v>29618</v>
      </c>
      <c r="B271" s="26">
        <f>VLOOKUP(Table3032[[#This Row],[Month]],'DB Money Supply'!$A:$D,2)</f>
        <v>471.4</v>
      </c>
      <c r="C271" s="59">
        <f>(Table3032[[#This Row],[Real M1 Money Stock]]-B259)/B259</f>
        <v>-4.5362494937221616E-2</v>
      </c>
    </row>
    <row r="272" spans="1:3" x14ac:dyDescent="0.35">
      <c r="A272" s="25">
        <v>29646</v>
      </c>
      <c r="B272" s="26">
        <f>VLOOKUP(Table3032[[#This Row],[Month]],'DB Money Supply'!$A:$D,2)</f>
        <v>472.9</v>
      </c>
      <c r="C272" s="59">
        <f>(Table3032[[#This Row],[Real M1 Money Stock]]-B260)/B260</f>
        <v>-2.4747370591874613E-2</v>
      </c>
    </row>
    <row r="273" spans="1:3" x14ac:dyDescent="0.35">
      <c r="A273" s="25">
        <v>29677</v>
      </c>
      <c r="B273" s="26">
        <f>VLOOKUP(Table3032[[#This Row],[Month]],'DB Money Supply'!$A:$D,2)</f>
        <v>479.7</v>
      </c>
      <c r="C273" s="59">
        <f>(Table3032[[#This Row],[Real M1 Money Stock]]-B261)/B261</f>
        <v>1.1172006745362588E-2</v>
      </c>
    </row>
    <row r="274" spans="1:3" x14ac:dyDescent="0.35">
      <c r="A274" s="25">
        <v>29707</v>
      </c>
      <c r="B274" s="26">
        <f>VLOOKUP(Table3032[[#This Row],[Month]],'DB Money Supply'!$A:$D,2)</f>
        <v>473.5</v>
      </c>
      <c r="C274" s="59">
        <f>(Table3032[[#This Row],[Real M1 Money Stock]]-B262)/B262</f>
        <v>5.3078556263269636E-3</v>
      </c>
    </row>
    <row r="275" spans="1:3" x14ac:dyDescent="0.35">
      <c r="A275" s="25">
        <v>29738</v>
      </c>
      <c r="B275" s="26">
        <f>VLOOKUP(Table3032[[#This Row],[Month]],'DB Money Supply'!$A:$D,2)</f>
        <v>469.8</v>
      </c>
      <c r="C275" s="59">
        <f>(Table3032[[#This Row],[Real M1 Money Stock]]-B263)/B263</f>
        <v>-3.8167938931297951E-3</v>
      </c>
    </row>
    <row r="276" spans="1:3" x14ac:dyDescent="0.35">
      <c r="A276" s="25">
        <v>29768</v>
      </c>
      <c r="B276" s="26">
        <f>VLOOKUP(Table3032[[#This Row],[Month]],'DB Money Supply'!$A:$D,2)</f>
        <v>466.6</v>
      </c>
      <c r="C276" s="59">
        <f>(Table3032[[#This Row],[Real M1 Money Stock]]-B264)/B264</f>
        <v>-2.1802935010482132E-2</v>
      </c>
    </row>
    <row r="277" spans="1:3" x14ac:dyDescent="0.35">
      <c r="A277" s="25">
        <v>29799</v>
      </c>
      <c r="B277" s="26">
        <f>VLOOKUP(Table3032[[#This Row],[Month]],'DB Money Supply'!$A:$D,2)</f>
        <v>463</v>
      </c>
      <c r="C277" s="59">
        <f>(Table3032[[#This Row],[Real M1 Money Stock]]-B265)/B265</f>
        <v>-3.5014589412255132E-2</v>
      </c>
    </row>
    <row r="278" spans="1:3" x14ac:dyDescent="0.35">
      <c r="A278" s="25">
        <v>29830</v>
      </c>
      <c r="B278" s="26">
        <f>VLOOKUP(Table3032[[#This Row],[Month]],'DB Money Supply'!$A:$D,2)</f>
        <v>458.6</v>
      </c>
      <c r="C278" s="59">
        <f>(Table3032[[#This Row],[Real M1 Money Stock]]-B266)/B266</f>
        <v>-4.9533678756476636E-2</v>
      </c>
    </row>
    <row r="279" spans="1:3" x14ac:dyDescent="0.35">
      <c r="A279" s="25">
        <v>29860</v>
      </c>
      <c r="B279" s="26">
        <f>VLOOKUP(Table3032[[#This Row],[Month]],'DB Money Supply'!$A:$D,2)</f>
        <v>458.7</v>
      </c>
      <c r="C279" s="59">
        <f>(Table3032[[#This Row],[Real M1 Money Stock]]-B267)/B267</f>
        <v>-5.0113895216400889E-2</v>
      </c>
    </row>
    <row r="280" spans="1:3" x14ac:dyDescent="0.35">
      <c r="A280" s="25">
        <v>29891</v>
      </c>
      <c r="B280" s="26">
        <f>VLOOKUP(Table3032[[#This Row],[Month]],'DB Money Supply'!$A:$D,2)</f>
        <v>459.8</v>
      </c>
      <c r="C280" s="59">
        <f>(Table3032[[#This Row],[Real M1 Money Stock]]-B268)/B268</f>
        <v>-4.1684035014589414E-2</v>
      </c>
    </row>
    <row r="281" spans="1:3" x14ac:dyDescent="0.35">
      <c r="A281" s="25">
        <v>29921</v>
      </c>
      <c r="B281" s="26">
        <f>VLOOKUP(Table3032[[#This Row],[Month]],'DB Money Supply'!$A:$D,2)</f>
        <v>464.1</v>
      </c>
      <c r="C281" s="59">
        <f>(Table3032[[#This Row],[Real M1 Money Stock]]-B269)/B269</f>
        <v>-1.8401015228426371E-2</v>
      </c>
    </row>
    <row r="282" spans="1:3" x14ac:dyDescent="0.35">
      <c r="A282" s="25">
        <v>29952</v>
      </c>
      <c r="B282" s="26">
        <f>VLOOKUP(Table3032[[#This Row],[Month]],'DB Money Supply'!$A:$D,2)</f>
        <v>469</v>
      </c>
      <c r="C282" s="59">
        <f>(Table3032[[#This Row],[Real M1 Money Stock]]-B270)/B270</f>
        <v>-5.7239771040915599E-3</v>
      </c>
    </row>
    <row r="283" spans="1:3" x14ac:dyDescent="0.35">
      <c r="A283" s="25">
        <v>29983</v>
      </c>
      <c r="B283" s="26">
        <f>VLOOKUP(Table3032[[#This Row],[Month]],'DB Money Supply'!$A:$D,2)</f>
        <v>466.6</v>
      </c>
      <c r="C283" s="59">
        <f>(Table3032[[#This Row],[Real M1 Money Stock]]-B271)/B271</f>
        <v>-1.0182435299108941E-2</v>
      </c>
    </row>
    <row r="284" spans="1:3" x14ac:dyDescent="0.35">
      <c r="A284" s="25">
        <v>30011</v>
      </c>
      <c r="B284" s="26">
        <f>VLOOKUP(Table3032[[#This Row],[Month]],'DB Money Supply'!$A:$D,2)</f>
        <v>467.5</v>
      </c>
      <c r="C284" s="59">
        <f>(Table3032[[#This Row],[Real M1 Money Stock]]-B272)/B272</f>
        <v>-1.1418904631000164E-2</v>
      </c>
    </row>
    <row r="285" spans="1:3" x14ac:dyDescent="0.35">
      <c r="A285" s="25">
        <v>30042</v>
      </c>
      <c r="B285" s="26">
        <f>VLOOKUP(Table3032[[#This Row],[Month]],'DB Money Supply'!$A:$D,2)</f>
        <v>470.6</v>
      </c>
      <c r="C285" s="59">
        <f>(Table3032[[#This Row],[Real M1 Money Stock]]-B273)/B273</f>
        <v>-1.8970189701896949E-2</v>
      </c>
    </row>
    <row r="286" spans="1:3" x14ac:dyDescent="0.35">
      <c r="A286" s="25">
        <v>30072</v>
      </c>
      <c r="B286" s="26">
        <f>VLOOKUP(Table3032[[#This Row],[Month]],'DB Money Supply'!$A:$D,2)</f>
        <v>465.8</v>
      </c>
      <c r="C286" s="59">
        <f>(Table3032[[#This Row],[Real M1 Money Stock]]-B274)/B274</f>
        <v>-1.6261879619852142E-2</v>
      </c>
    </row>
    <row r="287" spans="1:3" x14ac:dyDescent="0.35">
      <c r="A287" s="25">
        <v>30103</v>
      </c>
      <c r="B287" s="26">
        <f>VLOOKUP(Table3032[[#This Row],[Month]],'DB Money Supply'!$A:$D,2)</f>
        <v>461.3</v>
      </c>
      <c r="C287" s="59">
        <f>(Table3032[[#This Row],[Real M1 Money Stock]]-B275)/B275</f>
        <v>-1.8092805449127287E-2</v>
      </c>
    </row>
    <row r="288" spans="1:3" x14ac:dyDescent="0.35">
      <c r="A288" s="25">
        <v>30133</v>
      </c>
      <c r="B288" s="26">
        <f>VLOOKUP(Table3032[[#This Row],[Month]],'DB Money Supply'!$A:$D,2)</f>
        <v>459.5</v>
      </c>
      <c r="C288" s="59">
        <f>(Table3032[[#This Row],[Real M1 Money Stock]]-B276)/B276</f>
        <v>-1.5216459494213507E-2</v>
      </c>
    </row>
    <row r="289" spans="1:3" x14ac:dyDescent="0.35">
      <c r="A289" s="25">
        <v>30164</v>
      </c>
      <c r="B289" s="26">
        <f>VLOOKUP(Table3032[[#This Row],[Month]],'DB Money Supply'!$A:$D,2)</f>
        <v>462</v>
      </c>
      <c r="C289" s="59">
        <f>(Table3032[[#This Row],[Real M1 Money Stock]]-B277)/B277</f>
        <v>-2.1598272138228943E-3</v>
      </c>
    </row>
    <row r="290" spans="1:3" x14ac:dyDescent="0.35">
      <c r="A290" s="25">
        <v>30195</v>
      </c>
      <c r="B290" s="26">
        <f>VLOOKUP(Table3032[[#This Row],[Month]],'DB Money Supply'!$A:$D,2)</f>
        <v>467.7</v>
      </c>
      <c r="C290" s="59">
        <f>(Table3032[[#This Row],[Real M1 Money Stock]]-B278)/B278</f>
        <v>1.9843000436109825E-2</v>
      </c>
    </row>
    <row r="291" spans="1:3" x14ac:dyDescent="0.35">
      <c r="A291" s="25">
        <v>30225</v>
      </c>
      <c r="B291" s="26">
        <f>VLOOKUP(Table3032[[#This Row],[Month]],'DB Money Supply'!$A:$D,2)</f>
        <v>473.5</v>
      </c>
      <c r="C291" s="59">
        <f>(Table3032[[#This Row],[Real M1 Money Stock]]-B279)/B279</f>
        <v>3.226509701329848E-2</v>
      </c>
    </row>
    <row r="292" spans="1:3" x14ac:dyDescent="0.35">
      <c r="A292" s="25">
        <v>30256</v>
      </c>
      <c r="B292" s="26">
        <f>VLOOKUP(Table3032[[#This Row],[Month]],'DB Money Supply'!$A:$D,2)</f>
        <v>481.1</v>
      </c>
      <c r="C292" s="59">
        <f>(Table3032[[#This Row],[Real M1 Money Stock]]-B280)/B280</f>
        <v>4.6324488908220988E-2</v>
      </c>
    </row>
    <row r="293" spans="1:3" x14ac:dyDescent="0.35">
      <c r="A293" s="25">
        <v>30286</v>
      </c>
      <c r="B293" s="26">
        <f>VLOOKUP(Table3032[[#This Row],[Month]],'DB Money Supply'!$A:$D,2)</f>
        <v>486</v>
      </c>
      <c r="C293" s="59">
        <f>(Table3032[[#This Row],[Real M1 Money Stock]]-B281)/B281</f>
        <v>4.7188106011635374E-2</v>
      </c>
    </row>
    <row r="294" spans="1:3" x14ac:dyDescent="0.35">
      <c r="A294" s="25">
        <v>30317</v>
      </c>
      <c r="B294" s="26">
        <f>VLOOKUP(Table3032[[#This Row],[Month]],'DB Money Supply'!$A:$D,2)</f>
        <v>487.4</v>
      </c>
      <c r="C294" s="59">
        <f>(Table3032[[#This Row],[Real M1 Money Stock]]-B282)/B282</f>
        <v>3.9232409381663065E-2</v>
      </c>
    </row>
    <row r="295" spans="1:3" x14ac:dyDescent="0.35">
      <c r="A295" s="25">
        <v>30348</v>
      </c>
      <c r="B295" s="26">
        <f>VLOOKUP(Table3032[[#This Row],[Month]],'DB Money Supply'!$A:$D,2)</f>
        <v>494.2</v>
      </c>
      <c r="C295" s="59">
        <f>(Table3032[[#This Row],[Real M1 Money Stock]]-B283)/B283</f>
        <v>5.9151307329618444E-2</v>
      </c>
    </row>
    <row r="296" spans="1:3" x14ac:dyDescent="0.35">
      <c r="A296" s="25">
        <v>30376</v>
      </c>
      <c r="B296" s="26">
        <f>VLOOKUP(Table3032[[#This Row],[Month]],'DB Money Supply'!$A:$D,2)</f>
        <v>500.1</v>
      </c>
      <c r="C296" s="59">
        <f>(Table3032[[#This Row],[Real M1 Money Stock]]-B284)/B284</f>
        <v>6.9732620320855671E-2</v>
      </c>
    </row>
    <row r="297" spans="1:3" x14ac:dyDescent="0.35">
      <c r="A297" s="25">
        <v>30407</v>
      </c>
      <c r="B297" s="26">
        <f>VLOOKUP(Table3032[[#This Row],[Month]],'DB Money Supply'!$A:$D,2)</f>
        <v>499.2</v>
      </c>
      <c r="C297" s="59">
        <f>(Table3032[[#This Row],[Real M1 Money Stock]]-B285)/B285</f>
        <v>6.0773480662983347E-2</v>
      </c>
    </row>
    <row r="298" spans="1:3" x14ac:dyDescent="0.35">
      <c r="A298" s="25">
        <v>30437</v>
      </c>
      <c r="B298" s="26">
        <f>VLOOKUP(Table3032[[#This Row],[Month]],'DB Money Supply'!$A:$D,2)</f>
        <v>504</v>
      </c>
      <c r="C298" s="59">
        <f>(Table3032[[#This Row],[Real M1 Money Stock]]-B286)/B286</f>
        <v>8.2009446114212084E-2</v>
      </c>
    </row>
    <row r="299" spans="1:3" x14ac:dyDescent="0.35">
      <c r="A299" s="25">
        <v>30468</v>
      </c>
      <c r="B299" s="26">
        <f>VLOOKUP(Table3032[[#This Row],[Month]],'DB Money Supply'!$A:$D,2)</f>
        <v>507</v>
      </c>
      <c r="C299" s="59">
        <f>(Table3032[[#This Row],[Real M1 Money Stock]]-B287)/B287</f>
        <v>9.9067851723390388E-2</v>
      </c>
    </row>
    <row r="300" spans="1:3" x14ac:dyDescent="0.35">
      <c r="A300" s="25">
        <v>30498</v>
      </c>
      <c r="B300" s="26">
        <f>VLOOKUP(Table3032[[#This Row],[Month]],'DB Money Supply'!$A:$D,2)</f>
        <v>508.8</v>
      </c>
      <c r="C300" s="59">
        <f>(Table3032[[#This Row],[Real M1 Money Stock]]-B288)/B288</f>
        <v>0.10729053318824812</v>
      </c>
    </row>
    <row r="301" spans="1:3" x14ac:dyDescent="0.35">
      <c r="A301" s="25">
        <v>30529</v>
      </c>
      <c r="B301" s="26">
        <f>VLOOKUP(Table3032[[#This Row],[Month]],'DB Money Supply'!$A:$D,2)</f>
        <v>510</v>
      </c>
      <c r="C301" s="59">
        <f>(Table3032[[#This Row],[Real M1 Money Stock]]-B289)/B289</f>
        <v>0.1038961038961039</v>
      </c>
    </row>
    <row r="302" spans="1:3" x14ac:dyDescent="0.35">
      <c r="A302" s="25">
        <v>30560</v>
      </c>
      <c r="B302" s="26">
        <f>VLOOKUP(Table3032[[#This Row],[Month]],'DB Money Supply'!$A:$D,2)</f>
        <v>510.8</v>
      </c>
      <c r="C302" s="59">
        <f>(Table3032[[#This Row],[Real M1 Money Stock]]-B290)/B290</f>
        <v>9.2153089587342363E-2</v>
      </c>
    </row>
    <row r="303" spans="1:3" x14ac:dyDescent="0.35">
      <c r="A303" s="25">
        <v>30590</v>
      </c>
      <c r="B303" s="26">
        <f>VLOOKUP(Table3032[[#This Row],[Month]],'DB Money Supply'!$A:$D,2)</f>
        <v>513.1</v>
      </c>
      <c r="C303" s="59">
        <f>(Table3032[[#This Row],[Real M1 Money Stock]]-B291)/B291</f>
        <v>8.3632523759239755E-2</v>
      </c>
    </row>
    <row r="304" spans="1:3" x14ac:dyDescent="0.35">
      <c r="A304" s="25">
        <v>30621</v>
      </c>
      <c r="B304" s="26">
        <f>VLOOKUP(Table3032[[#This Row],[Month]],'DB Money Supply'!$A:$D,2)</f>
        <v>513.4</v>
      </c>
      <c r="C304" s="59">
        <f>(Table3032[[#This Row],[Real M1 Money Stock]]-B292)/B292</f>
        <v>6.713780918727906E-2</v>
      </c>
    </row>
    <row r="305" spans="1:3" x14ac:dyDescent="0.35">
      <c r="A305" s="25">
        <v>30651</v>
      </c>
      <c r="B305" s="26">
        <f>VLOOKUP(Table3032[[#This Row],[Month]],'DB Money Supply'!$A:$D,2)</f>
        <v>514.20000000000005</v>
      </c>
      <c r="C305" s="59">
        <f>(Table3032[[#This Row],[Real M1 Money Stock]]-B293)/B293</f>
        <v>5.8024691358024787E-2</v>
      </c>
    </row>
    <row r="306" spans="1:3" x14ac:dyDescent="0.35">
      <c r="A306" s="25">
        <v>30682</v>
      </c>
      <c r="B306" s="26">
        <f>VLOOKUP(Table3032[[#This Row],[Month]],'DB Money Supply'!$A:$D,2)</f>
        <v>514.29999999999995</v>
      </c>
      <c r="C306" s="59">
        <f>(Table3032[[#This Row],[Real M1 Money Stock]]-B294)/B294</f>
        <v>5.5190808370947843E-2</v>
      </c>
    </row>
    <row r="307" spans="1:3" x14ac:dyDescent="0.35">
      <c r="A307" s="25">
        <v>30713</v>
      </c>
      <c r="B307" s="26">
        <f>VLOOKUP(Table3032[[#This Row],[Month]],'DB Money Supply'!$A:$D,2)</f>
        <v>514.1</v>
      </c>
      <c r="C307" s="59">
        <f>(Table3032[[#This Row],[Real M1 Money Stock]]-B295)/B295</f>
        <v>4.0267098340752802E-2</v>
      </c>
    </row>
    <row r="308" spans="1:3" x14ac:dyDescent="0.35">
      <c r="A308" s="25">
        <v>30742</v>
      </c>
      <c r="B308" s="26">
        <f>VLOOKUP(Table3032[[#This Row],[Month]],'DB Money Supply'!$A:$D,2)</f>
        <v>516.4</v>
      </c>
      <c r="C308" s="59">
        <f>(Table3032[[#This Row],[Real M1 Money Stock]]-B296)/B296</f>
        <v>3.2593481303739159E-2</v>
      </c>
    </row>
    <row r="309" spans="1:3" x14ac:dyDescent="0.35">
      <c r="A309" s="25">
        <v>30773</v>
      </c>
      <c r="B309" s="26">
        <f>VLOOKUP(Table3032[[#This Row],[Month]],'DB Money Supply'!$A:$D,2)</f>
        <v>517.9</v>
      </c>
      <c r="C309" s="59">
        <f>(Table3032[[#This Row],[Real M1 Money Stock]]-B297)/B297</f>
        <v>3.7459935897435875E-2</v>
      </c>
    </row>
    <row r="310" spans="1:3" x14ac:dyDescent="0.35">
      <c r="A310" s="25">
        <v>30803</v>
      </c>
      <c r="B310" s="26">
        <f>VLOOKUP(Table3032[[#This Row],[Month]],'DB Money Supply'!$A:$D,2)</f>
        <v>518.6</v>
      </c>
      <c r="C310" s="59">
        <f>(Table3032[[#This Row],[Real M1 Money Stock]]-B298)/B298</f>
        <v>2.8968253968254015E-2</v>
      </c>
    </row>
    <row r="311" spans="1:3" x14ac:dyDescent="0.35">
      <c r="A311" s="25">
        <v>30834</v>
      </c>
      <c r="B311" s="26">
        <f>VLOOKUP(Table3032[[#This Row],[Month]],'DB Money Supply'!$A:$D,2)</f>
        <v>520.9</v>
      </c>
      <c r="C311" s="59">
        <f>(Table3032[[#This Row],[Real M1 Money Stock]]-B299)/B299</f>
        <v>2.7416173570019679E-2</v>
      </c>
    </row>
    <row r="312" spans="1:3" x14ac:dyDescent="0.35">
      <c r="A312" s="25">
        <v>30864</v>
      </c>
      <c r="B312" s="26">
        <f>VLOOKUP(Table3032[[#This Row],[Month]],'DB Money Supply'!$A:$D,2)</f>
        <v>519.6</v>
      </c>
      <c r="C312" s="59">
        <f>(Table3032[[#This Row],[Real M1 Money Stock]]-B300)/B300</f>
        <v>2.1226415094339646E-2</v>
      </c>
    </row>
    <row r="313" spans="1:3" x14ac:dyDescent="0.35">
      <c r="A313" s="25">
        <v>30895</v>
      </c>
      <c r="B313" s="26">
        <f>VLOOKUP(Table3032[[#This Row],[Month]],'DB Money Supply'!$A:$D,2)</f>
        <v>518.20000000000005</v>
      </c>
      <c r="C313" s="59">
        <f>(Table3032[[#This Row],[Real M1 Money Stock]]-B301)/B301</f>
        <v>1.607843137254911E-2</v>
      </c>
    </row>
    <row r="314" spans="1:3" x14ac:dyDescent="0.35">
      <c r="A314" s="25">
        <v>30926</v>
      </c>
      <c r="B314" s="26">
        <f>VLOOKUP(Table3032[[#This Row],[Month]],'DB Money Supply'!$A:$D,2)</f>
        <v>518.70000000000005</v>
      </c>
      <c r="C314" s="59">
        <f>(Table3032[[#This Row],[Real M1 Money Stock]]-B302)/B302</f>
        <v>1.546593578700085E-2</v>
      </c>
    </row>
    <row r="315" spans="1:3" x14ac:dyDescent="0.35">
      <c r="A315" s="25">
        <v>30956</v>
      </c>
      <c r="B315" s="26">
        <f>VLOOKUP(Table3032[[#This Row],[Month]],'DB Money Supply'!$A:$D,2)</f>
        <v>517.29999999999995</v>
      </c>
      <c r="C315" s="59">
        <f>(Table3032[[#This Row],[Real M1 Money Stock]]-B303)/B303</f>
        <v>8.1855388813095523E-3</v>
      </c>
    </row>
    <row r="316" spans="1:3" x14ac:dyDescent="0.35">
      <c r="A316" s="25">
        <v>30987</v>
      </c>
      <c r="B316" s="26">
        <f>VLOOKUP(Table3032[[#This Row],[Month]],'DB Money Supply'!$A:$D,2)</f>
        <v>519.9</v>
      </c>
      <c r="C316" s="59">
        <f>(Table3032[[#This Row],[Real M1 Money Stock]]-B304)/B304</f>
        <v>1.2660693416439424E-2</v>
      </c>
    </row>
    <row r="317" spans="1:3" x14ac:dyDescent="0.35">
      <c r="A317" s="25">
        <v>31017</v>
      </c>
      <c r="B317" s="26">
        <f>VLOOKUP(Table3032[[#This Row],[Month]],'DB Money Supply'!$A:$D,2)</f>
        <v>522.79999999999995</v>
      </c>
      <c r="C317" s="59">
        <f>(Table3032[[#This Row],[Real M1 Money Stock]]-B305)/B305</f>
        <v>1.6725009723842683E-2</v>
      </c>
    </row>
    <row r="318" spans="1:3" x14ac:dyDescent="0.35">
      <c r="A318" s="25">
        <v>31048</v>
      </c>
      <c r="B318" s="26">
        <f>VLOOKUP(Table3032[[#This Row],[Month]],'DB Money Supply'!$A:$D,2)</f>
        <v>527</v>
      </c>
      <c r="C318" s="59">
        <f>(Table3032[[#This Row],[Real M1 Money Stock]]-B306)/B306</f>
        <v>2.4693758506708238E-2</v>
      </c>
    </row>
    <row r="319" spans="1:3" x14ac:dyDescent="0.35">
      <c r="A319" s="25">
        <v>31079</v>
      </c>
      <c r="B319" s="26">
        <f>VLOOKUP(Table3032[[#This Row],[Month]],'DB Money Supply'!$A:$D,2)</f>
        <v>530.20000000000005</v>
      </c>
      <c r="C319" s="59">
        <f>(Table3032[[#This Row],[Real M1 Money Stock]]-B307)/B307</f>
        <v>3.1316864423264E-2</v>
      </c>
    </row>
    <row r="320" spans="1:3" x14ac:dyDescent="0.35">
      <c r="A320" s="25">
        <v>31107</v>
      </c>
      <c r="B320" s="26">
        <f>VLOOKUP(Table3032[[#This Row],[Month]],'DB Money Supply'!$A:$D,2)</f>
        <v>530.5</v>
      </c>
      <c r="C320" s="59">
        <f>(Table3032[[#This Row],[Real M1 Money Stock]]-B308)/B308</f>
        <v>2.730441518202948E-2</v>
      </c>
    </row>
    <row r="321" spans="1:3" x14ac:dyDescent="0.35">
      <c r="A321" s="25">
        <v>31138</v>
      </c>
      <c r="B321" s="26">
        <f>VLOOKUP(Table3032[[#This Row],[Month]],'DB Money Supply'!$A:$D,2)</f>
        <v>533.1</v>
      </c>
      <c r="C321" s="59">
        <f>(Table3032[[#This Row],[Real M1 Money Stock]]-B309)/B309</f>
        <v>2.9349295230739612E-2</v>
      </c>
    </row>
    <row r="322" spans="1:3" x14ac:dyDescent="0.35">
      <c r="A322" s="25">
        <v>31168</v>
      </c>
      <c r="B322" s="26">
        <f>VLOOKUP(Table3032[[#This Row],[Month]],'DB Money Supply'!$A:$D,2)</f>
        <v>536.5</v>
      </c>
      <c r="C322" s="59">
        <f>(Table3032[[#This Row],[Real M1 Money Stock]]-B310)/B310</f>
        <v>3.4516004627844148E-2</v>
      </c>
    </row>
    <row r="323" spans="1:3" x14ac:dyDescent="0.35">
      <c r="A323" s="25">
        <v>31199</v>
      </c>
      <c r="B323" s="26">
        <f>VLOOKUP(Table3032[[#This Row],[Month]],'DB Money Supply'!$A:$D,2)</f>
        <v>541.70000000000005</v>
      </c>
      <c r="C323" s="59">
        <f>(Table3032[[#This Row],[Real M1 Money Stock]]-B311)/B311</f>
        <v>3.9930888846227815E-2</v>
      </c>
    </row>
    <row r="324" spans="1:3" x14ac:dyDescent="0.35">
      <c r="A324" s="25">
        <v>31229</v>
      </c>
      <c r="B324" s="26">
        <f>VLOOKUP(Table3032[[#This Row],[Month]],'DB Money Supply'!$A:$D,2)</f>
        <v>547</v>
      </c>
      <c r="C324" s="59">
        <f>(Table3032[[#This Row],[Real M1 Money Stock]]-B312)/B312</f>
        <v>5.2732871439568854E-2</v>
      </c>
    </row>
    <row r="325" spans="1:3" x14ac:dyDescent="0.35">
      <c r="A325" s="25">
        <v>31260</v>
      </c>
      <c r="B325" s="26">
        <f>VLOOKUP(Table3032[[#This Row],[Month]],'DB Money Supply'!$A:$D,2)</f>
        <v>552.5</v>
      </c>
      <c r="C325" s="59">
        <f>(Table3032[[#This Row],[Real M1 Money Stock]]-B313)/B313</f>
        <v>6.6190659976842828E-2</v>
      </c>
    </row>
    <row r="326" spans="1:3" x14ac:dyDescent="0.35">
      <c r="A326" s="25">
        <v>31291</v>
      </c>
      <c r="B326" s="26">
        <f>VLOOKUP(Table3032[[#This Row],[Month]],'DB Money Supply'!$A:$D,2)</f>
        <v>558.1</v>
      </c>
      <c r="C326" s="59">
        <f>(Table3032[[#This Row],[Real M1 Money Stock]]-B314)/B314</f>
        <v>7.5959128590707484E-2</v>
      </c>
    </row>
    <row r="327" spans="1:3" x14ac:dyDescent="0.35">
      <c r="A327" s="25">
        <v>31321</v>
      </c>
      <c r="B327" s="26">
        <f>VLOOKUP(Table3032[[#This Row],[Month]],'DB Money Supply'!$A:$D,2)</f>
        <v>560.20000000000005</v>
      </c>
      <c r="C327" s="59">
        <f>(Table3032[[#This Row],[Real M1 Money Stock]]-B315)/B315</f>
        <v>8.2930601198531018E-2</v>
      </c>
    </row>
    <row r="328" spans="1:3" x14ac:dyDescent="0.35">
      <c r="A328" s="25">
        <v>31352</v>
      </c>
      <c r="B328" s="26">
        <f>VLOOKUP(Table3032[[#This Row],[Month]],'DB Money Supply'!$A:$D,2)</f>
        <v>561.70000000000005</v>
      </c>
      <c r="C328" s="59">
        <f>(Table3032[[#This Row],[Real M1 Money Stock]]-B316)/B316</f>
        <v>8.0400076937872808E-2</v>
      </c>
    </row>
    <row r="329" spans="1:3" x14ac:dyDescent="0.35">
      <c r="A329" s="25">
        <v>31382</v>
      </c>
      <c r="B329" s="26">
        <f>VLOOKUP(Table3032[[#This Row],[Month]],'DB Money Supply'!$A:$D,2)</f>
        <v>566</v>
      </c>
      <c r="C329" s="59">
        <f>(Table3032[[#This Row],[Real M1 Money Stock]]-B317)/B317</f>
        <v>8.2631981637337509E-2</v>
      </c>
    </row>
    <row r="330" spans="1:3" x14ac:dyDescent="0.35">
      <c r="A330" s="25">
        <v>31413</v>
      </c>
      <c r="B330" s="26">
        <f>VLOOKUP(Table3032[[#This Row],[Month]],'DB Money Supply'!$A:$D,2)</f>
        <v>565.4</v>
      </c>
      <c r="C330" s="59">
        <f>(Table3032[[#This Row],[Real M1 Money Stock]]-B318)/B318</f>
        <v>7.2865275142314945E-2</v>
      </c>
    </row>
    <row r="331" spans="1:3" x14ac:dyDescent="0.35">
      <c r="A331" s="25">
        <v>31444</v>
      </c>
      <c r="B331" s="26">
        <f>VLOOKUP(Table3032[[#This Row],[Month]],'DB Money Supply'!$A:$D,2)</f>
        <v>569.9</v>
      </c>
      <c r="C331" s="59">
        <f>(Table3032[[#This Row],[Real M1 Money Stock]]-B319)/B319</f>
        <v>7.4877404752923288E-2</v>
      </c>
    </row>
    <row r="332" spans="1:3" x14ac:dyDescent="0.35">
      <c r="A332" s="25">
        <v>31472</v>
      </c>
      <c r="B332" s="26">
        <f>VLOOKUP(Table3032[[#This Row],[Month]],'DB Money Supply'!$A:$D,2)</f>
        <v>580.70000000000005</v>
      </c>
      <c r="C332" s="59">
        <f>(Table3032[[#This Row],[Real M1 Money Stock]]-B320)/B320</f>
        <v>9.4627709707822888E-2</v>
      </c>
    </row>
    <row r="333" spans="1:3" x14ac:dyDescent="0.35">
      <c r="A333" s="25">
        <v>31503</v>
      </c>
      <c r="B333" s="26">
        <f>VLOOKUP(Table3032[[#This Row],[Month]],'DB Money Supply'!$A:$D,2)</f>
        <v>589.70000000000005</v>
      </c>
      <c r="C333" s="59">
        <f>(Table3032[[#This Row],[Real M1 Money Stock]]-B321)/B321</f>
        <v>0.10617145000937914</v>
      </c>
    </row>
    <row r="334" spans="1:3" x14ac:dyDescent="0.35">
      <c r="A334" s="25">
        <v>31533</v>
      </c>
      <c r="B334" s="26">
        <f>VLOOKUP(Table3032[[#This Row],[Month]],'DB Money Supply'!$A:$D,2)</f>
        <v>598.20000000000005</v>
      </c>
      <c r="C334" s="59">
        <f>(Table3032[[#This Row],[Real M1 Money Stock]]-B322)/B322</f>
        <v>0.11500465983224613</v>
      </c>
    </row>
    <row r="335" spans="1:3" x14ac:dyDescent="0.35">
      <c r="A335" s="25">
        <v>31564</v>
      </c>
      <c r="B335" s="26">
        <f>VLOOKUP(Table3032[[#This Row],[Month]],'DB Money Supply'!$A:$D,2)</f>
        <v>603.79999999999995</v>
      </c>
      <c r="C335" s="59">
        <f>(Table3032[[#This Row],[Real M1 Money Stock]]-B323)/B323</f>
        <v>0.11463909913236091</v>
      </c>
    </row>
    <row r="336" spans="1:3" x14ac:dyDescent="0.35">
      <c r="A336" s="25">
        <v>31594</v>
      </c>
      <c r="B336" s="26">
        <f>VLOOKUP(Table3032[[#This Row],[Month]],'DB Money Supply'!$A:$D,2)</f>
        <v>612.1</v>
      </c>
      <c r="C336" s="59">
        <f>(Table3032[[#This Row],[Real M1 Money Stock]]-B324)/B324</f>
        <v>0.11901279707495434</v>
      </c>
    </row>
    <row r="337" spans="1:3" x14ac:dyDescent="0.35">
      <c r="A337" s="25">
        <v>31625</v>
      </c>
      <c r="B337" s="26">
        <f>VLOOKUP(Table3032[[#This Row],[Month]],'DB Money Supply'!$A:$D,2)</f>
        <v>619.29999999999995</v>
      </c>
      <c r="C337" s="59">
        <f>(Table3032[[#This Row],[Real M1 Money Stock]]-B325)/B325</f>
        <v>0.12090497737556553</v>
      </c>
    </row>
    <row r="338" spans="1:3" x14ac:dyDescent="0.35">
      <c r="A338" s="25">
        <v>31656</v>
      </c>
      <c r="B338" s="26">
        <f>VLOOKUP(Table3032[[#This Row],[Month]],'DB Money Supply'!$A:$D,2)</f>
        <v>624.9</v>
      </c>
      <c r="C338" s="59">
        <f>(Table3032[[#This Row],[Real M1 Money Stock]]-B326)/B326</f>
        <v>0.11969181150331473</v>
      </c>
    </row>
    <row r="339" spans="1:3" x14ac:dyDescent="0.35">
      <c r="A339" s="25">
        <v>31686</v>
      </c>
      <c r="B339" s="26">
        <f>VLOOKUP(Table3032[[#This Row],[Month]],'DB Money Supply'!$A:$D,2)</f>
        <v>630.6</v>
      </c>
      <c r="C339" s="59">
        <f>(Table3032[[#This Row],[Real M1 Money Stock]]-B327)/B327</f>
        <v>0.12566940378436267</v>
      </c>
    </row>
    <row r="340" spans="1:3" x14ac:dyDescent="0.35">
      <c r="A340" s="25">
        <v>31717</v>
      </c>
      <c r="B340" s="26">
        <f>VLOOKUP(Table3032[[#This Row],[Month]],'DB Money Supply'!$A:$D,2)</f>
        <v>638.9</v>
      </c>
      <c r="C340" s="59">
        <f>(Table3032[[#This Row],[Real M1 Money Stock]]-B328)/B328</f>
        <v>0.13743991454513071</v>
      </c>
    </row>
    <row r="341" spans="1:3" x14ac:dyDescent="0.35">
      <c r="A341" s="25">
        <v>31747</v>
      </c>
      <c r="B341" s="26">
        <f>VLOOKUP(Table3032[[#This Row],[Month]],'DB Money Supply'!$A:$D,2)</f>
        <v>654.1</v>
      </c>
      <c r="C341" s="59">
        <f>(Table3032[[#This Row],[Real M1 Money Stock]]-B329)/B329</f>
        <v>0.15565371024734986</v>
      </c>
    </row>
    <row r="342" spans="1:3" x14ac:dyDescent="0.35">
      <c r="A342" s="25">
        <v>31778</v>
      </c>
      <c r="B342" s="26">
        <f>VLOOKUP(Table3032[[#This Row],[Month]],'DB Money Supply'!$A:$D,2)</f>
        <v>655.5</v>
      </c>
      <c r="C342" s="59">
        <f>(Table3032[[#This Row],[Real M1 Money Stock]]-B330)/B330</f>
        <v>0.15935620799434033</v>
      </c>
    </row>
    <row r="343" spans="1:3" x14ac:dyDescent="0.35">
      <c r="A343" s="25">
        <v>31809</v>
      </c>
      <c r="B343" s="26">
        <f>VLOOKUP(Table3032[[#This Row],[Month]],'DB Money Supply'!$A:$D,2)</f>
        <v>653.6</v>
      </c>
      <c r="C343" s="59">
        <f>(Table3032[[#This Row],[Real M1 Money Stock]]-B331)/B331</f>
        <v>0.14686787155641348</v>
      </c>
    </row>
    <row r="344" spans="1:3" x14ac:dyDescent="0.35">
      <c r="A344" s="25">
        <v>31837</v>
      </c>
      <c r="B344" s="26">
        <f>VLOOKUP(Table3032[[#This Row],[Month]],'DB Money Supply'!$A:$D,2)</f>
        <v>654</v>
      </c>
      <c r="C344" s="59">
        <f>(Table3032[[#This Row],[Real M1 Money Stock]]-B332)/B332</f>
        <v>0.1262269674530738</v>
      </c>
    </row>
    <row r="345" spans="1:3" x14ac:dyDescent="0.35">
      <c r="A345" s="25">
        <v>31868</v>
      </c>
      <c r="B345" s="26">
        <f>VLOOKUP(Table3032[[#This Row],[Month]],'DB Money Supply'!$A:$D,2)</f>
        <v>660.1</v>
      </c>
      <c r="C345" s="59">
        <f>(Table3032[[#This Row],[Real M1 Money Stock]]-B333)/B333</f>
        <v>0.11938273698490753</v>
      </c>
    </row>
    <row r="346" spans="1:3" x14ac:dyDescent="0.35">
      <c r="A346" s="25">
        <v>31898</v>
      </c>
      <c r="B346" s="26">
        <f>VLOOKUP(Table3032[[#This Row],[Month]],'DB Money Supply'!$A:$D,2)</f>
        <v>660</v>
      </c>
      <c r="C346" s="59">
        <f>(Table3032[[#This Row],[Real M1 Money Stock]]-B334)/B334</f>
        <v>0.10330992978936802</v>
      </c>
    </row>
    <row r="347" spans="1:3" x14ac:dyDescent="0.35">
      <c r="A347" s="25">
        <v>31929</v>
      </c>
      <c r="B347" s="26">
        <f>VLOOKUP(Table3032[[#This Row],[Month]],'DB Money Supply'!$A:$D,2)</f>
        <v>654.79999999999995</v>
      </c>
      <c r="C347" s="59">
        <f>(Table3032[[#This Row],[Real M1 Money Stock]]-B335)/B335</f>
        <v>8.4465054653858895E-2</v>
      </c>
    </row>
    <row r="348" spans="1:3" x14ac:dyDescent="0.35">
      <c r="A348" s="25">
        <v>31959</v>
      </c>
      <c r="B348" s="26">
        <f>VLOOKUP(Table3032[[#This Row],[Month]],'DB Money Supply'!$A:$D,2)</f>
        <v>652.9</v>
      </c>
      <c r="C348" s="59">
        <f>(Table3032[[#This Row],[Real M1 Money Stock]]-B336)/B336</f>
        <v>6.6655775200130621E-2</v>
      </c>
    </row>
    <row r="349" spans="1:3" x14ac:dyDescent="0.35">
      <c r="A349" s="25">
        <v>31990</v>
      </c>
      <c r="B349" s="26">
        <f>VLOOKUP(Table3032[[#This Row],[Month]],'DB Money Supply'!$A:$D,2)</f>
        <v>651.70000000000005</v>
      </c>
      <c r="C349" s="59">
        <f>(Table3032[[#This Row],[Real M1 Money Stock]]-B337)/B337</f>
        <v>5.231713224608444E-2</v>
      </c>
    </row>
    <row r="350" spans="1:3" x14ac:dyDescent="0.35">
      <c r="A350" s="25">
        <v>32021</v>
      </c>
      <c r="B350" s="26">
        <f>VLOOKUP(Table3032[[#This Row],[Month]],'DB Money Supply'!$A:$D,2)</f>
        <v>651.79999999999995</v>
      </c>
      <c r="C350" s="59">
        <f>(Table3032[[#This Row],[Real M1 Money Stock]]-B338)/B338</f>
        <v>4.3046887502000288E-2</v>
      </c>
    </row>
    <row r="351" spans="1:3" x14ac:dyDescent="0.35">
      <c r="A351" s="25">
        <v>32051</v>
      </c>
      <c r="B351" s="26">
        <f>VLOOKUP(Table3032[[#This Row],[Month]],'DB Money Supply'!$A:$D,2)</f>
        <v>657.6</v>
      </c>
      <c r="C351" s="59">
        <f>(Table3032[[#This Row],[Real M1 Money Stock]]-B339)/B339</f>
        <v>4.2816365366317791E-2</v>
      </c>
    </row>
    <row r="352" spans="1:3" x14ac:dyDescent="0.35">
      <c r="A352" s="25">
        <v>32082</v>
      </c>
      <c r="B352" s="26">
        <f>VLOOKUP(Table3032[[#This Row],[Month]],'DB Money Supply'!$A:$D,2)</f>
        <v>652.70000000000005</v>
      </c>
      <c r="C352" s="59">
        <f>(Table3032[[#This Row],[Real M1 Money Stock]]-B340)/B340</f>
        <v>2.1599624354359161E-2</v>
      </c>
    </row>
    <row r="353" spans="1:3" x14ac:dyDescent="0.35">
      <c r="A353" s="25">
        <v>32112</v>
      </c>
      <c r="B353" s="26">
        <f>VLOOKUP(Table3032[[#This Row],[Month]],'DB Money Supply'!$A:$D,2)</f>
        <v>649</v>
      </c>
      <c r="C353" s="59">
        <f>(Table3032[[#This Row],[Real M1 Money Stock]]-B341)/B341</f>
        <v>-7.7969729399174782E-3</v>
      </c>
    </row>
    <row r="354" spans="1:3" x14ac:dyDescent="0.35">
      <c r="A354" s="25">
        <v>32143</v>
      </c>
      <c r="B354" s="26">
        <f>VLOOKUP(Table3032[[#This Row],[Month]],'DB Money Supply'!$A:$D,2)</f>
        <v>651.9</v>
      </c>
      <c r="C354" s="59">
        <f>(Table3032[[#This Row],[Real M1 Money Stock]]-B342)/B342</f>
        <v>-5.4919908466819567E-3</v>
      </c>
    </row>
    <row r="355" spans="1:3" x14ac:dyDescent="0.35">
      <c r="A355" s="25">
        <v>32174</v>
      </c>
      <c r="B355" s="26">
        <f>VLOOKUP(Table3032[[#This Row],[Month]],'DB Money Supply'!$A:$D,2)</f>
        <v>652.1</v>
      </c>
      <c r="C355" s="59">
        <f>(Table3032[[#This Row],[Real M1 Money Stock]]-B343)/B343</f>
        <v>-2.2949816401468788E-3</v>
      </c>
    </row>
    <row r="356" spans="1:3" x14ac:dyDescent="0.35">
      <c r="A356" s="25">
        <v>32203</v>
      </c>
      <c r="B356" s="26">
        <f>VLOOKUP(Table3032[[#This Row],[Month]],'DB Money Supply'!$A:$D,2)</f>
        <v>653.9</v>
      </c>
      <c r="C356" s="59">
        <f>(Table3032[[#This Row],[Real M1 Money Stock]]-B344)/B344</f>
        <v>-1.5290519877679318E-4</v>
      </c>
    </row>
    <row r="357" spans="1:3" x14ac:dyDescent="0.35">
      <c r="A357" s="25">
        <v>32234</v>
      </c>
      <c r="B357" s="26">
        <f>VLOOKUP(Table3032[[#This Row],[Month]],'DB Money Supply'!$A:$D,2)</f>
        <v>655.4</v>
      </c>
      <c r="C357" s="59">
        <f>(Table3032[[#This Row],[Real M1 Money Stock]]-B345)/B345</f>
        <v>-7.1201333131344418E-3</v>
      </c>
    </row>
    <row r="358" spans="1:3" x14ac:dyDescent="0.35">
      <c r="A358" s="25">
        <v>32264</v>
      </c>
      <c r="B358" s="26">
        <f>VLOOKUP(Table3032[[#This Row],[Month]],'DB Money Supply'!$A:$D,2)</f>
        <v>656.8</v>
      </c>
      <c r="C358" s="59">
        <f>(Table3032[[#This Row],[Real M1 Money Stock]]-B346)/B346</f>
        <v>-4.848484848484917E-3</v>
      </c>
    </row>
    <row r="359" spans="1:3" x14ac:dyDescent="0.35">
      <c r="A359" s="25">
        <v>32295</v>
      </c>
      <c r="B359" s="26">
        <f>VLOOKUP(Table3032[[#This Row],[Month]],'DB Money Supply'!$A:$D,2)</f>
        <v>659.6</v>
      </c>
      <c r="C359" s="59">
        <f>(Table3032[[#This Row],[Real M1 Money Stock]]-B347)/B347</f>
        <v>7.3304825901039528E-3</v>
      </c>
    </row>
    <row r="360" spans="1:3" x14ac:dyDescent="0.35">
      <c r="A360" s="25">
        <v>32325</v>
      </c>
      <c r="B360" s="26">
        <f>VLOOKUP(Table3032[[#This Row],[Month]],'DB Money Supply'!$A:$D,2)</f>
        <v>659.4</v>
      </c>
      <c r="C360" s="59">
        <f>(Table3032[[#This Row],[Real M1 Money Stock]]-B348)/B348</f>
        <v>9.9555827844999244E-3</v>
      </c>
    </row>
    <row r="361" spans="1:3" x14ac:dyDescent="0.35">
      <c r="A361" s="25">
        <v>32356</v>
      </c>
      <c r="B361" s="26">
        <f>VLOOKUP(Table3032[[#This Row],[Month]],'DB Money Supply'!$A:$D,2)</f>
        <v>658.2</v>
      </c>
      <c r="C361" s="59">
        <f>(Table3032[[#This Row],[Real M1 Money Stock]]-B349)/B349</f>
        <v>9.9739143777811869E-3</v>
      </c>
    </row>
    <row r="362" spans="1:3" x14ac:dyDescent="0.35">
      <c r="A362" s="25">
        <v>32387</v>
      </c>
      <c r="B362" s="26">
        <f>VLOOKUP(Table3032[[#This Row],[Month]],'DB Money Supply'!$A:$D,2)</f>
        <v>655.8</v>
      </c>
      <c r="C362" s="59">
        <f>(Table3032[[#This Row],[Real M1 Money Stock]]-B350)/B350</f>
        <v>6.1368517950291506E-3</v>
      </c>
    </row>
    <row r="363" spans="1:3" x14ac:dyDescent="0.35">
      <c r="A363" s="25">
        <v>32417</v>
      </c>
      <c r="B363" s="26">
        <f>VLOOKUP(Table3032[[#This Row],[Month]],'DB Money Supply'!$A:$D,2)</f>
        <v>653.29999999999995</v>
      </c>
      <c r="C363" s="59">
        <f>(Table3032[[#This Row],[Real M1 Money Stock]]-B351)/B351</f>
        <v>-6.5389294403893983E-3</v>
      </c>
    </row>
    <row r="364" spans="1:3" x14ac:dyDescent="0.35">
      <c r="A364" s="25">
        <v>32448</v>
      </c>
      <c r="B364" s="26">
        <f>VLOOKUP(Table3032[[#This Row],[Month]],'DB Money Supply'!$A:$D,2)</f>
        <v>652.5</v>
      </c>
      <c r="C364" s="59">
        <f>(Table3032[[#This Row],[Real M1 Money Stock]]-B352)/B352</f>
        <v>-3.0641948827952423E-4</v>
      </c>
    </row>
    <row r="365" spans="1:3" x14ac:dyDescent="0.35">
      <c r="A365" s="25">
        <v>32478</v>
      </c>
      <c r="B365" s="26">
        <f>VLOOKUP(Table3032[[#This Row],[Month]],'DB Money Supply'!$A:$D,2)</f>
        <v>651.79999999999995</v>
      </c>
      <c r="C365" s="59">
        <f>(Table3032[[#This Row],[Real M1 Money Stock]]-B353)/B353</f>
        <v>4.3143297380584819E-3</v>
      </c>
    </row>
    <row r="366" spans="1:3" x14ac:dyDescent="0.35">
      <c r="A366" s="25">
        <v>32509</v>
      </c>
      <c r="B366" s="26">
        <f>VLOOKUP(Table3032[[#This Row],[Month]],'DB Money Supply'!$A:$D,2)</f>
        <v>648.29999999999995</v>
      </c>
      <c r="C366" s="59">
        <f>(Table3032[[#This Row],[Real M1 Money Stock]]-B354)/B354</f>
        <v>-5.522319374137173E-3</v>
      </c>
    </row>
    <row r="367" spans="1:3" x14ac:dyDescent="0.35">
      <c r="A367" s="25">
        <v>32540</v>
      </c>
      <c r="B367" s="26">
        <f>VLOOKUP(Table3032[[#This Row],[Month]],'DB Money Supply'!$A:$D,2)</f>
        <v>644.6</v>
      </c>
      <c r="C367" s="59">
        <f>(Table3032[[#This Row],[Real M1 Money Stock]]-B355)/B355</f>
        <v>-1.1501303481061187E-2</v>
      </c>
    </row>
    <row r="368" spans="1:3" x14ac:dyDescent="0.35">
      <c r="A368" s="25">
        <v>32568</v>
      </c>
      <c r="B368" s="26">
        <f>VLOOKUP(Table3032[[#This Row],[Month]],'DB Money Supply'!$A:$D,2)</f>
        <v>640.79999999999995</v>
      </c>
      <c r="C368" s="59">
        <f>(Table3032[[#This Row],[Real M1 Money Stock]]-B356)/B356</f>
        <v>-2.0033644288117484E-2</v>
      </c>
    </row>
    <row r="369" spans="1:3" x14ac:dyDescent="0.35">
      <c r="A369" s="25">
        <v>32599</v>
      </c>
      <c r="B369" s="26">
        <f>VLOOKUP(Table3032[[#This Row],[Month]],'DB Money Supply'!$A:$D,2)</f>
        <v>633</v>
      </c>
      <c r="C369" s="59">
        <f>(Table3032[[#This Row],[Real M1 Money Stock]]-B357)/B357</f>
        <v>-3.4177601464754313E-2</v>
      </c>
    </row>
    <row r="370" spans="1:3" x14ac:dyDescent="0.35">
      <c r="A370" s="25">
        <v>32629</v>
      </c>
      <c r="B370" s="26">
        <f>VLOOKUP(Table3032[[#This Row],[Month]],'DB Money Supply'!$A:$D,2)</f>
        <v>626.5</v>
      </c>
      <c r="C370" s="59">
        <f>(Table3032[[#This Row],[Real M1 Money Stock]]-B358)/B358</f>
        <v>-4.6132764920828191E-2</v>
      </c>
    </row>
    <row r="371" spans="1:3" x14ac:dyDescent="0.35">
      <c r="A371" s="25">
        <v>32660</v>
      </c>
      <c r="B371" s="26">
        <f>VLOOKUP(Table3032[[#This Row],[Month]],'DB Money Supply'!$A:$D,2)</f>
        <v>623.29999999999995</v>
      </c>
      <c r="C371" s="59">
        <f>(Table3032[[#This Row],[Real M1 Money Stock]]-B359)/B359</f>
        <v>-5.5033353547604712E-2</v>
      </c>
    </row>
    <row r="372" spans="1:3" x14ac:dyDescent="0.35">
      <c r="A372" s="25">
        <v>32690</v>
      </c>
      <c r="B372" s="26">
        <f>VLOOKUP(Table3032[[#This Row],[Month]],'DB Money Supply'!$A:$D,2)</f>
        <v>624.70000000000005</v>
      </c>
      <c r="C372" s="59">
        <f>(Table3032[[#This Row],[Real M1 Money Stock]]-B360)/B360</f>
        <v>-5.2623597209584372E-2</v>
      </c>
    </row>
    <row r="373" spans="1:3" x14ac:dyDescent="0.35">
      <c r="A373" s="25">
        <v>32721</v>
      </c>
      <c r="B373" s="26">
        <f>VLOOKUP(Table3032[[#This Row],[Month]],'DB Money Supply'!$A:$D,2)</f>
        <v>626</v>
      </c>
      <c r="C373" s="59">
        <f>(Table3032[[#This Row],[Real M1 Money Stock]]-B361)/B361</f>
        <v>-4.8921300516560379E-2</v>
      </c>
    </row>
    <row r="374" spans="1:3" x14ac:dyDescent="0.35">
      <c r="A374" s="25">
        <v>32752</v>
      </c>
      <c r="B374" s="26">
        <f>VLOOKUP(Table3032[[#This Row],[Month]],'DB Money Supply'!$A:$D,2)</f>
        <v>625.79999999999995</v>
      </c>
      <c r="C374" s="59">
        <f>(Table3032[[#This Row],[Real M1 Money Stock]]-B362)/B362</f>
        <v>-4.5745654162854532E-2</v>
      </c>
    </row>
    <row r="375" spans="1:3" x14ac:dyDescent="0.35">
      <c r="A375" s="25">
        <v>32782</v>
      </c>
      <c r="B375" s="26">
        <f>VLOOKUP(Table3032[[#This Row],[Month]],'DB Money Supply'!$A:$D,2)</f>
        <v>627.29999999999995</v>
      </c>
      <c r="C375" s="59">
        <f>(Table3032[[#This Row],[Real M1 Money Stock]]-B363)/B363</f>
        <v>-3.9797948874942604E-2</v>
      </c>
    </row>
    <row r="376" spans="1:3" x14ac:dyDescent="0.35">
      <c r="A376" s="25">
        <v>32813</v>
      </c>
      <c r="B376" s="26">
        <f>VLOOKUP(Table3032[[#This Row],[Month]],'DB Money Supply'!$A:$D,2)</f>
        <v>625.79999999999995</v>
      </c>
      <c r="C376" s="59">
        <f>(Table3032[[#This Row],[Real M1 Money Stock]]-B364)/B364</f>
        <v>-4.0919540229885129E-2</v>
      </c>
    </row>
    <row r="377" spans="1:3" x14ac:dyDescent="0.35">
      <c r="A377" s="25">
        <v>32843</v>
      </c>
      <c r="B377" s="26">
        <f>VLOOKUP(Table3032[[#This Row],[Month]],'DB Money Supply'!$A:$D,2)</f>
        <v>627.79999999999995</v>
      </c>
      <c r="C377" s="59">
        <f>(Table3032[[#This Row],[Real M1 Money Stock]]-B365)/B365</f>
        <v>-3.68211107701749E-2</v>
      </c>
    </row>
    <row r="378" spans="1:3" x14ac:dyDescent="0.35">
      <c r="A378" s="25">
        <v>32874</v>
      </c>
      <c r="B378" s="26">
        <f>VLOOKUP(Table3032[[#This Row],[Month]],'DB Money Supply'!$A:$D,2)</f>
        <v>623.79999999999995</v>
      </c>
      <c r="C378" s="59">
        <f>(Table3032[[#This Row],[Real M1 Money Stock]]-B366)/B366</f>
        <v>-3.7791146074348296E-2</v>
      </c>
    </row>
    <row r="379" spans="1:3" x14ac:dyDescent="0.35">
      <c r="A379" s="25">
        <v>32905</v>
      </c>
      <c r="B379" s="26">
        <f>VLOOKUP(Table3032[[#This Row],[Month]],'DB Money Supply'!$A:$D,2)</f>
        <v>623.5</v>
      </c>
      <c r="C379" s="59">
        <f>(Table3032[[#This Row],[Real M1 Money Stock]]-B367)/B367</f>
        <v>-3.2733478125969627E-2</v>
      </c>
    </row>
    <row r="380" spans="1:3" x14ac:dyDescent="0.35">
      <c r="A380" s="25">
        <v>32933</v>
      </c>
      <c r="B380" s="26">
        <f>VLOOKUP(Table3032[[#This Row],[Month]],'DB Money Supply'!$A:$D,2)</f>
        <v>623.29999999999995</v>
      </c>
      <c r="C380" s="59">
        <f>(Table3032[[#This Row],[Real M1 Money Stock]]-B368)/B368</f>
        <v>-2.7309612983770288E-2</v>
      </c>
    </row>
    <row r="381" spans="1:3" x14ac:dyDescent="0.35">
      <c r="A381" s="25">
        <v>32964</v>
      </c>
      <c r="B381" s="26">
        <f>VLOOKUP(Table3032[[#This Row],[Month]],'DB Money Supply'!$A:$D,2)</f>
        <v>625.4</v>
      </c>
      <c r="C381" s="59">
        <f>(Table3032[[#This Row],[Real M1 Money Stock]]-B369)/B369</f>
        <v>-1.2006319115323891E-2</v>
      </c>
    </row>
    <row r="382" spans="1:3" x14ac:dyDescent="0.35">
      <c r="A382" s="25">
        <v>32994</v>
      </c>
      <c r="B382" s="26">
        <f>VLOOKUP(Table3032[[#This Row],[Month]],'DB Money Supply'!$A:$D,2)</f>
        <v>622.9</v>
      </c>
      <c r="C382" s="59">
        <f>(Table3032[[#This Row],[Real M1 Money Stock]]-B370)/B370</f>
        <v>-5.7462090981644414E-3</v>
      </c>
    </row>
    <row r="383" spans="1:3" x14ac:dyDescent="0.35">
      <c r="A383" s="25">
        <v>33025</v>
      </c>
      <c r="B383" s="26">
        <f>VLOOKUP(Table3032[[#This Row],[Month]],'DB Money Supply'!$A:$D,2)</f>
        <v>622.6</v>
      </c>
      <c r="C383" s="59">
        <f>(Table3032[[#This Row],[Real M1 Money Stock]]-B371)/B371</f>
        <v>-1.1230547088078482E-3</v>
      </c>
    </row>
    <row r="384" spans="1:3" x14ac:dyDescent="0.35">
      <c r="A384" s="25">
        <v>33055</v>
      </c>
      <c r="B384" s="26">
        <f>VLOOKUP(Table3032[[#This Row],[Month]],'DB Money Supply'!$A:$D,2)</f>
        <v>620.79999999999995</v>
      </c>
      <c r="C384" s="59">
        <f>(Table3032[[#This Row],[Real M1 Money Stock]]-B372)/B372</f>
        <v>-6.2429966383865708E-3</v>
      </c>
    </row>
    <row r="385" spans="1:3" x14ac:dyDescent="0.35">
      <c r="A385" s="25">
        <v>33086</v>
      </c>
      <c r="B385" s="26">
        <f>VLOOKUP(Table3032[[#This Row],[Month]],'DB Money Supply'!$A:$D,2)</f>
        <v>619.79999999999995</v>
      </c>
      <c r="C385" s="59">
        <f>(Table3032[[#This Row],[Real M1 Money Stock]]-B373)/B373</f>
        <v>-9.9041533546326607E-3</v>
      </c>
    </row>
    <row r="386" spans="1:3" x14ac:dyDescent="0.35">
      <c r="A386" s="25">
        <v>33117</v>
      </c>
      <c r="B386" s="26">
        <f>VLOOKUP(Table3032[[#This Row],[Month]],'DB Money Supply'!$A:$D,2)</f>
        <v>619</v>
      </c>
      <c r="C386" s="59">
        <f>(Table3032[[#This Row],[Real M1 Money Stock]]-B374)/B374</f>
        <v>-1.0866091403004083E-2</v>
      </c>
    </row>
    <row r="387" spans="1:3" x14ac:dyDescent="0.35">
      <c r="A387" s="25">
        <v>33147</v>
      </c>
      <c r="B387" s="26">
        <f>VLOOKUP(Table3032[[#This Row],[Month]],'DB Money Supply'!$A:$D,2)</f>
        <v>614.6</v>
      </c>
      <c r="C387" s="59">
        <f>(Table3032[[#This Row],[Real M1 Money Stock]]-B375)/B375</f>
        <v>-2.0245496572612678E-2</v>
      </c>
    </row>
    <row r="388" spans="1:3" x14ac:dyDescent="0.35">
      <c r="A388" s="25">
        <v>33178</v>
      </c>
      <c r="B388" s="26">
        <f>VLOOKUP(Table3032[[#This Row],[Month]],'DB Money Supply'!$A:$D,2)</f>
        <v>614.9</v>
      </c>
      <c r="C388" s="59">
        <f>(Table3032[[#This Row],[Real M1 Money Stock]]-B376)/B376</f>
        <v>-1.7417705337168389E-2</v>
      </c>
    </row>
    <row r="389" spans="1:3" x14ac:dyDescent="0.35">
      <c r="A389" s="25">
        <v>33208</v>
      </c>
      <c r="B389" s="26">
        <f>VLOOKUP(Table3032[[#This Row],[Month]],'DB Money Supply'!$A:$D,2)</f>
        <v>614.5</v>
      </c>
      <c r="C389" s="59">
        <f>(Table3032[[#This Row],[Real M1 Money Stock]]-B377)/B377</f>
        <v>-2.1185090793246184E-2</v>
      </c>
    </row>
    <row r="390" spans="1:3" x14ac:dyDescent="0.35">
      <c r="A390" s="25">
        <v>33239</v>
      </c>
      <c r="B390" s="26">
        <f>VLOOKUP(Table3032[[#This Row],[Month]],'DB Money Supply'!$A:$D,2)</f>
        <v>614.1</v>
      </c>
      <c r="C390" s="59">
        <f>(Table3032[[#This Row],[Real M1 Money Stock]]-B378)/B378</f>
        <v>-1.5549855722988028E-2</v>
      </c>
    </row>
    <row r="391" spans="1:3" x14ac:dyDescent="0.35">
      <c r="A391" s="25">
        <v>33270</v>
      </c>
      <c r="B391" s="26">
        <f>VLOOKUP(Table3032[[#This Row],[Month]],'DB Money Supply'!$A:$D,2)</f>
        <v>617.70000000000005</v>
      </c>
      <c r="C391" s="59">
        <f>(Table3032[[#This Row],[Real M1 Money Stock]]-B379)/B379</f>
        <v>-9.3023255813952758E-3</v>
      </c>
    </row>
    <row r="392" spans="1:3" x14ac:dyDescent="0.35">
      <c r="A392" s="25">
        <v>33298</v>
      </c>
      <c r="B392" s="26">
        <f>VLOOKUP(Table3032[[#This Row],[Month]],'DB Money Supply'!$A:$D,2)</f>
        <v>622.20000000000005</v>
      </c>
      <c r="C392" s="59">
        <f>(Table3032[[#This Row],[Real M1 Money Stock]]-B380)/B380</f>
        <v>-1.7648002566980734E-3</v>
      </c>
    </row>
    <row r="393" spans="1:3" x14ac:dyDescent="0.35">
      <c r="A393" s="25">
        <v>33329</v>
      </c>
      <c r="B393" s="26">
        <f>VLOOKUP(Table3032[[#This Row],[Month]],'DB Money Supply'!$A:$D,2)</f>
        <v>624.1</v>
      </c>
      <c r="C393" s="59">
        <f>(Table3032[[#This Row],[Real M1 Money Stock]]-B381)/B381</f>
        <v>-2.0786696514230167E-3</v>
      </c>
    </row>
    <row r="394" spans="1:3" x14ac:dyDescent="0.35">
      <c r="A394" s="25">
        <v>33359</v>
      </c>
      <c r="B394" s="26">
        <f>VLOOKUP(Table3032[[#This Row],[Month]],'DB Money Supply'!$A:$D,2)</f>
        <v>626</v>
      </c>
      <c r="C394" s="59">
        <f>(Table3032[[#This Row],[Real M1 Money Stock]]-B382)/B382</f>
        <v>4.976721785198303E-3</v>
      </c>
    </row>
    <row r="395" spans="1:3" x14ac:dyDescent="0.35">
      <c r="A395" s="25">
        <v>33390</v>
      </c>
      <c r="B395" s="26">
        <f>VLOOKUP(Table3032[[#This Row],[Month]],'DB Money Supply'!$A:$D,2)</f>
        <v>629.9</v>
      </c>
      <c r="C395" s="59">
        <f>(Table3032[[#This Row],[Real M1 Money Stock]]-B383)/B383</f>
        <v>1.1725024092515185E-2</v>
      </c>
    </row>
    <row r="396" spans="1:3" x14ac:dyDescent="0.35">
      <c r="A396" s="25">
        <v>33420</v>
      </c>
      <c r="B396" s="26">
        <f>VLOOKUP(Table3032[[#This Row],[Month]],'DB Money Supply'!$A:$D,2)</f>
        <v>632.6</v>
      </c>
      <c r="C396" s="59">
        <f>(Table3032[[#This Row],[Real M1 Money Stock]]-B384)/B384</f>
        <v>1.9007731958762999E-2</v>
      </c>
    </row>
    <row r="397" spans="1:3" x14ac:dyDescent="0.35">
      <c r="A397" s="25">
        <v>33451</v>
      </c>
      <c r="B397" s="26">
        <f>VLOOKUP(Table3032[[#This Row],[Month]],'DB Money Supply'!$A:$D,2)</f>
        <v>634.6</v>
      </c>
      <c r="C397" s="59">
        <f>(Table3032[[#This Row],[Real M1 Money Stock]]-B385)/B385</f>
        <v>2.3878670538883623E-2</v>
      </c>
    </row>
    <row r="398" spans="1:3" x14ac:dyDescent="0.35">
      <c r="A398" s="25">
        <v>33482</v>
      </c>
      <c r="B398" s="26">
        <f>VLOOKUP(Table3032[[#This Row],[Month]],'DB Money Supply'!$A:$D,2)</f>
        <v>634.79999999999995</v>
      </c>
      <c r="C398" s="59">
        <f>(Table3032[[#This Row],[Real M1 Money Stock]]-B386)/B386</f>
        <v>2.5525040387722058E-2</v>
      </c>
    </row>
    <row r="399" spans="1:3" x14ac:dyDescent="0.35">
      <c r="A399" s="25">
        <v>33512</v>
      </c>
      <c r="B399" s="26">
        <f>VLOOKUP(Table3032[[#This Row],[Month]],'DB Money Supply'!$A:$D,2)</f>
        <v>639.9</v>
      </c>
      <c r="C399" s="59">
        <f>(Table3032[[#This Row],[Real M1 Money Stock]]-B387)/B387</f>
        <v>4.1164985356329245E-2</v>
      </c>
    </row>
    <row r="400" spans="1:3" x14ac:dyDescent="0.35">
      <c r="A400" s="25">
        <v>33543</v>
      </c>
      <c r="B400" s="26">
        <f>VLOOKUP(Table3032[[#This Row],[Month]],'DB Money Supply'!$A:$D,2)</f>
        <v>644.1</v>
      </c>
      <c r="C400" s="59">
        <f>(Table3032[[#This Row],[Real M1 Money Stock]]-B388)/B388</f>
        <v>4.7487396324605705E-2</v>
      </c>
    </row>
    <row r="401" spans="1:3" x14ac:dyDescent="0.35">
      <c r="A401" s="25">
        <v>33573</v>
      </c>
      <c r="B401" s="26">
        <f>VLOOKUP(Table3032[[#This Row],[Month]],'DB Money Supply'!$A:$D,2)</f>
        <v>649.1</v>
      </c>
      <c r="C401" s="59">
        <f>(Table3032[[#This Row],[Real M1 Money Stock]]-B389)/B389</f>
        <v>5.6305939788445926E-2</v>
      </c>
    </row>
    <row r="402" spans="1:3" x14ac:dyDescent="0.35">
      <c r="A402" s="25">
        <v>33604</v>
      </c>
      <c r="B402" s="26">
        <f>VLOOKUP(Table3032[[#This Row],[Month]],'DB Money Supply'!$A:$D,2)</f>
        <v>658.3</v>
      </c>
      <c r="C402" s="59">
        <f>(Table3032[[#This Row],[Real M1 Money Stock]]-B390)/B390</f>
        <v>7.1975248330890626E-2</v>
      </c>
    </row>
    <row r="403" spans="1:3" x14ac:dyDescent="0.35">
      <c r="A403" s="25">
        <v>33635</v>
      </c>
      <c r="B403" s="26">
        <f>VLOOKUP(Table3032[[#This Row],[Month]],'DB Money Supply'!$A:$D,2)</f>
        <v>667.5</v>
      </c>
      <c r="C403" s="59">
        <f>(Table3032[[#This Row],[Real M1 Money Stock]]-B391)/B391</f>
        <v>8.0621661000485595E-2</v>
      </c>
    </row>
    <row r="404" spans="1:3" x14ac:dyDescent="0.35">
      <c r="A404" s="25">
        <v>33664</v>
      </c>
      <c r="B404" s="26">
        <f>VLOOKUP(Table3032[[#This Row],[Month]],'DB Money Supply'!$A:$D,2)</f>
        <v>673.4</v>
      </c>
      <c r="C404" s="59">
        <f>(Table3032[[#This Row],[Real M1 Money Stock]]-B392)/B392</f>
        <v>8.2288653166184389E-2</v>
      </c>
    </row>
    <row r="405" spans="1:3" x14ac:dyDescent="0.35">
      <c r="A405" s="25">
        <v>33695</v>
      </c>
      <c r="B405" s="26">
        <f>VLOOKUP(Table3032[[#This Row],[Month]],'DB Money Supply'!$A:$D,2)</f>
        <v>677</v>
      </c>
      <c r="C405" s="59">
        <f>(Table3032[[#This Row],[Real M1 Money Stock]]-B393)/B393</f>
        <v>8.4762057362602103E-2</v>
      </c>
    </row>
    <row r="406" spans="1:3" x14ac:dyDescent="0.35">
      <c r="A406" s="25">
        <v>33725</v>
      </c>
      <c r="B406" s="26">
        <f>VLOOKUP(Table3032[[#This Row],[Month]],'DB Money Supply'!$A:$D,2)</f>
        <v>680.5</v>
      </c>
      <c r="C406" s="59">
        <f>(Table3032[[#This Row],[Real M1 Money Stock]]-B394)/B394</f>
        <v>8.7060702875399368E-2</v>
      </c>
    </row>
    <row r="407" spans="1:3" x14ac:dyDescent="0.35">
      <c r="A407" s="25">
        <v>33756</v>
      </c>
      <c r="B407" s="26">
        <f>VLOOKUP(Table3032[[#This Row],[Month]],'DB Money Supply'!$A:$D,2)</f>
        <v>681.2</v>
      </c>
      <c r="C407" s="59">
        <f>(Table3032[[#This Row],[Real M1 Money Stock]]-B395)/B395</f>
        <v>8.1441498650579564E-2</v>
      </c>
    </row>
    <row r="408" spans="1:3" x14ac:dyDescent="0.35">
      <c r="A408" s="25">
        <v>33786</v>
      </c>
      <c r="B408" s="26">
        <f>VLOOKUP(Table3032[[#This Row],[Month]],'DB Money Supply'!$A:$D,2)</f>
        <v>685.6</v>
      </c>
      <c r="C408" s="59">
        <f>(Table3032[[#This Row],[Real M1 Money Stock]]-B396)/B396</f>
        <v>8.3781220360417324E-2</v>
      </c>
    </row>
    <row r="409" spans="1:3" x14ac:dyDescent="0.35">
      <c r="A409" s="25">
        <v>33817</v>
      </c>
      <c r="B409" s="26">
        <f>VLOOKUP(Table3032[[#This Row],[Month]],'DB Money Supply'!$A:$D,2)</f>
        <v>691.5</v>
      </c>
      <c r="C409" s="59">
        <f>(Table3032[[#This Row],[Real M1 Money Stock]]-B397)/B397</f>
        <v>8.9662779703750362E-2</v>
      </c>
    </row>
    <row r="410" spans="1:3" x14ac:dyDescent="0.35">
      <c r="A410" s="25">
        <v>33848</v>
      </c>
      <c r="B410" s="26">
        <f>VLOOKUP(Table3032[[#This Row],[Month]],'DB Money Supply'!$A:$D,2)</f>
        <v>700.2</v>
      </c>
      <c r="C410" s="59">
        <f>(Table3032[[#This Row],[Real M1 Money Stock]]-B398)/B398</f>
        <v>0.1030245746691873</v>
      </c>
    </row>
    <row r="411" spans="1:3" x14ac:dyDescent="0.35">
      <c r="A411" s="25">
        <v>33878</v>
      </c>
      <c r="B411" s="26">
        <f>VLOOKUP(Table3032[[#This Row],[Month]],'DB Money Supply'!$A:$D,2)</f>
        <v>708.3</v>
      </c>
      <c r="C411" s="59">
        <f>(Table3032[[#This Row],[Real M1 Money Stock]]-B399)/B399</f>
        <v>0.10689170182841065</v>
      </c>
    </row>
    <row r="412" spans="1:3" x14ac:dyDescent="0.35">
      <c r="A412" s="25">
        <v>33909</v>
      </c>
      <c r="B412" s="26">
        <f>VLOOKUP(Table3032[[#This Row],[Month]],'DB Money Supply'!$A:$D,2)</f>
        <v>714.8</v>
      </c>
      <c r="C412" s="59">
        <f>(Table3032[[#This Row],[Real M1 Money Stock]]-B400)/B400</f>
        <v>0.10976556435336117</v>
      </c>
    </row>
    <row r="413" spans="1:3" x14ac:dyDescent="0.35">
      <c r="A413" s="25">
        <v>33939</v>
      </c>
      <c r="B413" s="26">
        <f>VLOOKUP(Table3032[[#This Row],[Month]],'DB Money Supply'!$A:$D,2)</f>
        <v>720.2</v>
      </c>
      <c r="C413" s="59">
        <f>(Table3032[[#This Row],[Real M1 Money Stock]]-B401)/B401</f>
        <v>0.10953628100446776</v>
      </c>
    </row>
    <row r="414" spans="1:3" x14ac:dyDescent="0.35">
      <c r="A414" s="25">
        <v>33970</v>
      </c>
      <c r="B414" s="26">
        <f>VLOOKUP(Table3032[[#This Row],[Month]],'DB Money Supply'!$A:$D,2)</f>
        <v>721.6</v>
      </c>
      <c r="C414" s="59">
        <f>(Table3032[[#This Row],[Real M1 Money Stock]]-B402)/B402</f>
        <v>9.6156767431262447E-2</v>
      </c>
    </row>
    <row r="415" spans="1:3" x14ac:dyDescent="0.35">
      <c r="A415" s="25">
        <v>34001</v>
      </c>
      <c r="B415" s="26">
        <f>VLOOKUP(Table3032[[#This Row],[Month]],'DB Money Supply'!$A:$D,2)</f>
        <v>722.2</v>
      </c>
      <c r="C415" s="59">
        <f>(Table3032[[#This Row],[Real M1 Money Stock]]-B403)/B403</f>
        <v>8.1947565543071227E-2</v>
      </c>
    </row>
    <row r="416" spans="1:3" x14ac:dyDescent="0.35">
      <c r="A416" s="25">
        <v>34029</v>
      </c>
      <c r="B416" s="26">
        <f>VLOOKUP(Table3032[[#This Row],[Month]],'DB Money Supply'!$A:$D,2)</f>
        <v>724.6</v>
      </c>
      <c r="C416" s="59">
        <f>(Table3032[[#This Row],[Real M1 Money Stock]]-B404)/B404</f>
        <v>7.6032076032076096E-2</v>
      </c>
    </row>
    <row r="417" spans="1:3" x14ac:dyDescent="0.35">
      <c r="A417" s="25">
        <v>34060</v>
      </c>
      <c r="B417" s="26">
        <f>VLOOKUP(Table3032[[#This Row],[Month]],'DB Money Supply'!$A:$D,2)</f>
        <v>728.5</v>
      </c>
      <c r="C417" s="59">
        <f>(Table3032[[#This Row],[Real M1 Money Stock]]-B405)/B405</f>
        <v>7.6070901033973418E-2</v>
      </c>
    </row>
    <row r="418" spans="1:3" x14ac:dyDescent="0.35">
      <c r="A418" s="25">
        <v>34090</v>
      </c>
      <c r="B418" s="26">
        <f>VLOOKUP(Table3032[[#This Row],[Month]],'DB Money Supply'!$A:$D,2)</f>
        <v>739.2</v>
      </c>
      <c r="C418" s="59">
        <f>(Table3032[[#This Row],[Real M1 Money Stock]]-B406)/B406</f>
        <v>8.6260102865540117E-2</v>
      </c>
    </row>
    <row r="419" spans="1:3" x14ac:dyDescent="0.35">
      <c r="A419" s="25">
        <v>34121</v>
      </c>
      <c r="B419" s="26">
        <f>VLOOKUP(Table3032[[#This Row],[Month]],'DB Money Supply'!$A:$D,2)</f>
        <v>745</v>
      </c>
      <c r="C419" s="59">
        <f>(Table3032[[#This Row],[Real M1 Money Stock]]-B407)/B407</f>
        <v>9.3658250146799696E-2</v>
      </c>
    </row>
    <row r="420" spans="1:3" x14ac:dyDescent="0.35">
      <c r="A420" s="25">
        <v>34151</v>
      </c>
      <c r="B420" s="26">
        <f>VLOOKUP(Table3032[[#This Row],[Month]],'DB Money Supply'!$A:$D,2)</f>
        <v>750.6</v>
      </c>
      <c r="C420" s="59">
        <f>(Table3032[[#This Row],[Real M1 Money Stock]]-B408)/B408</f>
        <v>9.4807467911318555E-2</v>
      </c>
    </row>
    <row r="421" spans="1:3" x14ac:dyDescent="0.35">
      <c r="A421" s="25">
        <v>34182</v>
      </c>
      <c r="B421" s="26">
        <f>VLOOKUP(Table3032[[#This Row],[Month]],'DB Money Supply'!$A:$D,2)</f>
        <v>755.7</v>
      </c>
      <c r="C421" s="59">
        <f>(Table3032[[#This Row],[Real M1 Money Stock]]-B409)/B409</f>
        <v>9.2841648590021753E-2</v>
      </c>
    </row>
    <row r="422" spans="1:3" x14ac:dyDescent="0.35">
      <c r="A422" s="25">
        <v>34213</v>
      </c>
      <c r="B422" s="26">
        <f>VLOOKUP(Table3032[[#This Row],[Month]],'DB Money Supply'!$A:$D,2)</f>
        <v>761.5</v>
      </c>
      <c r="C422" s="59">
        <f>(Table3032[[#This Row],[Real M1 Money Stock]]-B410)/B410</f>
        <v>8.7546415309911377E-2</v>
      </c>
    </row>
    <row r="423" spans="1:3" x14ac:dyDescent="0.35">
      <c r="A423" s="25">
        <v>34243</v>
      </c>
      <c r="B423" s="26">
        <f>VLOOKUP(Table3032[[#This Row],[Month]],'DB Money Supply'!$A:$D,2)</f>
        <v>764.5</v>
      </c>
      <c r="C423" s="59">
        <f>(Table3032[[#This Row],[Real M1 Money Stock]]-B411)/B411</f>
        <v>7.9344910348722361E-2</v>
      </c>
    </row>
    <row r="424" spans="1:3" x14ac:dyDescent="0.35">
      <c r="A424" s="25">
        <v>34274</v>
      </c>
      <c r="B424" s="26">
        <f>VLOOKUP(Table3032[[#This Row],[Month]],'DB Money Supply'!$A:$D,2)</f>
        <v>769.9</v>
      </c>
      <c r="C424" s="59">
        <f>(Table3032[[#This Row],[Real M1 Money Stock]]-B412)/B412</f>
        <v>7.7084499160604406E-2</v>
      </c>
    </row>
    <row r="425" spans="1:3" x14ac:dyDescent="0.35">
      <c r="A425" s="25">
        <v>34304</v>
      </c>
      <c r="B425" s="26">
        <f>VLOOKUP(Table3032[[#This Row],[Month]],'DB Money Supply'!$A:$D,2)</f>
        <v>772.1</v>
      </c>
      <c r="C425" s="59">
        <f>(Table3032[[#This Row],[Real M1 Money Stock]]-B413)/B413</f>
        <v>7.2063315745626175E-2</v>
      </c>
    </row>
    <row r="426" spans="1:3" x14ac:dyDescent="0.35">
      <c r="A426" s="25">
        <v>34335</v>
      </c>
      <c r="B426" s="26">
        <f>VLOOKUP(Table3032[[#This Row],[Month]],'DB Money Supply'!$A:$D,2)</f>
        <v>773.5</v>
      </c>
      <c r="C426" s="59">
        <f>(Table3032[[#This Row],[Real M1 Money Stock]]-B414)/B414</f>
        <v>7.1923503325942315E-2</v>
      </c>
    </row>
    <row r="427" spans="1:3" x14ac:dyDescent="0.35">
      <c r="A427" s="25">
        <v>34366</v>
      </c>
      <c r="B427" s="26">
        <f>VLOOKUP(Table3032[[#This Row],[Month]],'DB Money Supply'!$A:$D,2)</f>
        <v>774.6</v>
      </c>
      <c r="C427" s="59">
        <f>(Table3032[[#This Row],[Real M1 Money Stock]]-B415)/B415</f>
        <v>7.255607864857376E-2</v>
      </c>
    </row>
    <row r="428" spans="1:3" x14ac:dyDescent="0.35">
      <c r="A428" s="25">
        <v>34394</v>
      </c>
      <c r="B428" s="26">
        <f>VLOOKUP(Table3032[[#This Row],[Month]],'DB Money Supply'!$A:$D,2)</f>
        <v>775.1</v>
      </c>
      <c r="C428" s="59">
        <f>(Table3032[[#This Row],[Real M1 Money Stock]]-B416)/B416</f>
        <v>6.969362406845156E-2</v>
      </c>
    </row>
    <row r="429" spans="1:3" x14ac:dyDescent="0.35">
      <c r="A429" s="25">
        <v>34425</v>
      </c>
      <c r="B429" s="26">
        <f>VLOOKUP(Table3032[[#This Row],[Month]],'DB Money Supply'!$A:$D,2)</f>
        <v>775.2</v>
      </c>
      <c r="C429" s="59">
        <f>(Table3032[[#This Row],[Real M1 Money Stock]]-B417)/B417</f>
        <v>6.4104323953328823E-2</v>
      </c>
    </row>
    <row r="430" spans="1:3" x14ac:dyDescent="0.35">
      <c r="A430" s="25">
        <v>34455</v>
      </c>
      <c r="B430" s="26">
        <f>VLOOKUP(Table3032[[#This Row],[Month]],'DB Money Supply'!$A:$D,2)</f>
        <v>775.1</v>
      </c>
      <c r="C430" s="59">
        <f>(Table3032[[#This Row],[Real M1 Money Stock]]-B418)/B418</f>
        <v>4.8566017316017285E-2</v>
      </c>
    </row>
    <row r="431" spans="1:3" x14ac:dyDescent="0.35">
      <c r="A431" s="25">
        <v>34486</v>
      </c>
      <c r="B431" s="26">
        <f>VLOOKUP(Table3032[[#This Row],[Month]],'DB Money Supply'!$A:$D,2)</f>
        <v>774.3</v>
      </c>
      <c r="C431" s="59">
        <f>(Table3032[[#This Row],[Real M1 Money Stock]]-B419)/B419</f>
        <v>3.9328859060402621E-2</v>
      </c>
    </row>
    <row r="432" spans="1:3" x14ac:dyDescent="0.35">
      <c r="A432" s="25">
        <v>34516</v>
      </c>
      <c r="B432" s="26">
        <f>VLOOKUP(Table3032[[#This Row],[Month]],'DB Money Supply'!$A:$D,2)</f>
        <v>775.4</v>
      </c>
      <c r="C432" s="59">
        <f>(Table3032[[#This Row],[Real M1 Money Stock]]-B420)/B420</f>
        <v>3.3040234479083337E-2</v>
      </c>
    </row>
    <row r="433" spans="1:3" x14ac:dyDescent="0.35">
      <c r="A433" s="25">
        <v>34547</v>
      </c>
      <c r="B433" s="26">
        <f>VLOOKUP(Table3032[[#This Row],[Month]],'DB Money Supply'!$A:$D,2)</f>
        <v>772.2</v>
      </c>
      <c r="C433" s="59">
        <f>(Table3032[[#This Row],[Real M1 Money Stock]]-B421)/B421</f>
        <v>2.1834061135371178E-2</v>
      </c>
    </row>
    <row r="434" spans="1:3" x14ac:dyDescent="0.35">
      <c r="A434" s="25">
        <v>34578</v>
      </c>
      <c r="B434" s="26">
        <f>VLOOKUP(Table3032[[#This Row],[Month]],'DB Money Supply'!$A:$D,2)</f>
        <v>771.5</v>
      </c>
      <c r="C434" s="59">
        <f>(Table3032[[#This Row],[Real M1 Money Stock]]-B422)/B422</f>
        <v>1.3131976362442548E-2</v>
      </c>
    </row>
    <row r="435" spans="1:3" x14ac:dyDescent="0.35">
      <c r="A435" s="25">
        <v>34608</v>
      </c>
      <c r="B435" s="26">
        <f>VLOOKUP(Table3032[[#This Row],[Month]],'DB Money Supply'!$A:$D,2)</f>
        <v>769.9</v>
      </c>
      <c r="C435" s="59">
        <f>(Table3032[[#This Row],[Real M1 Money Stock]]-B423)/B423</f>
        <v>7.0634401569653069E-3</v>
      </c>
    </row>
    <row r="436" spans="1:3" x14ac:dyDescent="0.35">
      <c r="A436" s="25">
        <v>34639</v>
      </c>
      <c r="B436" s="26">
        <f>VLOOKUP(Table3032[[#This Row],[Month]],'DB Money Supply'!$A:$D,2)</f>
        <v>768.3</v>
      </c>
      <c r="C436" s="59">
        <f>(Table3032[[#This Row],[Real M1 Money Stock]]-B424)/B424</f>
        <v>-2.0781919729835341E-3</v>
      </c>
    </row>
    <row r="437" spans="1:3" x14ac:dyDescent="0.35">
      <c r="A437" s="25">
        <v>34669</v>
      </c>
      <c r="B437" s="26">
        <f>VLOOKUP(Table3032[[#This Row],[Month]],'DB Money Supply'!$A:$D,2)</f>
        <v>766.6</v>
      </c>
      <c r="C437" s="59">
        <f>(Table3032[[#This Row],[Real M1 Money Stock]]-B425)/B425</f>
        <v>-7.1234296075637872E-3</v>
      </c>
    </row>
    <row r="438" spans="1:3" x14ac:dyDescent="0.35">
      <c r="A438" s="25">
        <v>34700</v>
      </c>
      <c r="B438" s="26">
        <f>VLOOKUP(Table3032[[#This Row],[Month]],'DB Money Supply'!$A:$D,2)</f>
        <v>765</v>
      </c>
      <c r="C438" s="59">
        <f>(Table3032[[#This Row],[Real M1 Money Stock]]-B426)/B426</f>
        <v>-1.098901098901099E-2</v>
      </c>
    </row>
    <row r="439" spans="1:3" x14ac:dyDescent="0.35">
      <c r="A439" s="25">
        <v>34731</v>
      </c>
      <c r="B439" s="26">
        <f>VLOOKUP(Table3032[[#This Row],[Month]],'DB Money Supply'!$A:$D,2)</f>
        <v>760.4</v>
      </c>
      <c r="C439" s="59">
        <f>(Table3032[[#This Row],[Real M1 Money Stock]]-B427)/B427</f>
        <v>-1.8332042344435896E-2</v>
      </c>
    </row>
    <row r="440" spans="1:3" x14ac:dyDescent="0.35">
      <c r="A440" s="25">
        <v>34759</v>
      </c>
      <c r="B440" s="26">
        <f>VLOOKUP(Table3032[[#This Row],[Month]],'DB Money Supply'!$A:$D,2)</f>
        <v>758.4</v>
      </c>
      <c r="C440" s="59">
        <f>(Table3032[[#This Row],[Real M1 Money Stock]]-B428)/B428</f>
        <v>-2.1545607018449292E-2</v>
      </c>
    </row>
    <row r="441" spans="1:3" x14ac:dyDescent="0.35">
      <c r="A441" s="25">
        <v>34790</v>
      </c>
      <c r="B441" s="26">
        <f>VLOOKUP(Table3032[[#This Row],[Month]],'DB Money Supply'!$A:$D,2)</f>
        <v>757.1</v>
      </c>
      <c r="C441" s="59">
        <f>(Table3032[[#This Row],[Real M1 Money Stock]]-B429)/B429</f>
        <v>-2.3348813209494352E-2</v>
      </c>
    </row>
    <row r="442" spans="1:3" x14ac:dyDescent="0.35">
      <c r="A442" s="25">
        <v>34820</v>
      </c>
      <c r="B442" s="26">
        <f>VLOOKUP(Table3032[[#This Row],[Month]],'DB Money Supply'!$A:$D,2)</f>
        <v>753</v>
      </c>
      <c r="C442" s="59">
        <f>(Table3032[[#This Row],[Real M1 Money Stock]]-B430)/B430</f>
        <v>-2.851245000645081E-2</v>
      </c>
    </row>
    <row r="443" spans="1:3" x14ac:dyDescent="0.35">
      <c r="A443" s="25">
        <v>34851</v>
      </c>
      <c r="B443" s="26">
        <f>VLOOKUP(Table3032[[#This Row],[Month]],'DB Money Supply'!$A:$D,2)</f>
        <v>750.8</v>
      </c>
      <c r="C443" s="59">
        <f>(Table3032[[#This Row],[Real M1 Money Stock]]-B431)/B431</f>
        <v>-3.0349993542554566E-2</v>
      </c>
    </row>
    <row r="444" spans="1:3" x14ac:dyDescent="0.35">
      <c r="A444" s="25">
        <v>34881</v>
      </c>
      <c r="B444" s="26">
        <f>VLOOKUP(Table3032[[#This Row],[Month]],'DB Money Supply'!$A:$D,2)</f>
        <v>750.7</v>
      </c>
      <c r="C444" s="59">
        <f>(Table3032[[#This Row],[Real M1 Money Stock]]-B432)/B432</f>
        <v>-3.1854526695898805E-2</v>
      </c>
    </row>
    <row r="445" spans="1:3" x14ac:dyDescent="0.35">
      <c r="A445" s="25">
        <v>34912</v>
      </c>
      <c r="B445" s="26">
        <f>VLOOKUP(Table3032[[#This Row],[Month]],'DB Money Supply'!$A:$D,2)</f>
        <v>749.1</v>
      </c>
      <c r="C445" s="59">
        <f>(Table3032[[#This Row],[Real M1 Money Stock]]-B433)/B433</f>
        <v>-2.9914529914529944E-2</v>
      </c>
    </row>
    <row r="446" spans="1:3" x14ac:dyDescent="0.35">
      <c r="A446" s="25">
        <v>34943</v>
      </c>
      <c r="B446" s="26">
        <f>VLOOKUP(Table3032[[#This Row],[Month]],'DB Money Supply'!$A:$D,2)</f>
        <v>745.9</v>
      </c>
      <c r="C446" s="59">
        <f>(Table3032[[#This Row],[Real M1 Money Stock]]-B434)/B434</f>
        <v>-3.3182112767336389E-2</v>
      </c>
    </row>
    <row r="447" spans="1:3" x14ac:dyDescent="0.35">
      <c r="A447" s="25">
        <v>34973</v>
      </c>
      <c r="B447" s="26">
        <f>VLOOKUP(Table3032[[#This Row],[Month]],'DB Money Supply'!$A:$D,2)</f>
        <v>740.9</v>
      </c>
      <c r="C447" s="59">
        <f>(Table3032[[#This Row],[Real M1 Money Stock]]-B435)/B435</f>
        <v>-3.7667229510326014E-2</v>
      </c>
    </row>
    <row r="448" spans="1:3" x14ac:dyDescent="0.35">
      <c r="A448" s="25">
        <v>35004</v>
      </c>
      <c r="B448" s="26">
        <f>VLOOKUP(Table3032[[#This Row],[Month]],'DB Money Supply'!$A:$D,2)</f>
        <v>737.9</v>
      </c>
      <c r="C448" s="59">
        <f>(Table3032[[#This Row],[Real M1 Money Stock]]-B436)/B436</f>
        <v>-3.956787713132888E-2</v>
      </c>
    </row>
    <row r="449" spans="1:3" x14ac:dyDescent="0.35">
      <c r="A449" s="25">
        <v>35034</v>
      </c>
      <c r="B449" s="26">
        <f>VLOOKUP(Table3032[[#This Row],[Month]],'DB Money Supply'!$A:$D,2)</f>
        <v>732.6</v>
      </c>
      <c r="C449" s="59">
        <f>(Table3032[[#This Row],[Real M1 Money Stock]]-B437)/B437</f>
        <v>-4.4351682755022173E-2</v>
      </c>
    </row>
    <row r="450" spans="1:3" x14ac:dyDescent="0.35">
      <c r="A450" s="25">
        <v>35065</v>
      </c>
      <c r="B450" s="26">
        <f>VLOOKUP(Table3032[[#This Row],[Month]],'DB Money Supply'!$A:$D,2)</f>
        <v>726.2</v>
      </c>
      <c r="C450" s="59">
        <f>(Table3032[[#This Row],[Real M1 Money Stock]]-B438)/B438</f>
        <v>-5.0718954248365956E-2</v>
      </c>
    </row>
    <row r="451" spans="1:3" x14ac:dyDescent="0.35">
      <c r="A451" s="25">
        <v>35096</v>
      </c>
      <c r="B451" s="26">
        <f>VLOOKUP(Table3032[[#This Row],[Month]],'DB Money Supply'!$A:$D,2)</f>
        <v>721.6</v>
      </c>
      <c r="C451" s="59">
        <f>(Table3032[[#This Row],[Real M1 Money Stock]]-B439)/B439</f>
        <v>-5.1025775907417088E-2</v>
      </c>
    </row>
    <row r="452" spans="1:3" x14ac:dyDescent="0.35">
      <c r="A452" s="25">
        <v>35125</v>
      </c>
      <c r="B452" s="26">
        <f>VLOOKUP(Table3032[[#This Row],[Month]],'DB Money Supply'!$A:$D,2)</f>
        <v>721.9</v>
      </c>
      <c r="C452" s="59">
        <f>(Table3032[[#This Row],[Real M1 Money Stock]]-B440)/B440</f>
        <v>-4.812763713080169E-2</v>
      </c>
    </row>
    <row r="453" spans="1:3" x14ac:dyDescent="0.35">
      <c r="A453" s="25">
        <v>35156</v>
      </c>
      <c r="B453" s="26">
        <f>VLOOKUP(Table3032[[#This Row],[Month]],'DB Money Supply'!$A:$D,2)</f>
        <v>720.6</v>
      </c>
      <c r="C453" s="59">
        <f>(Table3032[[#This Row],[Real M1 Money Stock]]-B441)/B441</f>
        <v>-4.8210276053361513E-2</v>
      </c>
    </row>
    <row r="454" spans="1:3" x14ac:dyDescent="0.35">
      <c r="A454" s="25">
        <v>35186</v>
      </c>
      <c r="B454" s="26">
        <f>VLOOKUP(Table3032[[#This Row],[Month]],'DB Money Supply'!$A:$D,2)</f>
        <v>713.9</v>
      </c>
      <c r="C454" s="59">
        <f>(Table3032[[#This Row],[Real M1 Money Stock]]-B442)/B442</f>
        <v>-5.1925630810092993E-2</v>
      </c>
    </row>
    <row r="455" spans="1:3" x14ac:dyDescent="0.35">
      <c r="A455" s="25">
        <v>35217</v>
      </c>
      <c r="B455" s="26">
        <f>VLOOKUP(Table3032[[#This Row],[Month]],'DB Money Supply'!$A:$D,2)</f>
        <v>711.7</v>
      </c>
      <c r="C455" s="59">
        <f>(Table3032[[#This Row],[Real M1 Money Stock]]-B443)/B443</f>
        <v>-5.2077783697389336E-2</v>
      </c>
    </row>
    <row r="456" spans="1:3" x14ac:dyDescent="0.35">
      <c r="A456" s="25">
        <v>35247</v>
      </c>
      <c r="B456" s="26">
        <f>VLOOKUP(Table3032[[#This Row],[Month]],'DB Money Supply'!$A:$D,2)</f>
        <v>708.5</v>
      </c>
      <c r="C456" s="59">
        <f>(Table3032[[#This Row],[Real M1 Money Stock]]-B444)/B444</f>
        <v>-5.6214200079925461E-2</v>
      </c>
    </row>
    <row r="457" spans="1:3" x14ac:dyDescent="0.35">
      <c r="A457" s="25">
        <v>35278</v>
      </c>
      <c r="B457" s="26">
        <f>VLOOKUP(Table3032[[#This Row],[Month]],'DB Money Supply'!$A:$D,2)</f>
        <v>700.8</v>
      </c>
      <c r="C457" s="59">
        <f>(Table3032[[#This Row],[Real M1 Money Stock]]-B445)/B445</f>
        <v>-6.4477372847416989E-2</v>
      </c>
    </row>
    <row r="458" spans="1:3" x14ac:dyDescent="0.35">
      <c r="A458" s="25">
        <v>35309</v>
      </c>
      <c r="B458" s="26">
        <f>VLOOKUP(Table3032[[#This Row],[Month]],'DB Money Supply'!$A:$D,2)</f>
        <v>695.1</v>
      </c>
      <c r="C458" s="59">
        <f>(Table3032[[#This Row],[Real M1 Money Stock]]-B446)/B446</f>
        <v>-6.8105644188228925E-2</v>
      </c>
    </row>
    <row r="459" spans="1:3" x14ac:dyDescent="0.35">
      <c r="A459" s="25">
        <v>35339</v>
      </c>
      <c r="B459" s="26">
        <f>VLOOKUP(Table3032[[#This Row],[Month]],'DB Money Supply'!$A:$D,2)</f>
        <v>686.3</v>
      </c>
      <c r="C459" s="59">
        <f>(Table3032[[#This Row],[Real M1 Money Stock]]-B447)/B447</f>
        <v>-7.3694155756512378E-2</v>
      </c>
    </row>
    <row r="460" spans="1:3" x14ac:dyDescent="0.35">
      <c r="A460" s="25">
        <v>35370</v>
      </c>
      <c r="B460" s="26">
        <f>VLOOKUP(Table3032[[#This Row],[Month]],'DB Money Supply'!$A:$D,2)</f>
        <v>682.7</v>
      </c>
      <c r="C460" s="59">
        <f>(Table3032[[#This Row],[Real M1 Money Stock]]-B448)/B448</f>
        <v>-7.480688440168036E-2</v>
      </c>
    </row>
    <row r="461" spans="1:3" x14ac:dyDescent="0.35">
      <c r="A461" s="25">
        <v>35400</v>
      </c>
      <c r="B461" s="26">
        <f>VLOOKUP(Table3032[[#This Row],[Month]],'DB Money Supply'!$A:$D,2)</f>
        <v>679.6</v>
      </c>
      <c r="C461" s="59">
        <f>(Table3032[[#This Row],[Real M1 Money Stock]]-B449)/B449</f>
        <v>-7.2345072345072342E-2</v>
      </c>
    </row>
    <row r="462" spans="1:3" x14ac:dyDescent="0.35">
      <c r="A462" s="25">
        <v>35431</v>
      </c>
      <c r="B462" s="26">
        <f>VLOOKUP(Table3032[[#This Row],[Month]],'DB Money Supply'!$A:$D,2)</f>
        <v>678.3</v>
      </c>
      <c r="C462" s="59">
        <f>(Table3032[[#This Row],[Real M1 Money Stock]]-B450)/B450</f>
        <v>-6.595979069126974E-2</v>
      </c>
    </row>
    <row r="463" spans="1:3" x14ac:dyDescent="0.35">
      <c r="A463" s="25">
        <v>35462</v>
      </c>
      <c r="B463" s="26">
        <f>VLOOKUP(Table3032[[#This Row],[Month]],'DB Money Supply'!$A:$D,2)</f>
        <v>675.5</v>
      </c>
      <c r="C463" s="59">
        <f>(Table3032[[#This Row],[Real M1 Money Stock]]-B451)/B451</f>
        <v>-6.3885809312638611E-2</v>
      </c>
    </row>
    <row r="464" spans="1:3" x14ac:dyDescent="0.35">
      <c r="A464" s="25">
        <v>35490</v>
      </c>
      <c r="B464" s="26">
        <f>VLOOKUP(Table3032[[#This Row],[Month]],'DB Money Supply'!$A:$D,2)</f>
        <v>671.2</v>
      </c>
      <c r="C464" s="59">
        <f>(Table3032[[#This Row],[Real M1 Money Stock]]-B452)/B452</f>
        <v>-7.0231333979775504E-2</v>
      </c>
    </row>
    <row r="465" spans="1:3" x14ac:dyDescent="0.35">
      <c r="A465" s="25">
        <v>35521</v>
      </c>
      <c r="B465" s="26">
        <f>VLOOKUP(Table3032[[#This Row],[Month]],'DB Money Supply'!$A:$D,2)</f>
        <v>665.4</v>
      </c>
      <c r="C465" s="59">
        <f>(Table3032[[#This Row],[Real M1 Money Stock]]-B453)/B453</f>
        <v>-7.6602830974188241E-2</v>
      </c>
    </row>
    <row r="466" spans="1:3" x14ac:dyDescent="0.35">
      <c r="A466" s="25">
        <v>35551</v>
      </c>
      <c r="B466" s="26">
        <f>VLOOKUP(Table3032[[#This Row],[Month]],'DB Money Supply'!$A:$D,2)</f>
        <v>665.3</v>
      </c>
      <c r="C466" s="59">
        <f>(Table3032[[#This Row],[Real M1 Money Stock]]-B454)/B454</f>
        <v>-6.8076761451183673E-2</v>
      </c>
    </row>
    <row r="467" spans="1:3" x14ac:dyDescent="0.35">
      <c r="A467" s="25">
        <v>35582</v>
      </c>
      <c r="B467" s="26">
        <f>VLOOKUP(Table3032[[#This Row],[Month]],'DB Money Supply'!$A:$D,2)</f>
        <v>665.5</v>
      </c>
      <c r="C467" s="59">
        <f>(Table3032[[#This Row],[Real M1 Money Stock]]-B455)/B455</f>
        <v>-6.4914992272024782E-2</v>
      </c>
    </row>
    <row r="468" spans="1:3" x14ac:dyDescent="0.35">
      <c r="A468" s="25">
        <v>35612</v>
      </c>
      <c r="B468" s="26">
        <f>VLOOKUP(Table3032[[#This Row],[Month]],'DB Money Supply'!$A:$D,2)</f>
        <v>664.3</v>
      </c>
      <c r="C468" s="59">
        <f>(Table3032[[#This Row],[Real M1 Money Stock]]-B456)/B456</f>
        <v>-6.2385321100917497E-2</v>
      </c>
    </row>
    <row r="469" spans="1:3" x14ac:dyDescent="0.35">
      <c r="A469" s="25">
        <v>35643</v>
      </c>
      <c r="B469" s="26">
        <f>VLOOKUP(Table3032[[#This Row],[Month]],'DB Money Supply'!$A:$D,2)</f>
        <v>668.7</v>
      </c>
      <c r="C469" s="59">
        <f>(Table3032[[#This Row],[Real M1 Money Stock]]-B457)/B457</f>
        <v>-4.5804794520547816E-2</v>
      </c>
    </row>
    <row r="470" spans="1:3" x14ac:dyDescent="0.35">
      <c r="A470" s="25">
        <v>35674</v>
      </c>
      <c r="B470" s="26">
        <f>VLOOKUP(Table3032[[#This Row],[Month]],'DB Money Supply'!$A:$D,2)</f>
        <v>661.8</v>
      </c>
      <c r="C470" s="59">
        <f>(Table3032[[#This Row],[Real M1 Money Stock]]-B458)/B458</f>
        <v>-4.790677600345284E-2</v>
      </c>
    </row>
    <row r="471" spans="1:3" x14ac:dyDescent="0.35">
      <c r="A471" s="25">
        <v>35704</v>
      </c>
      <c r="B471" s="26">
        <f>VLOOKUP(Table3032[[#This Row],[Month]],'DB Money Supply'!$A:$D,2)</f>
        <v>659.8</v>
      </c>
      <c r="C471" s="59">
        <f>(Table3032[[#This Row],[Real M1 Money Stock]]-B459)/B459</f>
        <v>-3.8612851522657733E-2</v>
      </c>
    </row>
    <row r="472" spans="1:3" x14ac:dyDescent="0.35">
      <c r="A472" s="25">
        <v>35735</v>
      </c>
      <c r="B472" s="26">
        <f>VLOOKUP(Table3032[[#This Row],[Month]],'DB Money Supply'!$A:$D,2)</f>
        <v>662.3</v>
      </c>
      <c r="C472" s="59">
        <f>(Table3032[[#This Row],[Real M1 Money Stock]]-B460)/B460</f>
        <v>-2.9881353449538729E-2</v>
      </c>
    </row>
    <row r="473" spans="1:3" x14ac:dyDescent="0.35">
      <c r="A473" s="25">
        <v>35765</v>
      </c>
      <c r="B473" s="26">
        <f>VLOOKUP(Table3032[[#This Row],[Month]],'DB Money Supply'!$A:$D,2)</f>
        <v>662.7</v>
      </c>
      <c r="C473" s="59">
        <f>(Table3032[[#This Row],[Real M1 Money Stock]]-B461)/B461</f>
        <v>-2.4867569158328395E-2</v>
      </c>
    </row>
    <row r="474" spans="1:3" x14ac:dyDescent="0.35">
      <c r="A474" s="25">
        <v>35796</v>
      </c>
      <c r="B474" s="26">
        <f>VLOOKUP(Table3032[[#This Row],[Month]],'DB Money Supply'!$A:$D,2)</f>
        <v>663</v>
      </c>
      <c r="C474" s="59">
        <f>(Table3032[[#This Row],[Real M1 Money Stock]]-B462)/B462</f>
        <v>-2.2556390977443542E-2</v>
      </c>
    </row>
    <row r="475" spans="1:3" x14ac:dyDescent="0.35">
      <c r="A475" s="25">
        <v>35827</v>
      </c>
      <c r="B475" s="26">
        <f>VLOOKUP(Table3032[[#This Row],[Month]],'DB Money Supply'!$A:$D,2)</f>
        <v>665.3</v>
      </c>
      <c r="C475" s="59">
        <f>(Table3032[[#This Row],[Real M1 Money Stock]]-B463)/B463</f>
        <v>-1.5099925980755064E-2</v>
      </c>
    </row>
    <row r="476" spans="1:3" x14ac:dyDescent="0.35">
      <c r="A476" s="25">
        <v>35855</v>
      </c>
      <c r="B476" s="26">
        <f>VLOOKUP(Table3032[[#This Row],[Month]],'DB Money Supply'!$A:$D,2)</f>
        <v>664.8</v>
      </c>
      <c r="C476" s="59">
        <f>(Table3032[[#This Row],[Real M1 Money Stock]]-B464)/B464</f>
        <v>-9.5351609058404209E-3</v>
      </c>
    </row>
    <row r="477" spans="1:3" x14ac:dyDescent="0.35">
      <c r="A477" s="25">
        <v>35886</v>
      </c>
      <c r="B477" s="26">
        <f>VLOOKUP(Table3032[[#This Row],[Month]],'DB Money Supply'!$A:$D,2)</f>
        <v>663.7</v>
      </c>
      <c r="C477" s="59">
        <f>(Table3032[[#This Row],[Real M1 Money Stock]]-B465)/B465</f>
        <v>-2.5548542230236426E-3</v>
      </c>
    </row>
    <row r="478" spans="1:3" x14ac:dyDescent="0.35">
      <c r="A478" s="25">
        <v>35916</v>
      </c>
      <c r="B478" s="26">
        <f>VLOOKUP(Table3032[[#This Row],[Month]],'DB Money Supply'!$A:$D,2)</f>
        <v>663.7</v>
      </c>
      <c r="C478" s="59">
        <f>(Table3032[[#This Row],[Real M1 Money Stock]]-B466)/B466</f>
        <v>-2.404930106718637E-3</v>
      </c>
    </row>
    <row r="479" spans="1:3" x14ac:dyDescent="0.35">
      <c r="A479" s="25">
        <v>35947</v>
      </c>
      <c r="B479" s="26">
        <f>VLOOKUP(Table3032[[#This Row],[Month]],'DB Money Supply'!$A:$D,2)</f>
        <v>661.1</v>
      </c>
      <c r="C479" s="59">
        <f>(Table3032[[#This Row],[Real M1 Money Stock]]-B467)/B467</f>
        <v>-6.6115702479338503E-3</v>
      </c>
    </row>
    <row r="480" spans="1:3" x14ac:dyDescent="0.35">
      <c r="A480" s="25">
        <v>35977</v>
      </c>
      <c r="B480" s="26">
        <f>VLOOKUP(Table3032[[#This Row],[Month]],'DB Money Supply'!$A:$D,2)</f>
        <v>658.8</v>
      </c>
      <c r="C480" s="59">
        <f>(Table3032[[#This Row],[Real M1 Money Stock]]-B468)/B468</f>
        <v>-8.2793918410356774E-3</v>
      </c>
    </row>
    <row r="481" spans="1:3" x14ac:dyDescent="0.35">
      <c r="A481" s="25">
        <v>36008</v>
      </c>
      <c r="B481" s="26">
        <f>VLOOKUP(Table3032[[#This Row],[Month]],'DB Money Supply'!$A:$D,2)</f>
        <v>658.4</v>
      </c>
      <c r="C481" s="59">
        <f>(Table3032[[#This Row],[Real M1 Money Stock]]-B469)/B469</f>
        <v>-1.5403020786600968E-2</v>
      </c>
    </row>
    <row r="482" spans="1:3" x14ac:dyDescent="0.35">
      <c r="A482" s="25">
        <v>36039</v>
      </c>
      <c r="B482" s="26">
        <f>VLOOKUP(Table3032[[#This Row],[Month]],'DB Money Supply'!$A:$D,2)</f>
        <v>660.5</v>
      </c>
      <c r="C482" s="59">
        <f>(Table3032[[#This Row],[Real M1 Money Stock]]-B470)/B470</f>
        <v>-1.9643396796614606E-3</v>
      </c>
    </row>
    <row r="483" spans="1:3" x14ac:dyDescent="0.35">
      <c r="A483" s="25">
        <v>36069</v>
      </c>
      <c r="B483" s="26">
        <f>VLOOKUP(Table3032[[#This Row],[Month]],'DB Money Supply'!$A:$D,2)</f>
        <v>662.6</v>
      </c>
      <c r="C483" s="59">
        <f>(Table3032[[#This Row],[Real M1 Money Stock]]-B471)/B471</f>
        <v>4.243710215216836E-3</v>
      </c>
    </row>
    <row r="484" spans="1:3" x14ac:dyDescent="0.35">
      <c r="A484" s="25">
        <v>36100</v>
      </c>
      <c r="B484" s="26">
        <f>VLOOKUP(Table3032[[#This Row],[Month]],'DB Money Supply'!$A:$D,2)</f>
        <v>667.2</v>
      </c>
      <c r="C484" s="59">
        <f>(Table3032[[#This Row],[Real M1 Money Stock]]-B472)/B472</f>
        <v>7.3984599124265306E-3</v>
      </c>
    </row>
    <row r="485" spans="1:3" x14ac:dyDescent="0.35">
      <c r="A485" s="25">
        <v>36130</v>
      </c>
      <c r="B485" s="26">
        <f>VLOOKUP(Table3032[[#This Row],[Month]],'DB Money Supply'!$A:$D,2)</f>
        <v>666.1</v>
      </c>
      <c r="C485" s="59">
        <f>(Table3032[[#This Row],[Real M1 Money Stock]]-B473)/B473</f>
        <v>5.1305266334691069E-3</v>
      </c>
    </row>
    <row r="486" spans="1:3" x14ac:dyDescent="0.35">
      <c r="A486" s="25">
        <v>36161</v>
      </c>
      <c r="B486" s="26">
        <f>VLOOKUP(Table3032[[#This Row],[Month]],'DB Money Supply'!$A:$D,2)</f>
        <v>666.7</v>
      </c>
      <c r="C486" s="59">
        <f>(Table3032[[#This Row],[Real M1 Money Stock]]-B474)/B474</f>
        <v>5.5806938159880023E-3</v>
      </c>
    </row>
    <row r="487" spans="1:3" x14ac:dyDescent="0.35">
      <c r="A487" s="25">
        <v>36192</v>
      </c>
      <c r="B487" s="26">
        <f>VLOOKUP(Table3032[[#This Row],[Month]],'DB Money Supply'!$A:$D,2)</f>
        <v>665.9</v>
      </c>
      <c r="C487" s="59">
        <f>(Table3032[[#This Row],[Real M1 Money Stock]]-B475)/B475</f>
        <v>9.018487900195743E-4</v>
      </c>
    </row>
    <row r="488" spans="1:3" x14ac:dyDescent="0.35">
      <c r="A488" s="25">
        <v>36220</v>
      </c>
      <c r="B488" s="26">
        <f>VLOOKUP(Table3032[[#This Row],[Month]],'DB Money Supply'!$A:$D,2)</f>
        <v>665.4</v>
      </c>
      <c r="C488" s="59">
        <f>(Table3032[[#This Row],[Real M1 Money Stock]]-B476)/B476</f>
        <v>9.0252707581230866E-4</v>
      </c>
    </row>
    <row r="489" spans="1:3" x14ac:dyDescent="0.35">
      <c r="A489" s="25">
        <v>36251</v>
      </c>
      <c r="B489" s="26">
        <f>VLOOKUP(Table3032[[#This Row],[Month]],'DB Money Supply'!$A:$D,2)</f>
        <v>664</v>
      </c>
      <c r="C489" s="59">
        <f>(Table3032[[#This Row],[Real M1 Money Stock]]-B477)/B477</f>
        <v>4.5201145095668903E-4</v>
      </c>
    </row>
    <row r="490" spans="1:3" x14ac:dyDescent="0.35">
      <c r="A490" s="25">
        <v>36281</v>
      </c>
      <c r="B490" s="26">
        <f>VLOOKUP(Table3032[[#This Row],[Month]],'DB Money Supply'!$A:$D,2)</f>
        <v>664.9</v>
      </c>
      <c r="C490" s="59">
        <f>(Table3032[[#This Row],[Real M1 Money Stock]]-B478)/B478</f>
        <v>1.8080458038269274E-3</v>
      </c>
    </row>
    <row r="491" spans="1:3" x14ac:dyDescent="0.35">
      <c r="A491" s="25">
        <v>36312</v>
      </c>
      <c r="B491" s="26">
        <f>VLOOKUP(Table3032[[#This Row],[Month]],'DB Money Supply'!$A:$D,2)</f>
        <v>662.5</v>
      </c>
      <c r="C491" s="59">
        <f>(Table3032[[#This Row],[Real M1 Money Stock]]-B479)/B479</f>
        <v>2.1176826501285392E-3</v>
      </c>
    </row>
    <row r="492" spans="1:3" x14ac:dyDescent="0.35">
      <c r="A492" s="25">
        <v>36342</v>
      </c>
      <c r="B492" s="26">
        <f>VLOOKUP(Table3032[[#This Row],[Month]],'DB Money Supply'!$A:$D,2)</f>
        <v>659.3</v>
      </c>
      <c r="C492" s="59">
        <f>(Table3032[[#This Row],[Real M1 Money Stock]]-B480)/B480</f>
        <v>7.5895567698846395E-4</v>
      </c>
    </row>
    <row r="493" spans="1:3" x14ac:dyDescent="0.35">
      <c r="A493" s="25">
        <v>36373</v>
      </c>
      <c r="B493" s="26">
        <f>VLOOKUP(Table3032[[#This Row],[Month]],'DB Money Supply'!$A:$D,2)</f>
        <v>657.8</v>
      </c>
      <c r="C493" s="59">
        <f>(Table3032[[#This Row],[Real M1 Money Stock]]-B481)/B481</f>
        <v>-9.1130012150671743E-4</v>
      </c>
    </row>
    <row r="494" spans="1:3" x14ac:dyDescent="0.35">
      <c r="A494" s="25">
        <v>36404</v>
      </c>
      <c r="B494" s="26">
        <f>VLOOKUP(Table3032[[#This Row],[Month]],'DB Money Supply'!$A:$D,2)</f>
        <v>653.5</v>
      </c>
      <c r="C494" s="59">
        <f>(Table3032[[#This Row],[Real M1 Money Stock]]-B482)/B482</f>
        <v>-1.0598031794095382E-2</v>
      </c>
    </row>
    <row r="495" spans="1:3" x14ac:dyDescent="0.35">
      <c r="A495" s="25">
        <v>36434</v>
      </c>
      <c r="B495" s="26">
        <f>VLOOKUP(Table3032[[#This Row],[Month]],'DB Money Supply'!$A:$D,2)</f>
        <v>656.3</v>
      </c>
      <c r="C495" s="59">
        <f>(Table3032[[#This Row],[Real M1 Money Stock]]-B483)/B483</f>
        <v>-9.5079987926351764E-3</v>
      </c>
    </row>
    <row r="496" spans="1:3" x14ac:dyDescent="0.35">
      <c r="A496" s="25">
        <v>36465</v>
      </c>
      <c r="B496" s="26">
        <f>VLOOKUP(Table3032[[#This Row],[Month]],'DB Money Supply'!$A:$D,2)</f>
        <v>659.6</v>
      </c>
      <c r="C496" s="59">
        <f>(Table3032[[#This Row],[Real M1 Money Stock]]-B484)/B484</f>
        <v>-1.1390887290167899E-2</v>
      </c>
    </row>
    <row r="497" spans="1:3" x14ac:dyDescent="0.35">
      <c r="A497" s="25">
        <v>36495</v>
      </c>
      <c r="B497" s="26">
        <f>VLOOKUP(Table3032[[#This Row],[Month]],'DB Money Supply'!$A:$D,2)</f>
        <v>664.8</v>
      </c>
      <c r="C497" s="59">
        <f>(Table3032[[#This Row],[Real M1 Money Stock]]-B485)/B485</f>
        <v>-1.9516589100736649E-3</v>
      </c>
    </row>
    <row r="498" spans="1:3" x14ac:dyDescent="0.35">
      <c r="A498" s="25">
        <v>36526</v>
      </c>
      <c r="B498" s="26">
        <f>VLOOKUP(Table3032[[#This Row],[Month]],'DB Money Supply'!$A:$D,2)</f>
        <v>662.8</v>
      </c>
      <c r="C498" s="59">
        <f>(Table3032[[#This Row],[Real M1 Money Stock]]-B486)/B486</f>
        <v>-5.8497075146244047E-3</v>
      </c>
    </row>
    <row r="499" spans="1:3" x14ac:dyDescent="0.35">
      <c r="A499" s="25">
        <v>36557</v>
      </c>
      <c r="B499" s="26">
        <f>VLOOKUP(Table3032[[#This Row],[Month]],'DB Money Supply'!$A:$D,2)</f>
        <v>652.1</v>
      </c>
      <c r="C499" s="59">
        <f>(Table3032[[#This Row],[Real M1 Money Stock]]-B487)/B487</f>
        <v>-2.072383240726829E-2</v>
      </c>
    </row>
    <row r="500" spans="1:3" x14ac:dyDescent="0.35">
      <c r="A500" s="25">
        <v>36586</v>
      </c>
      <c r="B500" s="26">
        <f>VLOOKUP(Table3032[[#This Row],[Month]],'DB Money Supply'!$A:$D,2)</f>
        <v>647.70000000000005</v>
      </c>
      <c r="C500" s="59">
        <f>(Table3032[[#This Row],[Real M1 Money Stock]]-B488)/B488</f>
        <v>-2.660054102795301E-2</v>
      </c>
    </row>
    <row r="501" spans="1:3" x14ac:dyDescent="0.35">
      <c r="A501" s="25">
        <v>36617</v>
      </c>
      <c r="B501" s="26">
        <f>VLOOKUP(Table3032[[#This Row],[Month]],'DB Money Supply'!$A:$D,2)</f>
        <v>652.79999999999995</v>
      </c>
      <c r="C501" s="59">
        <f>(Table3032[[#This Row],[Real M1 Money Stock]]-B489)/B489</f>
        <v>-1.6867469879518142E-2</v>
      </c>
    </row>
    <row r="502" spans="1:3" x14ac:dyDescent="0.35">
      <c r="A502" s="25">
        <v>36647</v>
      </c>
      <c r="B502" s="26">
        <f>VLOOKUP(Table3032[[#This Row],[Month]],'DB Money Supply'!$A:$D,2)</f>
        <v>645.4</v>
      </c>
      <c r="C502" s="59">
        <f>(Table3032[[#This Row],[Real M1 Money Stock]]-B490)/B490</f>
        <v>-2.9327718453902845E-2</v>
      </c>
    </row>
    <row r="503" spans="1:3" x14ac:dyDescent="0.35">
      <c r="A503" s="25">
        <v>36678</v>
      </c>
      <c r="B503" s="26">
        <f>VLOOKUP(Table3032[[#This Row],[Month]],'DB Money Supply'!$A:$D,2)</f>
        <v>640.29999999999995</v>
      </c>
      <c r="C503" s="59">
        <f>(Table3032[[#This Row],[Real M1 Money Stock]]-B491)/B491</f>
        <v>-3.3509433962264218E-2</v>
      </c>
    </row>
    <row r="504" spans="1:3" x14ac:dyDescent="0.35">
      <c r="A504" s="25">
        <v>36708</v>
      </c>
      <c r="B504" s="26">
        <f>VLOOKUP(Table3032[[#This Row],[Month]],'DB Money Supply'!$A:$D,2)</f>
        <v>639</v>
      </c>
      <c r="C504" s="59">
        <f>(Table3032[[#This Row],[Real M1 Money Stock]]-B492)/B492</f>
        <v>-3.0790232064310565E-2</v>
      </c>
    </row>
    <row r="505" spans="1:3" x14ac:dyDescent="0.35">
      <c r="A505" s="25">
        <v>36739</v>
      </c>
      <c r="B505" s="26">
        <f>VLOOKUP(Table3032[[#This Row],[Month]],'DB Money Supply'!$A:$D,2)</f>
        <v>637.1</v>
      </c>
      <c r="C505" s="59">
        <f>(Table3032[[#This Row],[Real M1 Money Stock]]-B493)/B493</f>
        <v>-3.1468531468531367E-2</v>
      </c>
    </row>
    <row r="506" spans="1:3" x14ac:dyDescent="0.35">
      <c r="A506" s="25">
        <v>36770</v>
      </c>
      <c r="B506" s="26">
        <f>VLOOKUP(Table3032[[#This Row],[Month]],'DB Money Supply'!$A:$D,2)</f>
        <v>633.5</v>
      </c>
      <c r="C506" s="59">
        <f>(Table3032[[#This Row],[Real M1 Money Stock]]-B494)/B494</f>
        <v>-3.0604437643458302E-2</v>
      </c>
    </row>
    <row r="507" spans="1:3" x14ac:dyDescent="0.35">
      <c r="A507" s="25">
        <v>36800</v>
      </c>
      <c r="B507" s="26">
        <f>VLOOKUP(Table3032[[#This Row],[Month]],'DB Money Supply'!$A:$D,2)</f>
        <v>631.79999999999995</v>
      </c>
      <c r="C507" s="59">
        <f>(Table3032[[#This Row],[Real M1 Money Stock]]-B495)/B495</f>
        <v>-3.733048910559196E-2</v>
      </c>
    </row>
    <row r="508" spans="1:3" x14ac:dyDescent="0.35">
      <c r="A508" s="25">
        <v>36831</v>
      </c>
      <c r="B508" s="26">
        <f>VLOOKUP(Table3032[[#This Row],[Month]],'DB Money Supply'!$A:$D,2)</f>
        <v>627.1</v>
      </c>
      <c r="C508" s="59">
        <f>(Table3032[[#This Row],[Real M1 Money Stock]]-B496)/B496</f>
        <v>-4.927228623408126E-2</v>
      </c>
    </row>
    <row r="509" spans="1:3" x14ac:dyDescent="0.35">
      <c r="A509" s="25">
        <v>36861</v>
      </c>
      <c r="B509" s="26">
        <f>VLOOKUP(Table3032[[#This Row],[Month]],'DB Money Supply'!$A:$D,2)</f>
        <v>623.5</v>
      </c>
      <c r="C509" s="59">
        <f>(Table3032[[#This Row],[Real M1 Money Stock]]-B497)/B497</f>
        <v>-6.2123947051744823E-2</v>
      </c>
    </row>
    <row r="510" spans="1:3" x14ac:dyDescent="0.35">
      <c r="A510" s="25">
        <v>36892</v>
      </c>
      <c r="B510" s="26">
        <f>VLOOKUP(Table3032[[#This Row],[Month]],'DB Money Supply'!$A:$D,2)</f>
        <v>624.5</v>
      </c>
      <c r="C510" s="59">
        <f>(Table3032[[#This Row],[Real M1 Money Stock]]-B498)/B498</f>
        <v>-5.7785153892576879E-2</v>
      </c>
    </row>
    <row r="511" spans="1:3" x14ac:dyDescent="0.35">
      <c r="A511" s="25">
        <v>36923</v>
      </c>
      <c r="B511" s="26">
        <f>VLOOKUP(Table3032[[#This Row],[Month]],'DB Money Supply'!$A:$D,2)</f>
        <v>625.70000000000005</v>
      </c>
      <c r="C511" s="59">
        <f>(Table3032[[#This Row],[Real M1 Money Stock]]-B499)/B499</f>
        <v>-4.0484588253335341E-2</v>
      </c>
    </row>
    <row r="512" spans="1:3" x14ac:dyDescent="0.35">
      <c r="A512" s="25">
        <v>36951</v>
      </c>
      <c r="B512" s="26">
        <f>VLOOKUP(Table3032[[#This Row],[Month]],'DB Money Supply'!$A:$D,2)</f>
        <v>629.70000000000005</v>
      </c>
      <c r="C512" s="59">
        <f>(Table3032[[#This Row],[Real M1 Money Stock]]-B500)/B500</f>
        <v>-2.779064381658175E-2</v>
      </c>
    </row>
    <row r="513" spans="1:3" x14ac:dyDescent="0.35">
      <c r="A513" s="25">
        <v>36982</v>
      </c>
      <c r="B513" s="26">
        <f>VLOOKUP(Table3032[[#This Row],[Month]],'DB Money Supply'!$A:$D,2)</f>
        <v>633</v>
      </c>
      <c r="C513" s="59">
        <f>(Table3032[[#This Row],[Real M1 Money Stock]]-B501)/B501</f>
        <v>-3.033088235294111E-2</v>
      </c>
    </row>
    <row r="514" spans="1:3" x14ac:dyDescent="0.35">
      <c r="A514" s="25">
        <v>37012</v>
      </c>
      <c r="B514" s="26">
        <f>VLOOKUP(Table3032[[#This Row],[Month]],'DB Money Supply'!$A:$D,2)</f>
        <v>630.9</v>
      </c>
      <c r="C514" s="59">
        <f>(Table3032[[#This Row],[Real M1 Money Stock]]-B502)/B502</f>
        <v>-2.2466687325689495E-2</v>
      </c>
    </row>
    <row r="515" spans="1:3" x14ac:dyDescent="0.35">
      <c r="A515" s="25">
        <v>37043</v>
      </c>
      <c r="B515" s="26">
        <f>VLOOKUP(Table3032[[#This Row],[Month]],'DB Money Supply'!$A:$D,2)</f>
        <v>633.79999999999995</v>
      </c>
      <c r="C515" s="59">
        <f>(Table3032[[#This Row],[Real M1 Money Stock]]-B503)/B503</f>
        <v>-1.015149148836483E-2</v>
      </c>
    </row>
    <row r="516" spans="1:3" x14ac:dyDescent="0.35">
      <c r="A516" s="25">
        <v>37073</v>
      </c>
      <c r="B516" s="26">
        <f>VLOOKUP(Table3032[[#This Row],[Month]],'DB Money Supply'!$A:$D,2)</f>
        <v>642</v>
      </c>
      <c r="C516" s="59">
        <f>(Table3032[[#This Row],[Real M1 Money Stock]]-B504)/B504</f>
        <v>4.6948356807511738E-3</v>
      </c>
    </row>
    <row r="517" spans="1:3" x14ac:dyDescent="0.35">
      <c r="A517" s="25">
        <v>37104</v>
      </c>
      <c r="B517" s="26">
        <f>VLOOKUP(Table3032[[#This Row],[Month]],'DB Money Supply'!$A:$D,2)</f>
        <v>648.4</v>
      </c>
      <c r="C517" s="59">
        <f>(Table3032[[#This Row],[Real M1 Money Stock]]-B505)/B505</f>
        <v>1.7736619055093321E-2</v>
      </c>
    </row>
    <row r="518" spans="1:3" x14ac:dyDescent="0.35">
      <c r="A518" s="25">
        <v>37135</v>
      </c>
      <c r="B518" s="26">
        <f>VLOOKUP(Table3032[[#This Row],[Month]],'DB Money Supply'!$A:$D,2)</f>
        <v>677</v>
      </c>
      <c r="C518" s="59">
        <f>(Table3032[[#This Row],[Real M1 Money Stock]]-B506)/B506</f>
        <v>6.8666140489344912E-2</v>
      </c>
    </row>
    <row r="519" spans="1:3" x14ac:dyDescent="0.35">
      <c r="A519" s="25">
        <v>37165</v>
      </c>
      <c r="B519" s="26">
        <f>VLOOKUP(Table3032[[#This Row],[Month]],'DB Money Supply'!$A:$D,2)</f>
        <v>656.4</v>
      </c>
      <c r="C519" s="59">
        <f>(Table3032[[#This Row],[Real M1 Money Stock]]-B507)/B507</f>
        <v>3.8936372269705644E-2</v>
      </c>
    </row>
    <row r="520" spans="1:3" x14ac:dyDescent="0.35">
      <c r="A520" s="25">
        <v>37196</v>
      </c>
      <c r="B520" s="26">
        <f>VLOOKUP(Table3032[[#This Row],[Month]],'DB Money Supply'!$A:$D,2)</f>
        <v>659.7</v>
      </c>
      <c r="C520" s="59">
        <f>(Table3032[[#This Row],[Real M1 Money Stock]]-B508)/B508</f>
        <v>5.1985329293573627E-2</v>
      </c>
    </row>
    <row r="521" spans="1:3" x14ac:dyDescent="0.35">
      <c r="A521" s="25">
        <v>37226</v>
      </c>
      <c r="B521" s="26">
        <f>VLOOKUP(Table3032[[#This Row],[Month]],'DB Money Supply'!$A:$D,2)</f>
        <v>667</v>
      </c>
      <c r="C521" s="59">
        <f>(Table3032[[#This Row],[Real M1 Money Stock]]-B509)/B509</f>
        <v>6.9767441860465115E-2</v>
      </c>
    </row>
    <row r="522" spans="1:3" x14ac:dyDescent="0.35">
      <c r="A522" s="25">
        <v>37257</v>
      </c>
      <c r="B522" s="26">
        <f>VLOOKUP(Table3032[[#This Row],[Month]],'DB Money Supply'!$A:$D,2)</f>
        <v>670.1</v>
      </c>
      <c r="C522" s="59">
        <f>(Table3032[[#This Row],[Real M1 Money Stock]]-B510)/B510</f>
        <v>7.3018414731785469E-2</v>
      </c>
    </row>
    <row r="523" spans="1:3" x14ac:dyDescent="0.35">
      <c r="A523" s="25">
        <v>37288</v>
      </c>
      <c r="B523" s="26">
        <f>VLOOKUP(Table3032[[#This Row],[Month]],'DB Money Supply'!$A:$D,2)</f>
        <v>668.9</v>
      </c>
      <c r="C523" s="59">
        <f>(Table3032[[#This Row],[Real M1 Money Stock]]-B511)/B511</f>
        <v>6.9042672207127898E-2</v>
      </c>
    </row>
    <row r="524" spans="1:3" x14ac:dyDescent="0.35">
      <c r="A524" s="25">
        <v>37316</v>
      </c>
      <c r="B524" s="26">
        <f>VLOOKUP(Table3032[[#This Row],[Month]],'DB Money Supply'!$A:$D,2)</f>
        <v>668.5</v>
      </c>
      <c r="C524" s="59">
        <f>(Table3032[[#This Row],[Real M1 Money Stock]]-B512)/B512</f>
        <v>6.1616642845799513E-2</v>
      </c>
    </row>
    <row r="525" spans="1:3" x14ac:dyDescent="0.35">
      <c r="A525" s="25">
        <v>37347</v>
      </c>
      <c r="B525" s="26">
        <f>VLOOKUP(Table3032[[#This Row],[Month]],'DB Money Supply'!$A:$D,2)</f>
        <v>662</v>
      </c>
      <c r="C525" s="59">
        <f>(Table3032[[#This Row],[Real M1 Money Stock]]-B513)/B513</f>
        <v>4.5813586097946286E-2</v>
      </c>
    </row>
    <row r="526" spans="1:3" x14ac:dyDescent="0.35">
      <c r="A526" s="25">
        <v>37377</v>
      </c>
      <c r="B526" s="26">
        <f>VLOOKUP(Table3032[[#This Row],[Month]],'DB Money Supply'!$A:$D,2)</f>
        <v>662.6</v>
      </c>
      <c r="C526" s="59">
        <f>(Table3032[[#This Row],[Real M1 Money Stock]]-B514)/B514</f>
        <v>5.0245680773498252E-2</v>
      </c>
    </row>
    <row r="527" spans="1:3" x14ac:dyDescent="0.35">
      <c r="A527" s="25">
        <v>37408</v>
      </c>
      <c r="B527" s="26">
        <f>VLOOKUP(Table3032[[#This Row],[Month]],'DB Money Supply'!$A:$D,2)</f>
        <v>664.4</v>
      </c>
      <c r="C527" s="59">
        <f>(Table3032[[#This Row],[Real M1 Money Stock]]-B515)/B515</f>
        <v>4.8280214578731502E-2</v>
      </c>
    </row>
    <row r="528" spans="1:3" x14ac:dyDescent="0.35">
      <c r="A528" s="25">
        <v>37438</v>
      </c>
      <c r="B528" s="26">
        <f>VLOOKUP(Table3032[[#This Row],[Month]],'DB Money Supply'!$A:$D,2)</f>
        <v>666.2</v>
      </c>
      <c r="C528" s="59">
        <f>(Table3032[[#This Row],[Real M1 Money Stock]]-B516)/B516</f>
        <v>3.7694704049844305E-2</v>
      </c>
    </row>
    <row r="529" spans="1:3" x14ac:dyDescent="0.35">
      <c r="A529" s="25">
        <v>37469</v>
      </c>
      <c r="B529" s="26">
        <f>VLOOKUP(Table3032[[#This Row],[Month]],'DB Money Supply'!$A:$D,2)</f>
        <v>657.7</v>
      </c>
      <c r="C529" s="59">
        <f>(Table3032[[#This Row],[Real M1 Money Stock]]-B517)/B517</f>
        <v>1.4342998149290668E-2</v>
      </c>
    </row>
    <row r="530" spans="1:3" x14ac:dyDescent="0.35">
      <c r="A530" s="25">
        <v>37500</v>
      </c>
      <c r="B530" s="26">
        <f>VLOOKUP(Table3032[[#This Row],[Month]],'DB Money Supply'!$A:$D,2)</f>
        <v>661.6</v>
      </c>
      <c r="C530" s="59">
        <f>(Table3032[[#This Row],[Real M1 Money Stock]]-B518)/B518</f>
        <v>-2.2747415066469687E-2</v>
      </c>
    </row>
    <row r="531" spans="1:3" x14ac:dyDescent="0.35">
      <c r="A531" s="25">
        <v>37530</v>
      </c>
      <c r="B531" s="26">
        <f>VLOOKUP(Table3032[[#This Row],[Month]],'DB Money Supply'!$A:$D,2)</f>
        <v>664.5</v>
      </c>
      <c r="C531" s="59">
        <f>(Table3032[[#This Row],[Real M1 Money Stock]]-B519)/B519</f>
        <v>1.2340036563071333E-2</v>
      </c>
    </row>
    <row r="532" spans="1:3" x14ac:dyDescent="0.35">
      <c r="A532" s="25">
        <v>37561</v>
      </c>
      <c r="B532" s="26">
        <f>VLOOKUP(Table3032[[#This Row],[Month]],'DB Money Supply'!$A:$D,2)</f>
        <v>666.4</v>
      </c>
      <c r="C532" s="59">
        <f>(Table3032[[#This Row],[Real M1 Money Stock]]-B520)/B520</f>
        <v>1.015613157495821E-2</v>
      </c>
    </row>
    <row r="533" spans="1:3" x14ac:dyDescent="0.35">
      <c r="A533" s="25">
        <v>37591</v>
      </c>
      <c r="B533" s="26">
        <f>VLOOKUP(Table3032[[#This Row],[Month]],'DB Money Supply'!$A:$D,2)</f>
        <v>671.2</v>
      </c>
      <c r="C533" s="59">
        <f>(Table3032[[#This Row],[Real M1 Money Stock]]-B521)/B521</f>
        <v>6.2968515742129619E-3</v>
      </c>
    </row>
    <row r="534" spans="1:3" x14ac:dyDescent="0.35">
      <c r="A534" s="25">
        <v>37622</v>
      </c>
      <c r="B534" s="26">
        <f>VLOOKUP(Table3032[[#This Row],[Month]],'DB Money Supply'!$A:$D,2)</f>
        <v>672.1</v>
      </c>
      <c r="C534" s="59">
        <f>(Table3032[[#This Row],[Real M1 Money Stock]]-B522)/B522</f>
        <v>2.9846291598268912E-3</v>
      </c>
    </row>
    <row r="535" spans="1:3" x14ac:dyDescent="0.35">
      <c r="A535" s="25">
        <v>37653</v>
      </c>
      <c r="B535" s="26">
        <f>VLOOKUP(Table3032[[#This Row],[Month]],'DB Money Supply'!$A:$D,2)</f>
        <v>674.4</v>
      </c>
      <c r="C535" s="59">
        <f>(Table3032[[#This Row],[Real M1 Money Stock]]-B523)/B523</f>
        <v>8.2224547764987287E-3</v>
      </c>
    </row>
    <row r="536" spans="1:3" x14ac:dyDescent="0.35">
      <c r="A536" s="25">
        <v>37681</v>
      </c>
      <c r="B536" s="26">
        <f>VLOOKUP(Table3032[[#This Row],[Month]],'DB Money Supply'!$A:$D,2)</f>
        <v>673.9</v>
      </c>
      <c r="C536" s="59">
        <f>(Table3032[[#This Row],[Real M1 Money Stock]]-B524)/B524</f>
        <v>8.0777860882572591E-3</v>
      </c>
    </row>
    <row r="537" spans="1:3" x14ac:dyDescent="0.35">
      <c r="A537" s="25">
        <v>37712</v>
      </c>
      <c r="B537" s="26">
        <f>VLOOKUP(Table3032[[#This Row],[Month]],'DB Money Supply'!$A:$D,2)</f>
        <v>682.3</v>
      </c>
      <c r="C537" s="59">
        <f>(Table3032[[#This Row],[Real M1 Money Stock]]-B525)/B525</f>
        <v>3.0664652567975761E-2</v>
      </c>
    </row>
    <row r="538" spans="1:3" x14ac:dyDescent="0.35">
      <c r="A538" s="25">
        <v>37742</v>
      </c>
      <c r="B538" s="26">
        <f>VLOOKUP(Table3032[[#This Row],[Month]],'DB Money Supply'!$A:$D,2)</f>
        <v>693.7</v>
      </c>
      <c r="C538" s="59">
        <f>(Table3032[[#This Row],[Real M1 Money Stock]]-B526)/B526</f>
        <v>4.6936311500150957E-2</v>
      </c>
    </row>
    <row r="539" spans="1:3" x14ac:dyDescent="0.35">
      <c r="A539" s="25">
        <v>37773</v>
      </c>
      <c r="B539" s="26">
        <f>VLOOKUP(Table3032[[#This Row],[Month]],'DB Money Supply'!$A:$D,2)</f>
        <v>699.6</v>
      </c>
      <c r="C539" s="59">
        <f>(Table3032[[#This Row],[Real M1 Money Stock]]-B527)/B527</f>
        <v>5.2980132450331195E-2</v>
      </c>
    </row>
    <row r="540" spans="1:3" x14ac:dyDescent="0.35">
      <c r="A540" s="25">
        <v>37803</v>
      </c>
      <c r="B540" s="26">
        <f>VLOOKUP(Table3032[[#This Row],[Month]],'DB Money Supply'!$A:$D,2)</f>
        <v>700.9</v>
      </c>
      <c r="C540" s="59">
        <f>(Table3032[[#This Row],[Real M1 Money Stock]]-B528)/B528</f>
        <v>5.2086460522365548E-2</v>
      </c>
    </row>
    <row r="541" spans="1:3" x14ac:dyDescent="0.35">
      <c r="A541" s="25">
        <v>37834</v>
      </c>
      <c r="B541" s="26">
        <f>VLOOKUP(Table3032[[#This Row],[Month]],'DB Money Supply'!$A:$D,2)</f>
        <v>702.7</v>
      </c>
      <c r="C541" s="59">
        <f>(Table3032[[#This Row],[Real M1 Money Stock]]-B529)/B529</f>
        <v>6.8420252394708836E-2</v>
      </c>
    </row>
    <row r="542" spans="1:3" x14ac:dyDescent="0.35">
      <c r="A542" s="25">
        <v>37865</v>
      </c>
      <c r="B542" s="26">
        <f>VLOOKUP(Table3032[[#This Row],[Month]],'DB Money Supply'!$A:$D,2)</f>
        <v>700.8</v>
      </c>
      <c r="C542" s="59">
        <f>(Table3032[[#This Row],[Real M1 Money Stock]]-B530)/B530</f>
        <v>5.9250302297460596E-2</v>
      </c>
    </row>
    <row r="543" spans="1:3" x14ac:dyDescent="0.35">
      <c r="A543" s="25">
        <v>37895</v>
      </c>
      <c r="B543" s="26">
        <f>VLOOKUP(Table3032[[#This Row],[Month]],'DB Money Supply'!$A:$D,2)</f>
        <v>701.9</v>
      </c>
      <c r="C543" s="59">
        <f>(Table3032[[#This Row],[Real M1 Money Stock]]-B531)/B531</f>
        <v>5.6282919488337059E-2</v>
      </c>
    </row>
    <row r="544" spans="1:3" x14ac:dyDescent="0.35">
      <c r="A544" s="25">
        <v>37926</v>
      </c>
      <c r="B544" s="26">
        <f>VLOOKUP(Table3032[[#This Row],[Month]],'DB Money Supply'!$A:$D,2)</f>
        <v>702.2</v>
      </c>
      <c r="C544" s="59">
        <f>(Table3032[[#This Row],[Real M1 Money Stock]]-B532)/B532</f>
        <v>5.372148859543828E-2</v>
      </c>
    </row>
    <row r="545" spans="1:3" x14ac:dyDescent="0.35">
      <c r="A545" s="25">
        <v>37956</v>
      </c>
      <c r="B545" s="26">
        <f>VLOOKUP(Table3032[[#This Row],[Month]],'DB Money Supply'!$A:$D,2)</f>
        <v>704.2</v>
      </c>
      <c r="C545" s="59">
        <f>(Table3032[[#This Row],[Real M1 Money Stock]]-B533)/B533</f>
        <v>4.9165673420738971E-2</v>
      </c>
    </row>
    <row r="546" spans="1:3" x14ac:dyDescent="0.35">
      <c r="A546" s="25">
        <v>37987</v>
      </c>
      <c r="B546" s="26">
        <f>VLOOKUP(Table3032[[#This Row],[Month]],'DB Money Supply'!$A:$D,2)</f>
        <v>701</v>
      </c>
      <c r="C546" s="59">
        <f>(Table3032[[#This Row],[Real M1 Money Stock]]-B534)/B534</f>
        <v>4.2999553637851476E-2</v>
      </c>
    </row>
    <row r="547" spans="1:3" x14ac:dyDescent="0.35">
      <c r="A547" s="25">
        <v>38018</v>
      </c>
      <c r="B547" s="26">
        <f>VLOOKUP(Table3032[[#This Row],[Month]],'DB Money Supply'!$A:$D,2)</f>
        <v>707.8</v>
      </c>
      <c r="C547" s="59">
        <f>(Table3032[[#This Row],[Real M1 Money Stock]]-B535)/B535</f>
        <v>4.9525504151838637E-2</v>
      </c>
    </row>
    <row r="548" spans="1:3" x14ac:dyDescent="0.35">
      <c r="A548" s="25">
        <v>38047</v>
      </c>
      <c r="B548" s="26">
        <f>VLOOKUP(Table3032[[#This Row],[Month]],'DB Money Supply'!$A:$D,2)</f>
        <v>710.2</v>
      </c>
      <c r="C548" s="59">
        <f>(Table3032[[#This Row],[Real M1 Money Stock]]-B536)/B536</f>
        <v>5.3865558688232777E-2</v>
      </c>
    </row>
    <row r="549" spans="1:3" x14ac:dyDescent="0.35">
      <c r="A549" s="25">
        <v>38078</v>
      </c>
      <c r="B549" s="26">
        <f>VLOOKUP(Table3032[[#This Row],[Month]],'DB Money Supply'!$A:$D,2)</f>
        <v>711.2</v>
      </c>
      <c r="C549" s="59">
        <f>(Table3032[[#This Row],[Real M1 Money Stock]]-B537)/B537</f>
        <v>4.2356734574234341E-2</v>
      </c>
    </row>
    <row r="550" spans="1:3" x14ac:dyDescent="0.35">
      <c r="A550" s="25">
        <v>38108</v>
      </c>
      <c r="B550" s="26">
        <f>VLOOKUP(Table3032[[#This Row],[Month]],'DB Money Supply'!$A:$D,2)</f>
        <v>708.4</v>
      </c>
      <c r="C550" s="59">
        <f>(Table3032[[#This Row],[Real M1 Money Stock]]-B538)/B538</f>
        <v>2.119071644803219E-2</v>
      </c>
    </row>
    <row r="551" spans="1:3" x14ac:dyDescent="0.35">
      <c r="A551" s="25">
        <v>38139</v>
      </c>
      <c r="B551" s="26">
        <f>VLOOKUP(Table3032[[#This Row],[Month]],'DB Money Supply'!$A:$D,2)</f>
        <v>710.8</v>
      </c>
      <c r="C551" s="59">
        <f>(Table3032[[#This Row],[Real M1 Money Stock]]-B539)/B539</f>
        <v>1.6009148084619684E-2</v>
      </c>
    </row>
    <row r="552" spans="1:3" x14ac:dyDescent="0.35">
      <c r="A552" s="25">
        <v>38169</v>
      </c>
      <c r="B552" s="26">
        <f>VLOOKUP(Table3032[[#This Row],[Month]],'DB Money Supply'!$A:$D,2)</f>
        <v>709</v>
      </c>
      <c r="C552" s="59">
        <f>(Table3032[[#This Row],[Real M1 Money Stock]]-B540)/B540</f>
        <v>1.1556570124126156E-2</v>
      </c>
    </row>
    <row r="553" spans="1:3" x14ac:dyDescent="0.35">
      <c r="A553" s="25">
        <v>38200</v>
      </c>
      <c r="B553" s="26">
        <f>VLOOKUP(Table3032[[#This Row],[Month]],'DB Money Supply'!$A:$D,2)</f>
        <v>715.8</v>
      </c>
      <c r="C553" s="59">
        <f>(Table3032[[#This Row],[Real M1 Money Stock]]-B541)/B541</f>
        <v>1.864237939376677E-2</v>
      </c>
    </row>
    <row r="554" spans="1:3" x14ac:dyDescent="0.35">
      <c r="A554" s="25">
        <v>38231</v>
      </c>
      <c r="B554" s="26">
        <f>VLOOKUP(Table3032[[#This Row],[Month]],'DB Money Supply'!$A:$D,2)</f>
        <v>717.9</v>
      </c>
      <c r="C554" s="59">
        <f>(Table3032[[#This Row],[Real M1 Money Stock]]-B542)/B542</f>
        <v>2.4400684931506884E-2</v>
      </c>
    </row>
    <row r="555" spans="1:3" x14ac:dyDescent="0.35">
      <c r="A555" s="25">
        <v>38261</v>
      </c>
      <c r="B555" s="26">
        <f>VLOOKUP(Table3032[[#This Row],[Month]],'DB Money Supply'!$A:$D,2)</f>
        <v>714</v>
      </c>
      <c r="C555" s="59">
        <f>(Table3032[[#This Row],[Real M1 Money Stock]]-B543)/B543</f>
        <v>1.7238922923493407E-2</v>
      </c>
    </row>
    <row r="556" spans="1:3" x14ac:dyDescent="0.35">
      <c r="A556" s="25">
        <v>38292</v>
      </c>
      <c r="B556" s="26">
        <f>VLOOKUP(Table3032[[#This Row],[Month]],'DB Money Supply'!$A:$D,2)</f>
        <v>716.8</v>
      </c>
      <c r="C556" s="59">
        <f>(Table3032[[#This Row],[Real M1 Money Stock]]-B544)/B544</f>
        <v>2.0791797208772299E-2</v>
      </c>
    </row>
    <row r="557" spans="1:3" x14ac:dyDescent="0.35">
      <c r="A557" s="25">
        <v>38322</v>
      </c>
      <c r="B557" s="26">
        <f>VLOOKUP(Table3032[[#This Row],[Month]],'DB Money Supply'!$A:$D,2)</f>
        <v>717.8</v>
      </c>
      <c r="C557" s="59">
        <f>(Table3032[[#This Row],[Real M1 Money Stock]]-B545)/B545</f>
        <v>1.9312695257029121E-2</v>
      </c>
    </row>
    <row r="558" spans="1:3" x14ac:dyDescent="0.35">
      <c r="A558" s="25">
        <v>38353</v>
      </c>
      <c r="B558" s="26">
        <f>VLOOKUP(Table3032[[#This Row],[Month]],'DB Money Supply'!$A:$D,2)</f>
        <v>713.5</v>
      </c>
      <c r="C558" s="59">
        <f>(Table3032[[#This Row],[Real M1 Money Stock]]-B546)/B546</f>
        <v>1.783166904422254E-2</v>
      </c>
    </row>
    <row r="559" spans="1:3" x14ac:dyDescent="0.35">
      <c r="A559" s="25">
        <v>38384</v>
      </c>
      <c r="B559" s="26">
        <f>VLOOKUP(Table3032[[#This Row],[Month]],'DB Money Supply'!$A:$D,2)</f>
        <v>712.6</v>
      </c>
      <c r="C559" s="59">
        <f>(Table3032[[#This Row],[Real M1 Money Stock]]-B547)/B547</f>
        <v>6.7815767165867033E-3</v>
      </c>
    </row>
    <row r="560" spans="1:3" x14ac:dyDescent="0.35">
      <c r="A560" s="25">
        <v>38412</v>
      </c>
      <c r="B560" s="26">
        <f>VLOOKUP(Table3032[[#This Row],[Month]],'DB Money Supply'!$A:$D,2)</f>
        <v>709.9</v>
      </c>
      <c r="C560" s="59">
        <f>(Table3032[[#This Row],[Real M1 Money Stock]]-B548)/B548</f>
        <v>-4.224162207829741E-4</v>
      </c>
    </row>
    <row r="561" spans="1:3" x14ac:dyDescent="0.35">
      <c r="A561" s="25">
        <v>38443</v>
      </c>
      <c r="B561" s="26">
        <f>VLOOKUP(Table3032[[#This Row],[Month]],'DB Money Supply'!$A:$D,2)</f>
        <v>701.3</v>
      </c>
      <c r="C561" s="59">
        <f>(Table3032[[#This Row],[Real M1 Money Stock]]-B549)/B549</f>
        <v>-1.3920134983127237E-2</v>
      </c>
    </row>
    <row r="562" spans="1:3" x14ac:dyDescent="0.35">
      <c r="A562" s="25">
        <v>38473</v>
      </c>
      <c r="B562" s="26">
        <f>VLOOKUP(Table3032[[#This Row],[Month]],'DB Money Supply'!$A:$D,2)</f>
        <v>705.6</v>
      </c>
      <c r="C562" s="59">
        <f>(Table3032[[#This Row],[Real M1 Money Stock]]-B550)/B550</f>
        <v>-3.9525691699604099E-3</v>
      </c>
    </row>
    <row r="563" spans="1:3" x14ac:dyDescent="0.35">
      <c r="A563" s="25">
        <v>38504</v>
      </c>
      <c r="B563" s="26">
        <f>VLOOKUP(Table3032[[#This Row],[Month]],'DB Money Supply'!$A:$D,2)</f>
        <v>712.5</v>
      </c>
      <c r="C563" s="59">
        <f>(Table3032[[#This Row],[Real M1 Money Stock]]-B551)/B551</f>
        <v>2.3916713562184095E-3</v>
      </c>
    </row>
    <row r="564" spans="1:3" x14ac:dyDescent="0.35">
      <c r="A564" s="25">
        <v>38534</v>
      </c>
      <c r="B564" s="26">
        <f>VLOOKUP(Table3032[[#This Row],[Month]],'DB Money Supply'!$A:$D,2)</f>
        <v>702.4</v>
      </c>
      <c r="C564" s="59">
        <f>(Table3032[[#This Row],[Real M1 Money Stock]]-B552)/B552</f>
        <v>-9.3088857545839537E-3</v>
      </c>
    </row>
    <row r="565" spans="1:3" x14ac:dyDescent="0.35">
      <c r="A565" s="25">
        <v>38565</v>
      </c>
      <c r="B565" s="26">
        <f>VLOOKUP(Table3032[[#This Row],[Month]],'DB Money Supply'!$A:$D,2)</f>
        <v>702.6</v>
      </c>
      <c r="C565" s="59">
        <f>(Table3032[[#This Row],[Real M1 Money Stock]]-B553)/B553</f>
        <v>-1.8440905280804599E-2</v>
      </c>
    </row>
    <row r="566" spans="1:3" x14ac:dyDescent="0.35">
      <c r="A566" s="25">
        <v>38596</v>
      </c>
      <c r="B566" s="26">
        <f>VLOOKUP(Table3032[[#This Row],[Month]],'DB Money Supply'!$A:$D,2)</f>
        <v>693.5</v>
      </c>
      <c r="C566" s="59">
        <f>(Table3032[[#This Row],[Real M1 Money Stock]]-B554)/B554</f>
        <v>-3.3988020615684608E-2</v>
      </c>
    </row>
    <row r="567" spans="1:3" x14ac:dyDescent="0.35">
      <c r="A567" s="25">
        <v>38626</v>
      </c>
      <c r="B567" s="26">
        <f>VLOOKUP(Table3032[[#This Row],[Month]],'DB Money Supply'!$A:$D,2)</f>
        <v>691.4</v>
      </c>
      <c r="C567" s="59">
        <f>(Table3032[[#This Row],[Real M1 Money Stock]]-B555)/B555</f>
        <v>-3.1652661064425804E-2</v>
      </c>
    </row>
    <row r="568" spans="1:3" x14ac:dyDescent="0.35">
      <c r="A568" s="25">
        <v>38657</v>
      </c>
      <c r="B568" s="26">
        <f>VLOOKUP(Table3032[[#This Row],[Month]],'DB Money Supply'!$A:$D,2)</f>
        <v>694.6</v>
      </c>
      <c r="C568" s="59">
        <f>(Table3032[[#This Row],[Real M1 Money Stock]]-B556)/B556</f>
        <v>-3.097098214285705E-2</v>
      </c>
    </row>
    <row r="569" spans="1:3" x14ac:dyDescent="0.35">
      <c r="A569" s="25">
        <v>38687</v>
      </c>
      <c r="B569" s="26">
        <f>VLOOKUP(Table3032[[#This Row],[Month]],'DB Money Supply'!$A:$D,2)</f>
        <v>693.7</v>
      </c>
      <c r="C569" s="59">
        <f>(Table3032[[#This Row],[Real M1 Money Stock]]-B557)/B557</f>
        <v>-3.3574811925327262E-2</v>
      </c>
    </row>
    <row r="570" spans="1:3" x14ac:dyDescent="0.35">
      <c r="A570" s="25">
        <v>38718</v>
      </c>
      <c r="B570" s="26">
        <f>VLOOKUP(Table3032[[#This Row],[Month]],'DB Money Supply'!$A:$D,2)</f>
        <v>692.2</v>
      </c>
      <c r="C570" s="59">
        <f>(Table3032[[#This Row],[Real M1 Money Stock]]-B558)/B558</f>
        <v>-2.9852838121934063E-2</v>
      </c>
    </row>
    <row r="571" spans="1:3" x14ac:dyDescent="0.35">
      <c r="A571" s="25">
        <v>38749</v>
      </c>
      <c r="B571" s="26">
        <f>VLOOKUP(Table3032[[#This Row],[Month]],'DB Money Supply'!$A:$D,2)</f>
        <v>691.3</v>
      </c>
      <c r="C571" s="59">
        <f>(Table3032[[#This Row],[Real M1 Money Stock]]-B559)/B559</f>
        <v>-2.9890541678361027E-2</v>
      </c>
    </row>
    <row r="572" spans="1:3" x14ac:dyDescent="0.35">
      <c r="A572" s="25">
        <v>38777</v>
      </c>
      <c r="B572" s="26">
        <f>VLOOKUP(Table3032[[#This Row],[Month]],'DB Money Supply'!$A:$D,2)</f>
        <v>692.6</v>
      </c>
      <c r="C572" s="59">
        <f>(Table3032[[#This Row],[Real M1 Money Stock]]-B560)/B560</f>
        <v>-2.4369629525285187E-2</v>
      </c>
    </row>
    <row r="573" spans="1:3" x14ac:dyDescent="0.35">
      <c r="A573" s="25">
        <v>38808</v>
      </c>
      <c r="B573" s="26">
        <f>VLOOKUP(Table3032[[#This Row],[Month]],'DB Money Supply'!$A:$D,2)</f>
        <v>688.3</v>
      </c>
      <c r="C573" s="59">
        <f>(Table3032[[#This Row],[Real M1 Money Stock]]-B561)/B561</f>
        <v>-1.8537002709254242E-2</v>
      </c>
    </row>
    <row r="574" spans="1:3" x14ac:dyDescent="0.35">
      <c r="A574" s="25">
        <v>38838</v>
      </c>
      <c r="B574" s="26">
        <f>VLOOKUP(Table3032[[#This Row],[Month]],'DB Money Supply'!$A:$D,2)</f>
        <v>689.1</v>
      </c>
      <c r="C574" s="59">
        <f>(Table3032[[#This Row],[Real M1 Money Stock]]-B562)/B562</f>
        <v>-2.3384353741496597E-2</v>
      </c>
    </row>
    <row r="575" spans="1:3" x14ac:dyDescent="0.35">
      <c r="A575" s="25">
        <v>38869</v>
      </c>
      <c r="B575" s="26">
        <f>VLOOKUP(Table3032[[#This Row],[Month]],'DB Money Supply'!$A:$D,2)</f>
        <v>681.6</v>
      </c>
      <c r="C575" s="59">
        <f>(Table3032[[#This Row],[Real M1 Money Stock]]-B563)/B563</f>
        <v>-4.3368421052631549E-2</v>
      </c>
    </row>
    <row r="576" spans="1:3" x14ac:dyDescent="0.35">
      <c r="A576" s="25">
        <v>38899</v>
      </c>
      <c r="B576" s="26">
        <f>VLOOKUP(Table3032[[#This Row],[Month]],'DB Money Supply'!$A:$D,2)</f>
        <v>676.4</v>
      </c>
      <c r="C576" s="59">
        <f>(Table3032[[#This Row],[Real M1 Money Stock]]-B564)/B564</f>
        <v>-3.7015945330296132E-2</v>
      </c>
    </row>
    <row r="577" spans="1:3" x14ac:dyDescent="0.35">
      <c r="A577" s="25">
        <v>38930</v>
      </c>
      <c r="B577" s="26">
        <f>VLOOKUP(Table3032[[#This Row],[Month]],'DB Money Supply'!$A:$D,2)</f>
        <v>673.4</v>
      </c>
      <c r="C577" s="59">
        <f>(Table3032[[#This Row],[Real M1 Money Stock]]-B565)/B565</f>
        <v>-4.1559920296043329E-2</v>
      </c>
    </row>
    <row r="578" spans="1:3" x14ac:dyDescent="0.35">
      <c r="A578" s="25">
        <v>38961</v>
      </c>
      <c r="B578" s="26">
        <f>VLOOKUP(Table3032[[#This Row],[Month]],'DB Money Supply'!$A:$D,2)</f>
        <v>672.8</v>
      </c>
      <c r="C578" s="59">
        <f>(Table3032[[#This Row],[Real M1 Money Stock]]-B566)/B566</f>
        <v>-2.9848594087959691E-2</v>
      </c>
    </row>
    <row r="579" spans="1:3" x14ac:dyDescent="0.35">
      <c r="A579" s="25">
        <v>38991</v>
      </c>
      <c r="B579" s="26">
        <f>VLOOKUP(Table3032[[#This Row],[Month]],'DB Money Supply'!$A:$D,2)</f>
        <v>678.7</v>
      </c>
      <c r="C579" s="59">
        <f>(Table3032[[#This Row],[Real M1 Money Stock]]-B567)/B567</f>
        <v>-1.8368527625108377E-2</v>
      </c>
    </row>
    <row r="580" spans="1:3" x14ac:dyDescent="0.35">
      <c r="A580" s="25">
        <v>39022</v>
      </c>
      <c r="B580" s="26">
        <f>VLOOKUP(Table3032[[#This Row],[Month]],'DB Money Supply'!$A:$D,2)</f>
        <v>678.6</v>
      </c>
      <c r="C580" s="59">
        <f>(Table3032[[#This Row],[Real M1 Money Stock]]-B568)/B568</f>
        <v>-2.3034840195796141E-2</v>
      </c>
    </row>
    <row r="581" spans="1:3" x14ac:dyDescent="0.35">
      <c r="A581" s="25">
        <v>39052</v>
      </c>
      <c r="B581" s="26">
        <f>VLOOKUP(Table3032[[#This Row],[Month]],'DB Money Supply'!$A:$D,2)</f>
        <v>672.9</v>
      </c>
      <c r="C581" s="59">
        <f>(Table3032[[#This Row],[Real M1 Money Stock]]-B569)/B569</f>
        <v>-2.9984143001297488E-2</v>
      </c>
    </row>
    <row r="582" spans="1:3" x14ac:dyDescent="0.35">
      <c r="A582" s="25">
        <v>39083</v>
      </c>
      <c r="B582" s="26">
        <f>VLOOKUP(Table3032[[#This Row],[Month]],'DB Money Supply'!$A:$D,2)</f>
        <v>674.3</v>
      </c>
      <c r="C582" s="59">
        <f>(Table3032[[#This Row],[Real M1 Money Stock]]-B570)/B570</f>
        <v>-2.5859578156602267E-2</v>
      </c>
    </row>
    <row r="583" spans="1:3" x14ac:dyDescent="0.35">
      <c r="A583" s="25">
        <v>39114</v>
      </c>
      <c r="B583" s="26">
        <f>VLOOKUP(Table3032[[#This Row],[Month]],'DB Money Supply'!$A:$D,2)</f>
        <v>667.4</v>
      </c>
      <c r="C583" s="59">
        <f>(Table3032[[#This Row],[Real M1 Money Stock]]-B571)/B571</f>
        <v>-3.4572544481411803E-2</v>
      </c>
    </row>
    <row r="584" spans="1:3" x14ac:dyDescent="0.35">
      <c r="A584" s="25">
        <v>39142</v>
      </c>
      <c r="B584" s="26">
        <f>VLOOKUP(Table3032[[#This Row],[Month]],'DB Money Supply'!$A:$D,2)</f>
        <v>665.7</v>
      </c>
      <c r="C584" s="59">
        <f>(Table3032[[#This Row],[Real M1 Money Stock]]-B572)/B572</f>
        <v>-3.8839156800461995E-2</v>
      </c>
    </row>
    <row r="585" spans="1:3" x14ac:dyDescent="0.35">
      <c r="A585" s="25">
        <v>39173</v>
      </c>
      <c r="B585" s="26">
        <f>VLOOKUP(Table3032[[#This Row],[Month]],'DB Money Supply'!$A:$D,2)</f>
        <v>669.2</v>
      </c>
      <c r="C585" s="59">
        <f>(Table3032[[#This Row],[Real M1 Money Stock]]-B573)/B573</f>
        <v>-2.7749527822170435E-2</v>
      </c>
    </row>
    <row r="586" spans="1:3" x14ac:dyDescent="0.35">
      <c r="A586" s="25">
        <v>39203</v>
      </c>
      <c r="B586" s="26">
        <f>VLOOKUP(Table3032[[#This Row],[Month]],'DB Money Supply'!$A:$D,2)</f>
        <v>667.9</v>
      </c>
      <c r="C586" s="59">
        <f>(Table3032[[#This Row],[Real M1 Money Stock]]-B574)/B574</f>
        <v>-3.0764765636337316E-2</v>
      </c>
    </row>
    <row r="587" spans="1:3" x14ac:dyDescent="0.35">
      <c r="A587" s="25">
        <v>39234</v>
      </c>
      <c r="B587" s="26">
        <f>VLOOKUP(Table3032[[#This Row],[Month]],'DB Money Supply'!$A:$D,2)</f>
        <v>660.2</v>
      </c>
      <c r="C587" s="59">
        <f>(Table3032[[#This Row],[Real M1 Money Stock]]-B575)/B575</f>
        <v>-3.1396713615023442E-2</v>
      </c>
    </row>
    <row r="588" spans="1:3" x14ac:dyDescent="0.35">
      <c r="A588" s="25">
        <v>39264</v>
      </c>
      <c r="B588" s="26">
        <f>VLOOKUP(Table3032[[#This Row],[Month]],'DB Money Supply'!$A:$D,2)</f>
        <v>660.8</v>
      </c>
      <c r="C588" s="59">
        <f>(Table3032[[#This Row],[Real M1 Money Stock]]-B576)/B576</f>
        <v>-2.3063276167947993E-2</v>
      </c>
    </row>
    <row r="589" spans="1:3" x14ac:dyDescent="0.35">
      <c r="A589" s="25">
        <v>39295</v>
      </c>
      <c r="B589" s="26">
        <f>VLOOKUP(Table3032[[#This Row],[Month]],'DB Money Supply'!$A:$D,2)</f>
        <v>662.7</v>
      </c>
      <c r="C589" s="59">
        <f>(Table3032[[#This Row],[Real M1 Money Stock]]-B577)/B577</f>
        <v>-1.5889515889515787E-2</v>
      </c>
    </row>
    <row r="590" spans="1:3" x14ac:dyDescent="0.35">
      <c r="A590" s="25">
        <v>39326</v>
      </c>
      <c r="B590" s="26">
        <f>VLOOKUP(Table3032[[#This Row],[Month]],'DB Money Supply'!$A:$D,2)</f>
        <v>659.7</v>
      </c>
      <c r="C590" s="59">
        <f>(Table3032[[#This Row],[Real M1 Money Stock]]-B578)/B578</f>
        <v>-1.9470868014268596E-2</v>
      </c>
    </row>
    <row r="591" spans="1:3" x14ac:dyDescent="0.35">
      <c r="A591" s="25">
        <v>39356</v>
      </c>
      <c r="B591" s="26">
        <f>VLOOKUP(Table3032[[#This Row],[Month]],'DB Money Supply'!$A:$D,2)</f>
        <v>659.4</v>
      </c>
      <c r="C591" s="59">
        <f>(Table3032[[#This Row],[Real M1 Money Stock]]-B579)/B579</f>
        <v>-2.8436717253573107E-2</v>
      </c>
    </row>
    <row r="592" spans="1:3" x14ac:dyDescent="0.35">
      <c r="A592" s="25">
        <v>39387</v>
      </c>
      <c r="B592" s="26">
        <f>VLOOKUP(Table3032[[#This Row],[Month]],'DB Money Supply'!$A:$D,2)</f>
        <v>650.70000000000005</v>
      </c>
      <c r="C592" s="59">
        <f>(Table3032[[#This Row],[Real M1 Money Stock]]-B580)/B580</f>
        <v>-4.1114058355437633E-2</v>
      </c>
    </row>
    <row r="593" spans="1:3" x14ac:dyDescent="0.35">
      <c r="A593" s="25">
        <v>39417</v>
      </c>
      <c r="B593" s="26">
        <f>VLOOKUP(Table3032[[#This Row],[Month]],'DB Money Supply'!$A:$D,2)</f>
        <v>649.5</v>
      </c>
      <c r="C593" s="59">
        <f>(Table3032[[#This Row],[Real M1 Money Stock]]-B581)/B581</f>
        <v>-3.4774855104770366E-2</v>
      </c>
    </row>
    <row r="594" spans="1:3" x14ac:dyDescent="0.35">
      <c r="A594" s="25">
        <v>39448</v>
      </c>
      <c r="B594" s="26">
        <f>VLOOKUP(Table3032[[#This Row],[Month]],'DB Money Supply'!$A:$D,2)</f>
        <v>649.29999999999995</v>
      </c>
      <c r="C594" s="59">
        <f>(Table3032[[#This Row],[Real M1 Money Stock]]-B582)/B582</f>
        <v>-3.7075485688862528E-2</v>
      </c>
    </row>
    <row r="595" spans="1:3" x14ac:dyDescent="0.35">
      <c r="A595" s="25">
        <v>39479</v>
      </c>
      <c r="B595" s="26">
        <f>VLOOKUP(Table3032[[#This Row],[Month]],'DB Money Supply'!$A:$D,2)</f>
        <v>649</v>
      </c>
      <c r="C595" s="59">
        <f>(Table3032[[#This Row],[Real M1 Money Stock]]-B583)/B583</f>
        <v>-2.7569673359304731E-2</v>
      </c>
    </row>
    <row r="596" spans="1:3" x14ac:dyDescent="0.35">
      <c r="A596" s="25">
        <v>39508</v>
      </c>
      <c r="B596" s="26">
        <f>VLOOKUP(Table3032[[#This Row],[Month]],'DB Money Supply'!$A:$D,2)</f>
        <v>650.6</v>
      </c>
      <c r="C596" s="59">
        <f>(Table3032[[#This Row],[Real M1 Money Stock]]-B584)/B584</f>
        <v>-2.2682890190776659E-2</v>
      </c>
    </row>
    <row r="597" spans="1:3" x14ac:dyDescent="0.35">
      <c r="A597" s="25">
        <v>39539</v>
      </c>
      <c r="B597" s="26">
        <f>VLOOKUP(Table3032[[#This Row],[Month]],'DB Money Supply'!$A:$D,2)</f>
        <v>650.4</v>
      </c>
      <c r="C597" s="59">
        <f>(Table3032[[#This Row],[Real M1 Money Stock]]-B585)/B585</f>
        <v>-2.8093245666467523E-2</v>
      </c>
    </row>
    <row r="598" spans="1:3" x14ac:dyDescent="0.35">
      <c r="A598" s="25">
        <v>39569</v>
      </c>
      <c r="B598" s="26">
        <f>VLOOKUP(Table3032[[#This Row],[Month]],'DB Money Supply'!$A:$D,2)</f>
        <v>647.5</v>
      </c>
      <c r="C598" s="59">
        <f>(Table3032[[#This Row],[Real M1 Money Stock]]-B586)/B586</f>
        <v>-3.0543494535110013E-2</v>
      </c>
    </row>
    <row r="599" spans="1:3" x14ac:dyDescent="0.35">
      <c r="A599" s="25">
        <v>39600</v>
      </c>
      <c r="B599" s="26">
        <f>VLOOKUP(Table3032[[#This Row],[Month]],'DB Money Supply'!$A:$D,2)</f>
        <v>645.9</v>
      </c>
      <c r="C599" s="59">
        <f>(Table3032[[#This Row],[Real M1 Money Stock]]-B587)/B587</f>
        <v>-2.1660102999091286E-2</v>
      </c>
    </row>
    <row r="600" spans="1:3" x14ac:dyDescent="0.35">
      <c r="A600" s="25">
        <v>39630</v>
      </c>
      <c r="B600" s="26">
        <f>VLOOKUP(Table3032[[#This Row],[Month]],'DB Money Supply'!$A:$D,2)</f>
        <v>648.9</v>
      </c>
      <c r="C600" s="59">
        <f>(Table3032[[#This Row],[Real M1 Money Stock]]-B588)/B588</f>
        <v>-1.8008474576271152E-2</v>
      </c>
    </row>
    <row r="601" spans="1:3" x14ac:dyDescent="0.35">
      <c r="A601" s="25">
        <v>39661</v>
      </c>
      <c r="B601" s="26">
        <f>VLOOKUP(Table3032[[#This Row],[Month]],'DB Money Supply'!$A:$D,2)</f>
        <v>643.6</v>
      </c>
      <c r="C601" s="59">
        <f>(Table3032[[#This Row],[Real M1 Money Stock]]-B589)/B589</f>
        <v>-2.8821487852723739E-2</v>
      </c>
    </row>
    <row r="602" spans="1:3" x14ac:dyDescent="0.35">
      <c r="A602" s="25">
        <v>39692</v>
      </c>
      <c r="B602" s="26">
        <f>VLOOKUP(Table3032[[#This Row],[Month]],'DB Money Supply'!$A:$D,2)</f>
        <v>668</v>
      </c>
      <c r="C602" s="59">
        <f>(Table3032[[#This Row],[Real M1 Money Stock]]-B590)/B590</f>
        <v>1.2581476428679633E-2</v>
      </c>
    </row>
    <row r="603" spans="1:3" x14ac:dyDescent="0.35">
      <c r="A603" s="25">
        <v>39722</v>
      </c>
      <c r="B603" s="26">
        <f>VLOOKUP(Table3032[[#This Row],[Month]],'DB Money Supply'!$A:$D,2)</f>
        <v>679.2</v>
      </c>
      <c r="C603" s="59">
        <f>(Table3032[[#This Row],[Real M1 Money Stock]]-B591)/B591</f>
        <v>3.0027297543221216E-2</v>
      </c>
    </row>
    <row r="604" spans="1:3" x14ac:dyDescent="0.35">
      <c r="A604" s="25">
        <v>39753</v>
      </c>
      <c r="B604" s="26">
        <f>VLOOKUP(Table3032[[#This Row],[Month]],'DB Money Supply'!$A:$D,2)</f>
        <v>710.6</v>
      </c>
      <c r="C604" s="59">
        <f>(Table3032[[#This Row],[Real M1 Money Stock]]-B592)/B592</f>
        <v>9.2054710311971683E-2</v>
      </c>
    </row>
    <row r="605" spans="1:3" x14ac:dyDescent="0.35">
      <c r="A605" s="25">
        <v>39783</v>
      </c>
      <c r="B605" s="26">
        <f>VLOOKUP(Table3032[[#This Row],[Month]],'DB Money Supply'!$A:$D,2)</f>
        <v>757.7</v>
      </c>
      <c r="C605" s="59">
        <f>(Table3032[[#This Row],[Real M1 Money Stock]]-B593)/B593</f>
        <v>0.16658968437259436</v>
      </c>
    </row>
    <row r="606" spans="1:3" x14ac:dyDescent="0.35">
      <c r="A606" s="25">
        <v>39814</v>
      </c>
      <c r="B606" s="26">
        <f>VLOOKUP(Table3032[[#This Row],[Month]],'DB Money Supply'!$A:$D,2)</f>
        <v>746.8</v>
      </c>
      <c r="C606" s="59">
        <f>(Table3032[[#This Row],[Real M1 Money Stock]]-B594)/B594</f>
        <v>0.15016171261358388</v>
      </c>
    </row>
    <row r="607" spans="1:3" x14ac:dyDescent="0.35">
      <c r="A607" s="25">
        <v>39845</v>
      </c>
      <c r="B607" s="26">
        <f>VLOOKUP(Table3032[[#This Row],[Month]],'DB Money Supply'!$A:$D,2)</f>
        <v>736.8</v>
      </c>
      <c r="C607" s="59">
        <f>(Table3032[[#This Row],[Real M1 Money Stock]]-B595)/B595</f>
        <v>0.13528505392912166</v>
      </c>
    </row>
    <row r="608" spans="1:3" x14ac:dyDescent="0.35">
      <c r="A608" s="25">
        <v>39873</v>
      </c>
      <c r="B608" s="26">
        <f>VLOOKUP(Table3032[[#This Row],[Month]],'DB Money Supply'!$A:$D,2)</f>
        <v>743</v>
      </c>
      <c r="C608" s="59">
        <f>(Table3032[[#This Row],[Real M1 Money Stock]]-B596)/B596</f>
        <v>0.14202274823240083</v>
      </c>
    </row>
    <row r="609" spans="1:3" x14ac:dyDescent="0.35">
      <c r="A609" s="25">
        <v>39904</v>
      </c>
      <c r="B609" s="26">
        <f>VLOOKUP(Table3032[[#This Row],[Month]],'DB Money Supply'!$A:$D,2)</f>
        <v>757.7</v>
      </c>
      <c r="C609" s="59">
        <f>(Table3032[[#This Row],[Real M1 Money Stock]]-B597)/B597</f>
        <v>0.16497539975399764</v>
      </c>
    </row>
    <row r="610" spans="1:3" x14ac:dyDescent="0.35">
      <c r="A610" s="25">
        <v>39934</v>
      </c>
      <c r="B610" s="26">
        <f>VLOOKUP(Table3032[[#This Row],[Month]],'DB Money Supply'!$A:$D,2)</f>
        <v>759.3</v>
      </c>
      <c r="C610" s="59">
        <f>(Table3032[[#This Row],[Real M1 Money Stock]]-B598)/B598</f>
        <v>0.17266409266409261</v>
      </c>
    </row>
    <row r="611" spans="1:3" x14ac:dyDescent="0.35">
      <c r="A611" s="25">
        <v>39965</v>
      </c>
      <c r="B611" s="26">
        <f>VLOOKUP(Table3032[[#This Row],[Month]],'DB Money Supply'!$A:$D,2)</f>
        <v>772.3</v>
      </c>
      <c r="C611" s="59">
        <f>(Table3032[[#This Row],[Real M1 Money Stock]]-B599)/B599</f>
        <v>0.1956959281622542</v>
      </c>
    </row>
    <row r="612" spans="1:3" x14ac:dyDescent="0.35">
      <c r="A612" s="25">
        <v>39995</v>
      </c>
      <c r="B612" s="26">
        <f>VLOOKUP(Table3032[[#This Row],[Month]],'DB Money Supply'!$A:$D,2)</f>
        <v>774.2</v>
      </c>
      <c r="C612" s="59">
        <f>(Table3032[[#This Row],[Real M1 Money Stock]]-B600)/B600</f>
        <v>0.19309600862998932</v>
      </c>
    </row>
    <row r="613" spans="1:3" x14ac:dyDescent="0.35">
      <c r="A613" s="25">
        <v>40026</v>
      </c>
      <c r="B613" s="26">
        <f>VLOOKUP(Table3032[[#This Row],[Month]],'DB Money Supply'!$A:$D,2)</f>
        <v>770.5</v>
      </c>
      <c r="C613" s="59">
        <f>(Table3032[[#This Row],[Real M1 Money Stock]]-B601)/B601</f>
        <v>0.19717215661901799</v>
      </c>
    </row>
    <row r="614" spans="1:3" x14ac:dyDescent="0.35">
      <c r="A614" s="25">
        <v>40057</v>
      </c>
      <c r="B614" s="26">
        <f>VLOOKUP(Table3032[[#This Row],[Month]],'DB Money Supply'!$A:$D,2)</f>
        <v>771.3</v>
      </c>
      <c r="C614" s="59">
        <f>(Table3032[[#This Row],[Real M1 Money Stock]]-B602)/B602</f>
        <v>0.15464071856287417</v>
      </c>
    </row>
    <row r="615" spans="1:3" x14ac:dyDescent="0.35">
      <c r="A615" s="25">
        <v>40087</v>
      </c>
      <c r="B615" s="26">
        <f>VLOOKUP(Table3032[[#This Row],[Month]],'DB Money Supply'!$A:$D,2)</f>
        <v>774.9</v>
      </c>
      <c r="C615" s="59">
        <f>(Table3032[[#This Row],[Real M1 Money Stock]]-B603)/B603</f>
        <v>0.14090106007067127</v>
      </c>
    </row>
    <row r="616" spans="1:3" x14ac:dyDescent="0.35">
      <c r="A616" s="25">
        <v>40118</v>
      </c>
      <c r="B616" s="26">
        <f>VLOOKUP(Table3032[[#This Row],[Month]],'DB Money Supply'!$A:$D,2)</f>
        <v>774.7</v>
      </c>
      <c r="C616" s="59">
        <f>(Table3032[[#This Row],[Real M1 Money Stock]]-B604)/B604</f>
        <v>9.0205460174500457E-2</v>
      </c>
    </row>
    <row r="617" spans="1:3" x14ac:dyDescent="0.35">
      <c r="A617" s="25">
        <v>40148</v>
      </c>
      <c r="B617" s="26">
        <f>VLOOKUP(Table3032[[#This Row],[Month]],'DB Money Supply'!$A:$D,2)</f>
        <v>778.8</v>
      </c>
      <c r="C617" s="59">
        <f>(Table3032[[#This Row],[Real M1 Money Stock]]-B605)/B605</f>
        <v>2.7847433020984438E-2</v>
      </c>
    </row>
    <row r="618" spans="1:3" x14ac:dyDescent="0.35">
      <c r="A618" s="25">
        <v>40179</v>
      </c>
      <c r="B618" s="26">
        <f>VLOOKUP(Table3032[[#This Row],[Month]],'DB Money Supply'!$A:$D,2)</f>
        <v>770</v>
      </c>
      <c r="C618" s="59">
        <f>(Table3032[[#This Row],[Real M1 Money Stock]]-B606)/B606</f>
        <v>3.1065881092662086E-2</v>
      </c>
    </row>
    <row r="619" spans="1:3" x14ac:dyDescent="0.35">
      <c r="A619" s="25">
        <v>40210</v>
      </c>
      <c r="B619" s="26">
        <f>VLOOKUP(Table3032[[#This Row],[Month]],'DB Money Supply'!$A:$D,2)</f>
        <v>782.3</v>
      </c>
      <c r="C619" s="59">
        <f>(Table3032[[#This Row],[Real M1 Money Stock]]-B607)/B607</f>
        <v>6.1753528773072754E-2</v>
      </c>
    </row>
    <row r="620" spans="1:3" x14ac:dyDescent="0.35">
      <c r="A620" s="25">
        <v>40238</v>
      </c>
      <c r="B620" s="26">
        <f>VLOOKUP(Table3032[[#This Row],[Month]],'DB Money Supply'!$A:$D,2)</f>
        <v>787.6</v>
      </c>
      <c r="C620" s="59">
        <f>(Table3032[[#This Row],[Real M1 Money Stock]]-B608)/B608</f>
        <v>6.0026917900403799E-2</v>
      </c>
    </row>
    <row r="621" spans="1:3" x14ac:dyDescent="0.35">
      <c r="A621" s="25">
        <v>40269</v>
      </c>
      <c r="B621" s="26">
        <f>VLOOKUP(Table3032[[#This Row],[Month]],'DB Money Supply'!$A:$D,2)</f>
        <v>781.5</v>
      </c>
      <c r="C621" s="59">
        <f>(Table3032[[#This Row],[Real M1 Money Stock]]-B609)/B609</f>
        <v>3.1410848620826125E-2</v>
      </c>
    </row>
    <row r="622" spans="1:3" x14ac:dyDescent="0.35">
      <c r="A622" s="25">
        <v>40299</v>
      </c>
      <c r="B622" s="26">
        <f>VLOOKUP(Table3032[[#This Row],[Month]],'DB Money Supply'!$A:$D,2)</f>
        <v>787</v>
      </c>
      <c r="C622" s="59">
        <f>(Table3032[[#This Row],[Real M1 Money Stock]]-B610)/B610</f>
        <v>3.648096931384176E-2</v>
      </c>
    </row>
    <row r="623" spans="1:3" x14ac:dyDescent="0.35">
      <c r="A623" s="25">
        <v>40330</v>
      </c>
      <c r="B623" s="26">
        <f>VLOOKUP(Table3032[[#This Row],[Month]],'DB Money Supply'!$A:$D,2)</f>
        <v>797.2</v>
      </c>
      <c r="C623" s="59">
        <f>(Table3032[[#This Row],[Real M1 Money Stock]]-B611)/B611</f>
        <v>3.2241356985627467E-2</v>
      </c>
    </row>
    <row r="624" spans="1:3" x14ac:dyDescent="0.35">
      <c r="A624" s="25">
        <v>40360</v>
      </c>
      <c r="B624" s="26">
        <f>VLOOKUP(Table3032[[#This Row],[Month]],'DB Money Supply'!$A:$D,2)</f>
        <v>792.3</v>
      </c>
      <c r="C624" s="59">
        <f>(Table3032[[#This Row],[Real M1 Money Stock]]-B612)/B612</f>
        <v>2.33789718419012E-2</v>
      </c>
    </row>
    <row r="625" spans="1:3" x14ac:dyDescent="0.35">
      <c r="A625" s="25">
        <v>40391</v>
      </c>
      <c r="B625" s="26">
        <f>VLOOKUP(Table3032[[#This Row],[Month]],'DB Money Supply'!$A:$D,2)</f>
        <v>802.4</v>
      </c>
      <c r="C625" s="59">
        <f>(Table3032[[#This Row],[Real M1 Money Stock]]-B613)/B613</f>
        <v>4.1401687216093414E-2</v>
      </c>
    </row>
    <row r="626" spans="1:3" x14ac:dyDescent="0.35">
      <c r="A626" s="25">
        <v>40422</v>
      </c>
      <c r="B626" s="26">
        <f>VLOOKUP(Table3032[[#This Row],[Month]],'DB Money Supply'!$A:$D,2)</f>
        <v>809.2</v>
      </c>
      <c r="C626" s="59">
        <f>(Table3032[[#This Row],[Real M1 Money Stock]]-B614)/B614</f>
        <v>4.913781926617411E-2</v>
      </c>
    </row>
    <row r="627" spans="1:3" x14ac:dyDescent="0.35">
      <c r="A627" s="25">
        <v>40452</v>
      </c>
      <c r="B627" s="26">
        <f>VLOOKUP(Table3032[[#This Row],[Month]],'DB Money Supply'!$A:$D,2)</f>
        <v>812.8</v>
      </c>
      <c r="C627" s="59">
        <f>(Table3032[[#This Row],[Real M1 Money Stock]]-B615)/B615</f>
        <v>4.8909536714414732E-2</v>
      </c>
    </row>
    <row r="628" spans="1:3" x14ac:dyDescent="0.35">
      <c r="A628" s="25">
        <v>40483</v>
      </c>
      <c r="B628" s="26">
        <f>VLOOKUP(Table3032[[#This Row],[Month]],'DB Money Supply'!$A:$D,2)</f>
        <v>832.6</v>
      </c>
      <c r="C628" s="59">
        <f>(Table3032[[#This Row],[Real M1 Money Stock]]-B616)/B616</f>
        <v>7.4738608493610401E-2</v>
      </c>
    </row>
    <row r="629" spans="1:3" x14ac:dyDescent="0.35">
      <c r="A629" s="25">
        <v>40513</v>
      </c>
      <c r="B629" s="26">
        <f>VLOOKUP(Table3032[[#This Row],[Month]],'DB Money Supply'!$A:$D,2)</f>
        <v>833.1</v>
      </c>
      <c r="C629" s="59">
        <f>(Table3032[[#This Row],[Real M1 Money Stock]]-B617)/B617</f>
        <v>6.9722650231124894E-2</v>
      </c>
    </row>
    <row r="630" spans="1:3" x14ac:dyDescent="0.35">
      <c r="A630" s="25">
        <v>40544</v>
      </c>
      <c r="B630" s="26">
        <f>VLOOKUP(Table3032[[#This Row],[Month]],'DB Money Supply'!$A:$D,2)</f>
        <v>834.7</v>
      </c>
      <c r="C630" s="59">
        <f>(Table3032[[#This Row],[Real M1 Money Stock]]-B618)/B618</f>
        <v>8.4025974025974087E-2</v>
      </c>
    </row>
    <row r="631" spans="1:3" x14ac:dyDescent="0.35">
      <c r="A631" s="25">
        <v>40575</v>
      </c>
      <c r="B631" s="26">
        <f>VLOOKUP(Table3032[[#This Row],[Month]],'DB Money Supply'!$A:$D,2)</f>
        <v>842.8</v>
      </c>
      <c r="C631" s="59">
        <f>(Table3032[[#This Row],[Real M1 Money Stock]]-B619)/B619</f>
        <v>7.733606033490989E-2</v>
      </c>
    </row>
    <row r="632" spans="1:3" x14ac:dyDescent="0.35">
      <c r="A632" s="25">
        <v>40603</v>
      </c>
      <c r="B632" s="26">
        <f>VLOOKUP(Table3032[[#This Row],[Month]],'DB Money Supply'!$A:$D,2)</f>
        <v>850.3</v>
      </c>
      <c r="C632" s="59">
        <f>(Table3032[[#This Row],[Real M1 Money Stock]]-B620)/B620</f>
        <v>7.960893854748595E-2</v>
      </c>
    </row>
    <row r="633" spans="1:3" x14ac:dyDescent="0.35">
      <c r="A633" s="25">
        <v>40634</v>
      </c>
      <c r="B633" s="26">
        <f>VLOOKUP(Table3032[[#This Row],[Month]],'DB Money Supply'!$A:$D,2)</f>
        <v>846.5</v>
      </c>
      <c r="C633" s="59">
        <f>(Table3032[[#This Row],[Real M1 Money Stock]]-B621)/B621</f>
        <v>8.3173384516954579E-2</v>
      </c>
    </row>
    <row r="634" spans="1:3" x14ac:dyDescent="0.35">
      <c r="A634" s="25">
        <v>40664</v>
      </c>
      <c r="B634" s="26">
        <f>VLOOKUP(Table3032[[#This Row],[Month]],'DB Money Supply'!$A:$D,2)</f>
        <v>863.7</v>
      </c>
      <c r="C634" s="59">
        <f>(Table3032[[#This Row],[Real M1 Money Stock]]-B622)/B622</f>
        <v>9.7458703939008948E-2</v>
      </c>
    </row>
    <row r="635" spans="1:3" x14ac:dyDescent="0.35">
      <c r="A635" s="25">
        <v>40695</v>
      </c>
      <c r="B635" s="26">
        <f>VLOOKUP(Table3032[[#This Row],[Month]],'DB Money Supply'!$A:$D,2)</f>
        <v>873.4</v>
      </c>
      <c r="C635" s="59">
        <f>(Table3032[[#This Row],[Real M1 Money Stock]]-B623)/B623</f>
        <v>9.558454591068731E-2</v>
      </c>
    </row>
    <row r="636" spans="1:3" x14ac:dyDescent="0.35">
      <c r="A636" s="25">
        <v>40725</v>
      </c>
      <c r="B636" s="26">
        <f>VLOOKUP(Table3032[[#This Row],[Month]],'DB Money Supply'!$A:$D,2)</f>
        <v>885.6</v>
      </c>
      <c r="C636" s="59">
        <f>(Table3032[[#This Row],[Real M1 Money Stock]]-B624)/B624</f>
        <v>0.1177584248390762</v>
      </c>
    </row>
    <row r="637" spans="1:3" x14ac:dyDescent="0.35">
      <c r="A637" s="25">
        <v>40756</v>
      </c>
      <c r="B637" s="26">
        <f>VLOOKUP(Table3032[[#This Row],[Month]],'DB Money Supply'!$A:$D,2)</f>
        <v>935.6</v>
      </c>
      <c r="C637" s="59">
        <f>(Table3032[[#This Row],[Real M1 Money Stock]]-B625)/B625</f>
        <v>0.16600199401794621</v>
      </c>
    </row>
    <row r="638" spans="1:3" x14ac:dyDescent="0.35">
      <c r="A638" s="25">
        <v>40787</v>
      </c>
      <c r="B638" s="26">
        <f>VLOOKUP(Table3032[[#This Row],[Month]],'DB Money Supply'!$A:$D,2)</f>
        <v>935.6</v>
      </c>
      <c r="C638" s="59">
        <f>(Table3032[[#This Row],[Real M1 Money Stock]]-B626)/B626</f>
        <v>0.1562036579337617</v>
      </c>
    </row>
    <row r="639" spans="1:3" x14ac:dyDescent="0.35">
      <c r="A639" s="25">
        <v>40817</v>
      </c>
      <c r="B639" s="26">
        <f>VLOOKUP(Table3032[[#This Row],[Month]],'DB Money Supply'!$A:$D,2)</f>
        <v>938.7</v>
      </c>
      <c r="C639" s="59">
        <f>(Table3032[[#This Row],[Real M1 Money Stock]]-B627)/B627</f>
        <v>0.1548966535433072</v>
      </c>
    </row>
    <row r="640" spans="1:3" x14ac:dyDescent="0.35">
      <c r="A640" s="25">
        <v>40848</v>
      </c>
      <c r="B640" s="26">
        <f>VLOOKUP(Table3032[[#This Row],[Month]],'DB Money Supply'!$A:$D,2)</f>
        <v>960.5</v>
      </c>
      <c r="C640" s="59">
        <f>(Table3032[[#This Row],[Real M1 Money Stock]]-B628)/B628</f>
        <v>0.15361518135959643</v>
      </c>
    </row>
    <row r="641" spans="1:3" x14ac:dyDescent="0.35">
      <c r="A641" s="25">
        <v>40878</v>
      </c>
      <c r="B641" s="26">
        <f>VLOOKUP(Table3032[[#This Row],[Month]],'DB Money Supply'!$A:$D,2)</f>
        <v>953.1</v>
      </c>
      <c r="C641" s="59">
        <f>(Table3032[[#This Row],[Real M1 Money Stock]]-B629)/B629</f>
        <v>0.14404033129276198</v>
      </c>
    </row>
    <row r="642" spans="1:3" x14ac:dyDescent="0.35">
      <c r="A642" s="25">
        <v>40909</v>
      </c>
      <c r="B642" s="26">
        <f>VLOOKUP(Table3032[[#This Row],[Month]],'DB Money Supply'!$A:$D,2)</f>
        <v>966.4</v>
      </c>
      <c r="C642" s="59">
        <f>(Table3032[[#This Row],[Real M1 Money Stock]]-B630)/B630</f>
        <v>0.15778123876841971</v>
      </c>
    </row>
    <row r="643" spans="1:3" x14ac:dyDescent="0.35">
      <c r="A643" s="25">
        <v>40940</v>
      </c>
      <c r="B643" s="26">
        <f>VLOOKUP(Table3032[[#This Row],[Month]],'DB Money Supply'!$A:$D,2)</f>
        <v>966.6</v>
      </c>
      <c r="C643" s="59">
        <f>(Table3032[[#This Row],[Real M1 Money Stock]]-B631)/B631</f>
        <v>0.14689131466540115</v>
      </c>
    </row>
    <row r="644" spans="1:3" x14ac:dyDescent="0.35">
      <c r="A644" s="25">
        <v>40969</v>
      </c>
      <c r="B644" s="26">
        <f>VLOOKUP(Table3032[[#This Row],[Month]],'DB Money Supply'!$A:$D,2)</f>
        <v>973.7</v>
      </c>
      <c r="C644" s="59">
        <f>(Table3032[[#This Row],[Real M1 Money Stock]]-B632)/B632</f>
        <v>0.14512524991179596</v>
      </c>
    </row>
    <row r="645" spans="1:3" x14ac:dyDescent="0.35">
      <c r="A645" s="25">
        <v>41000</v>
      </c>
      <c r="B645" s="26">
        <f>VLOOKUP(Table3032[[#This Row],[Month]],'DB Money Supply'!$A:$D,2)</f>
        <v>976.2</v>
      </c>
      <c r="C645" s="59">
        <f>(Table3032[[#This Row],[Real M1 Money Stock]]-B633)/B633</f>
        <v>0.15321913762551689</v>
      </c>
    </row>
    <row r="646" spans="1:3" x14ac:dyDescent="0.35">
      <c r="A646" s="25">
        <v>41030</v>
      </c>
      <c r="B646" s="26">
        <f>VLOOKUP(Table3032[[#This Row],[Month]],'DB Money Supply'!$A:$D,2)</f>
        <v>986.5</v>
      </c>
      <c r="C646" s="59">
        <f>(Table3032[[#This Row],[Real M1 Money Stock]]-B634)/B634</f>
        <v>0.14217899733703826</v>
      </c>
    </row>
    <row r="647" spans="1:3" x14ac:dyDescent="0.35">
      <c r="A647" s="25">
        <v>41061</v>
      </c>
      <c r="B647" s="26">
        <f>VLOOKUP(Table3032[[#This Row],[Month]],'DB Money Supply'!$A:$D,2)</f>
        <v>995.7</v>
      </c>
      <c r="C647" s="59">
        <f>(Table3032[[#This Row],[Real M1 Money Stock]]-B635)/B635</f>
        <v>0.14002747881841088</v>
      </c>
    </row>
    <row r="648" spans="1:3" x14ac:dyDescent="0.35">
      <c r="A648" s="25">
        <v>41091</v>
      </c>
      <c r="B648" s="26">
        <f>VLOOKUP(Table3032[[#This Row],[Month]],'DB Money Supply'!$A:$D,2)</f>
        <v>1012.7</v>
      </c>
      <c r="C648" s="59">
        <f>(Table3032[[#This Row],[Real M1 Money Stock]]-B636)/B636</f>
        <v>0.14351851851851855</v>
      </c>
    </row>
    <row r="649" spans="1:3" x14ac:dyDescent="0.35">
      <c r="A649" s="25">
        <v>41122</v>
      </c>
      <c r="B649" s="26">
        <f>VLOOKUP(Table3032[[#This Row],[Month]],'DB Money Supply'!$A:$D,2)</f>
        <v>1023.9</v>
      </c>
      <c r="C649" s="59">
        <f>(Table3032[[#This Row],[Real M1 Money Stock]]-B637)/B637</f>
        <v>9.4377939290294949E-2</v>
      </c>
    </row>
    <row r="650" spans="1:3" x14ac:dyDescent="0.35">
      <c r="A650" s="25">
        <v>41153</v>
      </c>
      <c r="B650" s="26">
        <f>VLOOKUP(Table3032[[#This Row],[Month]],'DB Money Supply'!$A:$D,2)</f>
        <v>1033.0999999999999</v>
      </c>
      <c r="C650" s="59">
        <f>(Table3032[[#This Row],[Real M1 Money Stock]]-B638)/B638</f>
        <v>0.10421120136810591</v>
      </c>
    </row>
    <row r="651" spans="1:3" x14ac:dyDescent="0.35">
      <c r="A651" s="25">
        <v>41183</v>
      </c>
      <c r="B651" s="26">
        <f>VLOOKUP(Table3032[[#This Row],[Month]],'DB Money Supply'!$A:$D,2)</f>
        <v>1044.8</v>
      </c>
      <c r="C651" s="59">
        <f>(Table3032[[#This Row],[Real M1 Money Stock]]-B639)/B639</f>
        <v>0.11302865665281762</v>
      </c>
    </row>
    <row r="652" spans="1:3" x14ac:dyDescent="0.35">
      <c r="A652" s="25">
        <v>41214</v>
      </c>
      <c r="B652" s="26">
        <f>VLOOKUP(Table3032[[#This Row],[Month]],'DB Money Supply'!$A:$D,2)</f>
        <v>1055.7</v>
      </c>
      <c r="C652" s="59">
        <f>(Table3032[[#This Row],[Real M1 Money Stock]]-B640)/B640</f>
        <v>9.9115044247787665E-2</v>
      </c>
    </row>
    <row r="653" spans="1:3" x14ac:dyDescent="0.35">
      <c r="A653" s="25">
        <v>41244</v>
      </c>
      <c r="B653" s="26">
        <f>VLOOKUP(Table3032[[#This Row],[Month]],'DB Money Supply'!$A:$D,2)</f>
        <v>1064.2</v>
      </c>
      <c r="C653" s="59">
        <f>(Table3032[[#This Row],[Real M1 Money Stock]]-B641)/B641</f>
        <v>0.11656699192109959</v>
      </c>
    </row>
    <row r="654" spans="1:3" x14ac:dyDescent="0.35">
      <c r="A654" s="25">
        <v>41275</v>
      </c>
      <c r="B654" s="26">
        <f>VLOOKUP(Table3032[[#This Row],[Month]],'DB Money Supply'!$A:$D,2)</f>
        <v>1068.5</v>
      </c>
      <c r="C654" s="59">
        <f>(Table3032[[#This Row],[Real M1 Money Stock]]-B642)/B642</f>
        <v>0.10564983443708612</v>
      </c>
    </row>
    <row r="655" spans="1:3" x14ac:dyDescent="0.35">
      <c r="A655" s="25">
        <v>41306</v>
      </c>
      <c r="B655" s="26">
        <f>VLOOKUP(Table3032[[#This Row],[Month]],'DB Money Supply'!$A:$D,2)</f>
        <v>1060.5999999999999</v>
      </c>
      <c r="C655" s="59">
        <f>(Table3032[[#This Row],[Real M1 Money Stock]]-B643)/B643</f>
        <v>9.7248086074901596E-2</v>
      </c>
    </row>
    <row r="656" spans="1:3" x14ac:dyDescent="0.35">
      <c r="A656" s="25">
        <v>41334</v>
      </c>
      <c r="B656" s="26">
        <f>VLOOKUP(Table3032[[#This Row],[Month]],'DB Money Supply'!$A:$D,2)</f>
        <v>1066.5999999999999</v>
      </c>
      <c r="C656" s="59">
        <f>(Table3032[[#This Row],[Real M1 Money Stock]]-B644)/B644</f>
        <v>9.5409263633562558E-2</v>
      </c>
    </row>
    <row r="657" spans="1:3" x14ac:dyDescent="0.35">
      <c r="A657" s="25">
        <v>41365</v>
      </c>
      <c r="B657" s="26">
        <f>VLOOKUP(Table3032[[#This Row],[Month]],'DB Money Supply'!$A:$D,2)</f>
        <v>1081.5999999999999</v>
      </c>
      <c r="C657" s="59">
        <f>(Table3032[[#This Row],[Real M1 Money Stock]]-B645)/B645</f>
        <v>0.10796967834460137</v>
      </c>
    </row>
    <row r="658" spans="1:3" x14ac:dyDescent="0.35">
      <c r="A658" s="25">
        <v>41395</v>
      </c>
      <c r="B658" s="26">
        <f>VLOOKUP(Table3032[[#This Row],[Month]],'DB Money Supply'!$A:$D,2)</f>
        <v>1090.0999999999999</v>
      </c>
      <c r="C658" s="59">
        <f>(Table3032[[#This Row],[Real M1 Money Stock]]-B646)/B646</f>
        <v>0.10501773948302069</v>
      </c>
    </row>
    <row r="659" spans="1:3" x14ac:dyDescent="0.35">
      <c r="A659" s="25">
        <v>41426</v>
      </c>
      <c r="B659" s="26">
        <f>VLOOKUP(Table3032[[#This Row],[Month]],'DB Money Supply'!$A:$D,2)</f>
        <v>1087.7</v>
      </c>
      <c r="C659" s="59">
        <f>(Table3032[[#This Row],[Real M1 Money Stock]]-B647)/B647</f>
        <v>9.2397308426232796E-2</v>
      </c>
    </row>
    <row r="660" spans="1:3" x14ac:dyDescent="0.35">
      <c r="A660" s="25">
        <v>41456</v>
      </c>
      <c r="B660" s="26">
        <f>VLOOKUP(Table3032[[#This Row],[Month]],'DB Money Supply'!$A:$D,2)</f>
        <v>1092.5</v>
      </c>
      <c r="C660" s="59">
        <f>(Table3032[[#This Row],[Real M1 Money Stock]]-B648)/B648</f>
        <v>7.8799249530956794E-2</v>
      </c>
    </row>
    <row r="661" spans="1:3" x14ac:dyDescent="0.35">
      <c r="A661" s="25">
        <v>41487</v>
      </c>
      <c r="B661" s="26">
        <f>VLOOKUP(Table3032[[#This Row],[Month]],'DB Money Supply'!$A:$D,2)</f>
        <v>1094.8</v>
      </c>
      <c r="C661" s="59">
        <f>(Table3032[[#This Row],[Real M1 Money Stock]]-B649)/B649</f>
        <v>6.9245043461275496E-2</v>
      </c>
    </row>
    <row r="662" spans="1:3" x14ac:dyDescent="0.35">
      <c r="A662" s="25">
        <v>41518</v>
      </c>
      <c r="B662" s="26">
        <f>VLOOKUP(Table3032[[#This Row],[Month]],'DB Money Supply'!$A:$D,2)</f>
        <v>1106.8</v>
      </c>
      <c r="C662" s="59">
        <f>(Table3032[[#This Row],[Real M1 Money Stock]]-B650)/B650</f>
        <v>7.133868938147328E-2</v>
      </c>
    </row>
    <row r="663" spans="1:3" x14ac:dyDescent="0.35">
      <c r="A663" s="25">
        <v>41548</v>
      </c>
      <c r="B663" s="26">
        <f>VLOOKUP(Table3032[[#This Row],[Month]],'DB Money Supply'!$A:$D,2)</f>
        <v>1122.8</v>
      </c>
      <c r="C663" s="59">
        <f>(Table3032[[#This Row],[Real M1 Money Stock]]-B651)/B651</f>
        <v>7.465543644716692E-2</v>
      </c>
    </row>
    <row r="664" spans="1:3" x14ac:dyDescent="0.35">
      <c r="A664" s="25">
        <v>41579</v>
      </c>
      <c r="B664" s="26">
        <f>VLOOKUP(Table3032[[#This Row],[Month]],'DB Money Supply'!$A:$D,2)</f>
        <v>1125.4000000000001</v>
      </c>
      <c r="C664" s="59">
        <f>(Table3032[[#This Row],[Real M1 Money Stock]]-B652)/B652</f>
        <v>6.6022544283413892E-2</v>
      </c>
    </row>
    <row r="665" spans="1:3" x14ac:dyDescent="0.35">
      <c r="A665" s="25">
        <v>41609</v>
      </c>
      <c r="B665" s="26">
        <f>VLOOKUP(Table3032[[#This Row],[Month]],'DB Money Supply'!$A:$D,2)</f>
        <v>1135.0999999999999</v>
      </c>
      <c r="C665" s="59">
        <f>(Table3032[[#This Row],[Real M1 Money Stock]]-B653)/B653</f>
        <v>6.6622815260289292E-2</v>
      </c>
    </row>
    <row r="666" spans="1:3" x14ac:dyDescent="0.35">
      <c r="A666" s="25">
        <v>41640</v>
      </c>
      <c r="B666" s="26">
        <f>VLOOKUP(Table3032[[#This Row],[Month]],'DB Money Supply'!$A:$D,2)</f>
        <v>1147.0999999999999</v>
      </c>
      <c r="C666" s="59">
        <f>(Table3032[[#This Row],[Real M1 Money Stock]]-B654)/B654</f>
        <v>7.3561066916237636E-2</v>
      </c>
    </row>
    <row r="667" spans="1:3" x14ac:dyDescent="0.35">
      <c r="A667" s="25">
        <v>41671</v>
      </c>
      <c r="B667" s="26">
        <f>VLOOKUP(Table3032[[#This Row],[Month]],'DB Money Supply'!$A:$D,2)</f>
        <v>1156.8</v>
      </c>
      <c r="C667" s="59">
        <f>(Table3032[[#This Row],[Real M1 Money Stock]]-B655)/B655</f>
        <v>9.0703375447859752E-2</v>
      </c>
    </row>
    <row r="668" spans="1:3" x14ac:dyDescent="0.35">
      <c r="A668" s="25">
        <v>41699</v>
      </c>
      <c r="B668" s="26">
        <f>VLOOKUP(Table3032[[#This Row],[Month]],'DB Money Supply'!$A:$D,2)</f>
        <v>1165.7</v>
      </c>
      <c r="C668" s="59">
        <f>(Table3032[[#This Row],[Real M1 Money Stock]]-B656)/B656</f>
        <v>9.2912057003562865E-2</v>
      </c>
    </row>
    <row r="669" spans="1:3" x14ac:dyDescent="0.35">
      <c r="A669" s="25">
        <v>41730</v>
      </c>
      <c r="B669" s="26">
        <f>VLOOKUP(Table3032[[#This Row],[Month]],'DB Money Supply'!$A:$D,2)</f>
        <v>1172.8</v>
      </c>
      <c r="C669" s="59">
        <f>(Table3032[[#This Row],[Real M1 Money Stock]]-B657)/B657</f>
        <v>8.4319526627218991E-2</v>
      </c>
    </row>
    <row r="670" spans="1:3" x14ac:dyDescent="0.35">
      <c r="A670" s="25">
        <v>41760</v>
      </c>
      <c r="B670" s="26">
        <f>VLOOKUP(Table3032[[#This Row],[Month]],'DB Money Supply'!$A:$D,2)</f>
        <v>1178.2</v>
      </c>
      <c r="C670" s="59">
        <f>(Table3032[[#This Row],[Real M1 Money Stock]]-B658)/B658</f>
        <v>8.0818273552885192E-2</v>
      </c>
    </row>
    <row r="671" spans="1:3" x14ac:dyDescent="0.35">
      <c r="A671" s="25">
        <v>41791</v>
      </c>
      <c r="B671" s="26">
        <f>VLOOKUP(Table3032[[#This Row],[Month]],'DB Money Supply'!$A:$D,2)</f>
        <v>1191.7</v>
      </c>
      <c r="C671" s="59">
        <f>(Table3032[[#This Row],[Real M1 Money Stock]]-B659)/B659</f>
        <v>9.5614599613864107E-2</v>
      </c>
    </row>
    <row r="672" spans="1:3" x14ac:dyDescent="0.35">
      <c r="A672" s="25">
        <v>41821</v>
      </c>
      <c r="B672" s="26">
        <f>VLOOKUP(Table3032[[#This Row],[Month]],'DB Money Supply'!$A:$D,2)</f>
        <v>1197.0999999999999</v>
      </c>
      <c r="C672" s="59">
        <f>(Table3032[[#This Row],[Real M1 Money Stock]]-B660)/B660</f>
        <v>9.574370709382142E-2</v>
      </c>
    </row>
    <row r="673" spans="1:3" x14ac:dyDescent="0.35">
      <c r="A673" s="25">
        <v>41852</v>
      </c>
      <c r="B673" s="26">
        <f>VLOOKUP(Table3032[[#This Row],[Month]],'DB Money Supply'!$A:$D,2)</f>
        <v>1180.9000000000001</v>
      </c>
      <c r="C673" s="59">
        <f>(Table3032[[#This Row],[Real M1 Money Stock]]-B661)/B661</f>
        <v>7.8644501278772511E-2</v>
      </c>
    </row>
    <row r="674" spans="1:3" x14ac:dyDescent="0.35">
      <c r="A674" s="25">
        <v>41883</v>
      </c>
      <c r="B674" s="26">
        <f>VLOOKUP(Table3032[[#This Row],[Month]],'DB Money Supply'!$A:$D,2)</f>
        <v>1206.5</v>
      </c>
      <c r="C674" s="59">
        <f>(Table3032[[#This Row],[Real M1 Money Stock]]-B662)/B662</f>
        <v>9.0079508492952695E-2</v>
      </c>
    </row>
    <row r="675" spans="1:3" x14ac:dyDescent="0.35">
      <c r="A675" s="25">
        <v>41913</v>
      </c>
      <c r="B675" s="26">
        <f>VLOOKUP(Table3032[[#This Row],[Month]],'DB Money Supply'!$A:$D,2)</f>
        <v>1209.0999999999999</v>
      </c>
      <c r="C675" s="59">
        <f>(Table3032[[#This Row],[Real M1 Money Stock]]-B663)/B663</f>
        <v>7.6861417883861735E-2</v>
      </c>
    </row>
    <row r="676" spans="1:3" x14ac:dyDescent="0.35">
      <c r="A676" s="25">
        <v>41944</v>
      </c>
      <c r="B676" s="26">
        <f>VLOOKUP(Table3032[[#This Row],[Month]],'DB Money Supply'!$A:$D,2)</f>
        <v>1219</v>
      </c>
      <c r="C676" s="59">
        <f>(Table3032[[#This Row],[Real M1 Money Stock]]-B664)/B664</f>
        <v>8.3170428292162701E-2</v>
      </c>
    </row>
    <row r="677" spans="1:3" x14ac:dyDescent="0.35">
      <c r="A677" s="25">
        <v>41974</v>
      </c>
      <c r="B677" s="26">
        <f>VLOOKUP(Table3032[[#This Row],[Month]],'DB Money Supply'!$A:$D,2)</f>
        <v>1244.8</v>
      </c>
      <c r="C677" s="59">
        <f>(Table3032[[#This Row],[Real M1 Money Stock]]-B665)/B665</f>
        <v>9.6643467535899974E-2</v>
      </c>
    </row>
    <row r="678" spans="1:3" x14ac:dyDescent="0.35">
      <c r="A678" s="25">
        <v>42005</v>
      </c>
      <c r="B678" s="26">
        <f>VLOOKUP(Table3032[[#This Row],[Month]],'DB Money Supply'!$A:$D,2)</f>
        <v>1253</v>
      </c>
      <c r="C678" s="59">
        <f>(Table3032[[#This Row],[Real M1 Money Stock]]-B666)/B666</f>
        <v>9.2319762880306952E-2</v>
      </c>
    </row>
    <row r="679" spans="1:3" x14ac:dyDescent="0.35">
      <c r="A679" s="25">
        <v>42036</v>
      </c>
      <c r="B679" s="26">
        <f>VLOOKUP(Table3032[[#This Row],[Month]],'DB Money Supply'!$A:$D,2)</f>
        <v>1277</v>
      </c>
      <c r="C679" s="59">
        <f>(Table3032[[#This Row],[Real M1 Money Stock]]-B667)/B667</f>
        <v>0.10390733056708165</v>
      </c>
    </row>
    <row r="680" spans="1:3" x14ac:dyDescent="0.35">
      <c r="A680" s="25">
        <v>42064</v>
      </c>
      <c r="B680" s="26">
        <f>VLOOKUP(Table3032[[#This Row],[Month]],'DB Money Supply'!$A:$D,2)</f>
        <v>1270.5999999999999</v>
      </c>
      <c r="C680" s="59">
        <f>(Table3032[[#This Row],[Real M1 Money Stock]]-B668)/B668</f>
        <v>8.99888479025477E-2</v>
      </c>
    </row>
    <row r="681" spans="1:3" x14ac:dyDescent="0.35">
      <c r="A681" s="25">
        <v>42095</v>
      </c>
      <c r="B681" s="26">
        <f>VLOOKUP(Table3032[[#This Row],[Month]],'DB Money Supply'!$A:$D,2)</f>
        <v>1269.7</v>
      </c>
      <c r="C681" s="59">
        <f>(Table3032[[#This Row],[Real M1 Money Stock]]-B669)/B669</f>
        <v>8.2622783083219728E-2</v>
      </c>
    </row>
    <row r="682" spans="1:3" x14ac:dyDescent="0.35">
      <c r="A682" s="25">
        <v>42125</v>
      </c>
      <c r="B682" s="26">
        <f>VLOOKUP(Table3032[[#This Row],[Month]],'DB Money Supply'!$A:$D,2)</f>
        <v>1258.2</v>
      </c>
      <c r="C682" s="59">
        <f>(Table3032[[#This Row],[Real M1 Money Stock]]-B670)/B670</f>
        <v>6.7900186725513498E-2</v>
      </c>
    </row>
    <row r="683" spans="1:3" x14ac:dyDescent="0.35">
      <c r="A683" s="25">
        <v>42156</v>
      </c>
      <c r="B683" s="26">
        <f>VLOOKUP(Table3032[[#This Row],[Month]],'DB Money Supply'!$A:$D,2)</f>
        <v>1271.0999999999999</v>
      </c>
      <c r="C683" s="59">
        <f>(Table3032[[#This Row],[Real M1 Money Stock]]-B671)/B671</f>
        <v>6.6627506922883162E-2</v>
      </c>
    </row>
    <row r="684" spans="1:3" x14ac:dyDescent="0.35">
      <c r="A684" s="25">
        <v>42186</v>
      </c>
      <c r="B684" s="26">
        <f>VLOOKUP(Table3032[[#This Row],[Month]],'DB Money Supply'!$A:$D,2)</f>
        <v>1277.5</v>
      </c>
      <c r="C684" s="59">
        <f>(Table3032[[#This Row],[Real M1 Money Stock]]-B672)/B672</f>
        <v>6.7162308913207E-2</v>
      </c>
    </row>
    <row r="685" spans="1:3" x14ac:dyDescent="0.35">
      <c r="A685" s="25">
        <v>42217</v>
      </c>
      <c r="B685" s="26">
        <f>VLOOKUP(Table3032[[#This Row],[Month]],'DB Money Supply'!$A:$D,2)</f>
        <v>1272.5</v>
      </c>
      <c r="C685" s="59">
        <f>(Table3032[[#This Row],[Real M1 Money Stock]]-B673)/B673</f>
        <v>7.7567956643238123E-2</v>
      </c>
    </row>
    <row r="686" spans="1:3" x14ac:dyDescent="0.35">
      <c r="A686" s="25">
        <v>42248</v>
      </c>
      <c r="B686" s="26">
        <f>VLOOKUP(Table3032[[#This Row],[Month]],'DB Money Supply'!$A:$D,2)</f>
        <v>1283</v>
      </c>
      <c r="C686" s="59">
        <f>(Table3032[[#This Row],[Real M1 Money Stock]]-B674)/B674</f>
        <v>6.3406547865727317E-2</v>
      </c>
    </row>
    <row r="687" spans="1:3" x14ac:dyDescent="0.35">
      <c r="A687" s="25">
        <v>42278</v>
      </c>
      <c r="B687" s="26">
        <f>VLOOKUP(Table3032[[#This Row],[Month]],'DB Money Supply'!$A:$D,2)</f>
        <v>1269.8</v>
      </c>
      <c r="C687" s="59">
        <f>(Table3032[[#This Row],[Real M1 Money Stock]]-B675)/B675</f>
        <v>5.0202630055413158E-2</v>
      </c>
    </row>
    <row r="688" spans="1:3" x14ac:dyDescent="0.35">
      <c r="A688" s="25">
        <v>42309</v>
      </c>
      <c r="B688" s="26">
        <f>VLOOKUP(Table3032[[#This Row],[Month]],'DB Money Supply'!$A:$D,2)</f>
        <v>1295</v>
      </c>
      <c r="C688" s="59">
        <f>(Table3032[[#This Row],[Real M1 Money Stock]]-B676)/B676</f>
        <v>6.2346185397867106E-2</v>
      </c>
    </row>
    <row r="689" spans="1:3" x14ac:dyDescent="0.35">
      <c r="A689" s="25">
        <v>42339</v>
      </c>
      <c r="B689" s="26">
        <f>VLOOKUP(Table3032[[#This Row],[Month]],'DB Money Supply'!$A:$D,2)</f>
        <v>1302.0999999999999</v>
      </c>
      <c r="C689" s="59">
        <f>(Table3032[[#This Row],[Real M1 Money Stock]]-B677)/B677</f>
        <v>4.603149100257066E-2</v>
      </c>
    </row>
    <row r="690" spans="1:3" x14ac:dyDescent="0.35">
      <c r="A690" s="25">
        <v>42370</v>
      </c>
      <c r="B690" s="26">
        <f>VLOOKUP(Table3032[[#This Row],[Month]],'DB Money Supply'!$A:$D,2)</f>
        <v>1303.0999999999999</v>
      </c>
      <c r="C690" s="59">
        <f>(Table3032[[#This Row],[Real M1 Money Stock]]-B678)/B678</f>
        <v>3.9984038308060584E-2</v>
      </c>
    </row>
    <row r="691" spans="1:3" x14ac:dyDescent="0.35">
      <c r="A691" s="25">
        <v>42401</v>
      </c>
      <c r="B691" s="26">
        <f>VLOOKUP(Table3032[[#This Row],[Month]],'DB Money Supply'!$A:$D,2)</f>
        <v>1318.3</v>
      </c>
      <c r="C691" s="59">
        <f>(Table3032[[#This Row],[Real M1 Money Stock]]-B679)/B679</f>
        <v>3.2341425215348441E-2</v>
      </c>
    </row>
    <row r="692" spans="1:3" x14ac:dyDescent="0.35">
      <c r="A692" s="25">
        <v>42430</v>
      </c>
      <c r="B692" s="26">
        <f>VLOOKUP(Table3032[[#This Row],[Month]],'DB Money Supply'!$A:$D,2)</f>
        <v>1324.8</v>
      </c>
      <c r="C692" s="59">
        <f>(Table3032[[#This Row],[Real M1 Money Stock]]-B680)/B680</f>
        <v>4.2657012435070085E-2</v>
      </c>
    </row>
    <row r="693" spans="1:3" x14ac:dyDescent="0.35">
      <c r="A693" s="25">
        <v>42461</v>
      </c>
      <c r="B693" s="26">
        <f>VLOOKUP(Table3032[[#This Row],[Month]],'DB Money Supply'!$A:$D,2)</f>
        <v>1338.3</v>
      </c>
      <c r="C693" s="59">
        <f>(Table3032[[#This Row],[Real M1 Money Stock]]-B681)/B681</f>
        <v>5.4028510671812163E-2</v>
      </c>
    </row>
    <row r="694" spans="1:3" x14ac:dyDescent="0.35">
      <c r="A694" s="25">
        <v>42491</v>
      </c>
      <c r="B694" s="26">
        <f>VLOOKUP(Table3032[[#This Row],[Month]],'DB Money Supply'!$A:$D,2)</f>
        <v>1351.5</v>
      </c>
      <c r="C694" s="59">
        <f>(Table3032[[#This Row],[Real M1 Money Stock]]-B682)/B682</f>
        <v>7.4153552694325192E-2</v>
      </c>
    </row>
    <row r="695" spans="1:3" x14ac:dyDescent="0.35">
      <c r="A695" s="25">
        <v>42522</v>
      </c>
      <c r="B695" s="26">
        <f>VLOOKUP(Table3032[[#This Row],[Month]],'DB Money Supply'!$A:$D,2)</f>
        <v>1351.3</v>
      </c>
      <c r="C695" s="59">
        <f>(Table3032[[#This Row],[Real M1 Money Stock]]-B683)/B683</f>
        <v>6.3094957123751128E-2</v>
      </c>
    </row>
    <row r="696" spans="1:3" x14ac:dyDescent="0.35">
      <c r="A696" s="25">
        <v>42552</v>
      </c>
      <c r="B696" s="26">
        <f>VLOOKUP(Table3032[[#This Row],[Month]],'DB Money Supply'!$A:$D,2)</f>
        <v>1351.9</v>
      </c>
      <c r="C696" s="59">
        <f>(Table3032[[#This Row],[Real M1 Money Stock]]-B684)/B684</f>
        <v>5.8238747553816118E-2</v>
      </c>
    </row>
    <row r="697" spans="1:3" x14ac:dyDescent="0.35">
      <c r="A697" s="25">
        <v>42583</v>
      </c>
      <c r="B697" s="26">
        <f>VLOOKUP(Table3032[[#This Row],[Month]],'DB Money Supply'!$A:$D,2)</f>
        <v>1379.9</v>
      </c>
      <c r="C697" s="59">
        <f>(Table3032[[#This Row],[Real M1 Money Stock]]-B685)/B685</f>
        <v>8.4400785854616966E-2</v>
      </c>
    </row>
    <row r="698" spans="1:3" x14ac:dyDescent="0.35">
      <c r="A698" s="25">
        <v>42614</v>
      </c>
      <c r="B698" s="26">
        <f>VLOOKUP(Table3032[[#This Row],[Month]],'DB Money Supply'!$A:$D,2)</f>
        <v>1379.8</v>
      </c>
      <c r="C698" s="59">
        <f>(Table3032[[#This Row],[Real M1 Money Stock]]-B686)/B686</f>
        <v>7.5448168355416956E-2</v>
      </c>
    </row>
    <row r="699" spans="1:3" x14ac:dyDescent="0.35">
      <c r="A699" s="25">
        <v>42644</v>
      </c>
      <c r="B699" s="26">
        <f>VLOOKUP(Table3032[[#This Row],[Month]],'DB Money Supply'!$A:$D,2)</f>
        <v>1378.9</v>
      </c>
      <c r="C699" s="59">
        <f>(Table3032[[#This Row],[Real M1 Money Stock]]-B687)/B687</f>
        <v>8.5919042368877097E-2</v>
      </c>
    </row>
    <row r="700" spans="1:3" x14ac:dyDescent="0.35">
      <c r="A700" s="25">
        <v>42675</v>
      </c>
      <c r="B700" s="26">
        <f>VLOOKUP(Table3032[[#This Row],[Month]],'DB Money Supply'!$A:$D,2)</f>
        <v>1386.2</v>
      </c>
      <c r="C700" s="59">
        <f>(Table3032[[#This Row],[Real M1 Money Stock]]-B688)/B688</f>
        <v>7.0424710424710463E-2</v>
      </c>
    </row>
    <row r="701" spans="1:3" x14ac:dyDescent="0.35">
      <c r="A701" s="25">
        <v>42705</v>
      </c>
      <c r="B701" s="26">
        <f>VLOOKUP(Table3032[[#This Row],[Month]],'DB Money Supply'!$A:$D,2)</f>
        <v>1376.9</v>
      </c>
      <c r="C701" s="59">
        <f>(Table3032[[#This Row],[Real M1 Money Stock]]-B689)/B689</f>
        <v>5.7445664695492039E-2</v>
      </c>
    </row>
    <row r="702" spans="1:3" x14ac:dyDescent="0.35">
      <c r="A702" s="25">
        <v>42736</v>
      </c>
      <c r="B702" s="26">
        <f>VLOOKUP(Table3032[[#This Row],[Month]],'DB Money Supply'!$A:$D,2)</f>
        <v>1392</v>
      </c>
      <c r="C702" s="59">
        <f>(Table3032[[#This Row],[Real M1 Money Stock]]-B690)/B690</f>
        <v>6.8221932315248326E-2</v>
      </c>
    </row>
    <row r="703" spans="1:3" x14ac:dyDescent="0.35">
      <c r="A703" s="25">
        <v>42767</v>
      </c>
      <c r="B703" s="26">
        <f>VLOOKUP(Table3032[[#This Row],[Month]],'DB Money Supply'!$A:$D,2)</f>
        <v>1394.5</v>
      </c>
      <c r="C703" s="59">
        <f>(Table3032[[#This Row],[Real M1 Money Stock]]-B691)/B691</f>
        <v>5.7801714329060193E-2</v>
      </c>
    </row>
    <row r="704" spans="1:3" x14ac:dyDescent="0.35">
      <c r="A704" s="25">
        <v>42795</v>
      </c>
      <c r="B704" s="26">
        <f>VLOOKUP(Table3032[[#This Row],[Month]],'DB Money Supply'!$A:$D,2)</f>
        <v>1414.8</v>
      </c>
      <c r="C704" s="59">
        <f>(Table3032[[#This Row],[Real M1 Money Stock]]-B692)/B692</f>
        <v>6.7934782608695649E-2</v>
      </c>
    </row>
    <row r="705" spans="1:3" x14ac:dyDescent="0.35">
      <c r="A705" s="25">
        <v>42826</v>
      </c>
      <c r="B705" s="26">
        <f>VLOOKUP(Table3032[[#This Row],[Month]],'DB Money Supply'!$A:$D,2)</f>
        <v>1413.3</v>
      </c>
      <c r="C705" s="59">
        <f>(Table3032[[#This Row],[Real M1 Money Stock]]-B693)/B693</f>
        <v>5.604124635731899E-2</v>
      </c>
    </row>
    <row r="706" spans="1:3" x14ac:dyDescent="0.35">
      <c r="A706" s="25">
        <v>42856</v>
      </c>
      <c r="B706" s="26">
        <f>VLOOKUP(Table3032[[#This Row],[Month]],'DB Money Supply'!$A:$D,2)</f>
        <v>1441</v>
      </c>
      <c r="C706" s="59">
        <f>(Table3032[[#This Row],[Real M1 Money Stock]]-B694)/B694</f>
        <v>6.6222715501294854E-2</v>
      </c>
    </row>
    <row r="707" spans="1:3" x14ac:dyDescent="0.35">
      <c r="A707" s="25">
        <v>42887</v>
      </c>
      <c r="B707" s="26">
        <f>VLOOKUP(Table3032[[#This Row],[Month]],'DB Money Supply'!$A:$D,2)</f>
        <v>1443.7</v>
      </c>
      <c r="C707" s="59">
        <f>(Table3032[[#This Row],[Real M1 Money Stock]]-B695)/B695</f>
        <v>6.8378598386738765E-2</v>
      </c>
    </row>
    <row r="708" spans="1:3" x14ac:dyDescent="0.35">
      <c r="A708" s="25">
        <v>42917</v>
      </c>
      <c r="B708" s="26">
        <f>VLOOKUP(Table3032[[#This Row],[Month]],'DB Money Supply'!$A:$D,2)</f>
        <v>1452.9</v>
      </c>
      <c r="C708" s="59">
        <f>(Table3032[[#This Row],[Real M1 Money Stock]]-B696)/B696</f>
        <v>7.4709667874842803E-2</v>
      </c>
    </row>
    <row r="709" spans="1:3" x14ac:dyDescent="0.35">
      <c r="A709" s="25">
        <v>42948</v>
      </c>
      <c r="B709" s="26">
        <f>VLOOKUP(Table3032[[#This Row],[Month]],'DB Money Supply'!$A:$D,2)</f>
        <v>1463.3</v>
      </c>
      <c r="C709" s="59">
        <f>(Table3032[[#This Row],[Real M1 Money Stock]]-B697)/B697</f>
        <v>6.0439162258134546E-2</v>
      </c>
    </row>
    <row r="710" spans="1:3" x14ac:dyDescent="0.35">
      <c r="A710" s="25">
        <v>42979</v>
      </c>
      <c r="B710" s="26">
        <f>VLOOKUP(Table3032[[#This Row],[Month]],'DB Money Supply'!$A:$D,2)</f>
        <v>1449.1</v>
      </c>
      <c r="C710" s="59">
        <f>(Table3032[[#This Row],[Real M1 Money Stock]]-B698)/B698</f>
        <v>5.0224670242064035E-2</v>
      </c>
    </row>
    <row r="711" spans="1:3" x14ac:dyDescent="0.35">
      <c r="A711" s="25">
        <v>43009</v>
      </c>
      <c r="B711" s="26">
        <f>VLOOKUP(Table3032[[#This Row],[Month]],'DB Money Supply'!$A:$D,2)</f>
        <v>1462.3</v>
      </c>
      <c r="C711" s="59">
        <f>(Table3032[[#This Row],[Real M1 Money Stock]]-B699)/B699</f>
        <v>6.0482993690622856E-2</v>
      </c>
    </row>
    <row r="712" spans="1:3" x14ac:dyDescent="0.35">
      <c r="A712" s="25">
        <v>43040</v>
      </c>
      <c r="B712" s="26">
        <f>VLOOKUP(Table3032[[#This Row],[Month]],'DB Money Supply'!$A:$D,2)</f>
        <v>1468.4</v>
      </c>
      <c r="C712" s="59">
        <f>(Table3032[[#This Row],[Real M1 Money Stock]]-B700)/B700</f>
        <v>5.9298802481604414E-2</v>
      </c>
    </row>
    <row r="713" spans="1:3" x14ac:dyDescent="0.35">
      <c r="A713" s="25">
        <v>43070</v>
      </c>
      <c r="B713" s="26">
        <f>VLOOKUP(Table3032[[#This Row],[Month]],'DB Money Supply'!$A:$D,2)</f>
        <v>1457</v>
      </c>
      <c r="C713" s="59">
        <f>(Table3032[[#This Row],[Real M1 Money Stock]]-B701)/B701</f>
        <v>5.8174159343452617E-2</v>
      </c>
    </row>
    <row r="714" spans="1:3" x14ac:dyDescent="0.35">
      <c r="A714" s="25">
        <v>43101</v>
      </c>
      <c r="B714" s="26">
        <f>VLOOKUP(Table3032[[#This Row],[Month]],'DB Money Supply'!$A:$D,2)</f>
        <v>1469.9</v>
      </c>
      <c r="C714" s="59">
        <f>(Table3032[[#This Row],[Real M1 Money Stock]]-B702)/B702</f>
        <v>5.5962643678160985E-2</v>
      </c>
    </row>
    <row r="715" spans="1:3" x14ac:dyDescent="0.35">
      <c r="A715" s="25">
        <v>43132</v>
      </c>
      <c r="B715" s="26">
        <f>VLOOKUP(Table3032[[#This Row],[Month]],'DB Money Supply'!$A:$D,2)</f>
        <v>1450.9</v>
      </c>
      <c r="C715" s="59">
        <f>(Table3032[[#This Row],[Real M1 Money Stock]]-B703)/B703</f>
        <v>4.0444603800645455E-2</v>
      </c>
    </row>
    <row r="716" spans="1:3" x14ac:dyDescent="0.35">
      <c r="A716" s="25">
        <v>43160</v>
      </c>
      <c r="B716" s="26">
        <f>VLOOKUP(Table3032[[#This Row],[Month]],'DB Money Supply'!$A:$D,2)</f>
        <v>1467.8</v>
      </c>
      <c r="C716" s="59">
        <f>(Table3032[[#This Row],[Real M1 Money Stock]]-B704)/B704</f>
        <v>3.7461125247384791E-2</v>
      </c>
    </row>
    <row r="717" spans="1:3" x14ac:dyDescent="0.35">
      <c r="A717" s="25">
        <v>43191</v>
      </c>
      <c r="B717" s="26">
        <f>VLOOKUP(Table3032[[#This Row],[Month]],'DB Money Supply'!$A:$D,2)</f>
        <v>1461.2</v>
      </c>
      <c r="C717" s="59">
        <f>(Table3032[[#This Row],[Real M1 Money Stock]]-B705)/B705</f>
        <v>3.389230878086754E-2</v>
      </c>
    </row>
    <row r="718" spans="1:3" x14ac:dyDescent="0.35">
      <c r="A718" s="25">
        <v>43221</v>
      </c>
      <c r="B718" s="26">
        <f>VLOOKUP(Table3032[[#This Row],[Month]],'DB Money Supply'!$A:$D,2)</f>
        <v>1455.8</v>
      </c>
      <c r="C718" s="59">
        <f>(Table3032[[#This Row],[Real M1 Money Stock]]-B706)/B706</f>
        <v>1.027064538514917E-2</v>
      </c>
    </row>
    <row r="719" spans="1:3" x14ac:dyDescent="0.35">
      <c r="A719" s="25">
        <v>43252</v>
      </c>
      <c r="B719" s="26">
        <f>VLOOKUP(Table3032[[#This Row],[Month]],'DB Money Supply'!$A:$D,2)</f>
        <v>1454.4</v>
      </c>
      <c r="C719" s="59">
        <f>(Table3032[[#This Row],[Real M1 Money Stock]]-B707)/B707</f>
        <v>7.411512086998715E-3</v>
      </c>
    </row>
    <row r="720" spans="1:3" x14ac:dyDescent="0.35">
      <c r="A720" s="25">
        <v>43282</v>
      </c>
      <c r="B720" s="26">
        <f>VLOOKUP(Table3032[[#This Row],[Month]],'DB Money Supply'!$A:$D,2)</f>
        <v>1463.3</v>
      </c>
      <c r="C720" s="59">
        <f>(Table3032[[#This Row],[Real M1 Money Stock]]-B708)/B708</f>
        <v>7.158097597907539E-3</v>
      </c>
    </row>
    <row r="721" spans="1:3" x14ac:dyDescent="0.35">
      <c r="A721" s="25">
        <v>43313</v>
      </c>
      <c r="B721" s="26">
        <f>VLOOKUP(Table3032[[#This Row],[Month]],'DB Money Supply'!$A:$D,2)</f>
        <v>1467</v>
      </c>
      <c r="C721" s="59">
        <f>(Table3032[[#This Row],[Real M1 Money Stock]]-B709)/B709</f>
        <v>2.5285314016264917E-3</v>
      </c>
    </row>
    <row r="722" spans="1:3" x14ac:dyDescent="0.35">
      <c r="A722" s="25">
        <v>43344</v>
      </c>
      <c r="B722" s="26">
        <f>VLOOKUP(Table3032[[#This Row],[Month]],'DB Money Supply'!$A:$D,2)</f>
        <v>1467.6</v>
      </c>
      <c r="C722" s="59">
        <f>(Table3032[[#This Row],[Real M1 Money Stock]]-B710)/B710</f>
        <v>1.2766544751914983E-2</v>
      </c>
    </row>
    <row r="723" spans="1:3" x14ac:dyDescent="0.35">
      <c r="A723" s="25">
        <v>43374</v>
      </c>
      <c r="B723" s="26">
        <f>VLOOKUP(Table3032[[#This Row],[Month]],'DB Money Supply'!$A:$D,2)</f>
        <v>1474.4</v>
      </c>
      <c r="C723" s="59">
        <f>(Table3032[[#This Row],[Real M1 Money Stock]]-B711)/B711</f>
        <v>8.2746358476373776E-3</v>
      </c>
    </row>
    <row r="724" spans="1:3" x14ac:dyDescent="0.35">
      <c r="A724" s="25">
        <v>43405</v>
      </c>
      <c r="B724" s="26">
        <f>VLOOKUP(Table3032[[#This Row],[Month]],'DB Money Supply'!$A:$D,2)</f>
        <v>1466.7</v>
      </c>
      <c r="C724" s="59">
        <f>(Table3032[[#This Row],[Real M1 Money Stock]]-B712)/B712</f>
        <v>-1.1577226913647817E-3</v>
      </c>
    </row>
    <row r="725" spans="1:3" x14ac:dyDescent="0.35">
      <c r="A725" s="25">
        <v>43435</v>
      </c>
      <c r="B725" s="26">
        <f>VLOOKUP(Table3032[[#This Row],[Month]],'DB Money Supply'!$A:$D,2)</f>
        <v>1490.2</v>
      </c>
      <c r="C725" s="59">
        <f>(Table3032[[#This Row],[Real M1 Money Stock]]-B713)/B713</f>
        <v>2.2786547700755007E-2</v>
      </c>
    </row>
    <row r="726" spans="1:3" x14ac:dyDescent="0.35">
      <c r="A726" s="25">
        <v>43466</v>
      </c>
      <c r="B726" s="26">
        <f>VLOOKUP(Table3032[[#This Row],[Month]],'DB Money Supply'!$A:$D,2)</f>
        <v>1487.2</v>
      </c>
      <c r="C726" s="59">
        <f>(Table3032[[#This Row],[Real M1 Money Stock]]-B714)/B714</f>
        <v>1.1769508129804717E-2</v>
      </c>
    </row>
    <row r="727" spans="1:3" x14ac:dyDescent="0.35">
      <c r="A727" s="25">
        <v>43497</v>
      </c>
      <c r="B727" s="26">
        <f>VLOOKUP(Table3032[[#This Row],[Month]],'DB Money Supply'!$A:$D,2)</f>
        <v>1486.5</v>
      </c>
      <c r="C727" s="59">
        <f>(Table3032[[#This Row],[Real M1 Money Stock]]-B715)/B715</f>
        <v>2.4536494589565035E-2</v>
      </c>
    </row>
    <row r="728" spans="1:3" x14ac:dyDescent="0.35">
      <c r="A728" s="25">
        <v>43525</v>
      </c>
      <c r="B728" s="26">
        <f>VLOOKUP(Table3032[[#This Row],[Month]],'DB Money Supply'!$A:$D,2)</f>
        <v>1468.3</v>
      </c>
      <c r="C728" s="59">
        <f>(Table3032[[#This Row],[Real M1 Money Stock]]-B716)/B716</f>
        <v>3.4064586455920427E-4</v>
      </c>
    </row>
    <row r="729" spans="1:3" x14ac:dyDescent="0.35">
      <c r="A729" s="25">
        <v>43556</v>
      </c>
      <c r="B729" s="26">
        <f>VLOOKUP(Table3032[[#This Row],[Month]],'DB Money Supply'!$A:$D,2)</f>
        <v>1479.4</v>
      </c>
      <c r="C729" s="59">
        <f>(Table3032[[#This Row],[Real M1 Money Stock]]-B717)/B717</f>
        <v>1.2455516014234906E-2</v>
      </c>
    </row>
    <row r="730" spans="1:3" x14ac:dyDescent="0.35">
      <c r="A730" s="25">
        <v>43586</v>
      </c>
      <c r="B730" s="26">
        <f>VLOOKUP(Table3032[[#This Row],[Month]],'DB Money Supply'!$A:$D,2)</f>
        <v>1481.7</v>
      </c>
      <c r="C730" s="59">
        <f>(Table3032[[#This Row],[Real M1 Money Stock]]-B718)/B718</f>
        <v>1.7790905344140743E-2</v>
      </c>
    </row>
    <row r="731" spans="1:3" x14ac:dyDescent="0.35">
      <c r="A731" s="25">
        <v>43617</v>
      </c>
      <c r="B731" s="26">
        <f>VLOOKUP(Table3032[[#This Row],[Month]],'DB Money Supply'!$A:$D,2)</f>
        <v>1497.6</v>
      </c>
      <c r="C731" s="59">
        <f>(Table3032[[#This Row],[Real M1 Money Stock]]-B719)/B719</f>
        <v>2.9702970297029577E-2</v>
      </c>
    </row>
    <row r="732" spans="1:3" x14ac:dyDescent="0.35">
      <c r="A732" s="25">
        <v>43647</v>
      </c>
      <c r="B732" s="26">
        <f>VLOOKUP(Table3032[[#This Row],[Month]],'DB Money Supply'!$A:$D,2)</f>
        <v>1507.2</v>
      </c>
      <c r="C732" s="59">
        <f>(Table3032[[#This Row],[Real M1 Money Stock]]-B720)/B720</f>
        <v>3.0000683386865366E-2</v>
      </c>
    </row>
    <row r="733" spans="1:3" x14ac:dyDescent="0.35">
      <c r="A733" s="25">
        <v>43678</v>
      </c>
      <c r="B733" s="26">
        <f>VLOOKUP(Table3032[[#This Row],[Month]],'DB Money Supply'!$A:$D,2)</f>
        <v>1506.3</v>
      </c>
      <c r="C733" s="59">
        <f>(Table3032[[#This Row],[Real M1 Money Stock]]-B721)/B721</f>
        <v>2.6789366053169703E-2</v>
      </c>
    </row>
    <row r="734" spans="1:3" x14ac:dyDescent="0.35">
      <c r="A734" s="25">
        <v>43709</v>
      </c>
      <c r="B734" s="26">
        <f>VLOOKUP(Table3032[[#This Row],[Month]],'DB Money Supply'!$A:$D,2)</f>
        <v>1519.9</v>
      </c>
      <c r="C734" s="59">
        <f>(Table3032[[#This Row],[Real M1 Money Stock]]-B722)/B722</f>
        <v>3.5636413191605466E-2</v>
      </c>
    </row>
    <row r="735" spans="1:3" x14ac:dyDescent="0.35">
      <c r="A735" s="25">
        <v>43739</v>
      </c>
      <c r="B735" s="26">
        <f>VLOOKUP(Table3032[[#This Row],[Month]],'DB Money Supply'!$A:$D,2)</f>
        <v>1529.4</v>
      </c>
      <c r="C735" s="59">
        <f>(Table3032[[#This Row],[Real M1 Money Stock]]-B723)/B723</f>
        <v>3.7303309820944111E-2</v>
      </c>
    </row>
    <row r="736" spans="1:3" x14ac:dyDescent="0.35">
      <c r="A736" s="25">
        <v>43770</v>
      </c>
      <c r="B736" s="26">
        <f>VLOOKUP(Table3032[[#This Row],[Month]],'DB Money Supply'!$A:$D,2)</f>
        <v>1534.3</v>
      </c>
      <c r="C736" s="59">
        <f>(Table3032[[#This Row],[Real M1 Money Stock]]-B724)/B724</f>
        <v>4.6089861594054614E-2</v>
      </c>
    </row>
    <row r="737" spans="1:3" x14ac:dyDescent="0.35">
      <c r="A737" s="25">
        <v>43800</v>
      </c>
      <c r="B737" s="26">
        <f>VLOOKUP(Table3032[[#This Row],[Month]],'DB Money Supply'!$A:$D,2)</f>
        <v>1551.6</v>
      </c>
      <c r="C737" s="59">
        <f>(Table3032[[#This Row],[Real M1 Money Stock]]-B725)/B725</f>
        <v>4.120252315125477E-2</v>
      </c>
    </row>
    <row r="738" spans="1:3" x14ac:dyDescent="0.35">
      <c r="A738" s="25">
        <v>43831</v>
      </c>
      <c r="B738" s="26">
        <f>VLOOKUP(Table3032[[#This Row],[Month]],'DB Money Supply'!$A:$D,2)</f>
        <v>1543.8</v>
      </c>
      <c r="C738" s="59">
        <f>(Table3032[[#This Row],[Real M1 Money Stock]]-B726)/B726</f>
        <v>3.8058095750403378E-2</v>
      </c>
    </row>
    <row r="739" spans="1:3" x14ac:dyDescent="0.35">
      <c r="A739" s="25">
        <v>43862</v>
      </c>
      <c r="B739" s="26">
        <f>VLOOKUP(Table3032[[#This Row],[Month]],'DB Money Supply'!$A:$D,2)</f>
        <v>1545.5</v>
      </c>
      <c r="C739" s="59">
        <f>(Table3032[[#This Row],[Real M1 Money Stock]]-B727)/B727</f>
        <v>3.9690548267743021E-2</v>
      </c>
    </row>
    <row r="740" spans="1:3" x14ac:dyDescent="0.35">
      <c r="A740" s="25">
        <v>43891</v>
      </c>
      <c r="B740" s="26">
        <f>VLOOKUP(Table3032[[#This Row],[Month]],'DB Money Supply'!$A:$D,2)</f>
        <v>1650.8</v>
      </c>
      <c r="C740" s="59">
        <f>(Table3032[[#This Row],[Real M1 Money Stock]]-B728)/B728</f>
        <v>0.12429340053122659</v>
      </c>
    </row>
    <row r="741" spans="1:3" x14ac:dyDescent="0.35">
      <c r="A741" s="25">
        <v>43922</v>
      </c>
      <c r="B741" s="26">
        <f>VLOOKUP(Table3032[[#This Row],[Month]],'DB Money Supply'!$A:$D,2)</f>
        <v>1866.4</v>
      </c>
      <c r="C741" s="59">
        <f>(Table3032[[#This Row],[Real M1 Money Stock]]-B729)/B729</f>
        <v>0.26159253751520883</v>
      </c>
    </row>
    <row r="742" spans="1:3" x14ac:dyDescent="0.35">
      <c r="A742" s="25">
        <v>43952</v>
      </c>
      <c r="B742" s="26">
        <f>VLOOKUP(Table3032[[#This Row],[Month]],'DB Money Supply'!$A:$D,2)</f>
        <v>6342.4</v>
      </c>
      <c r="C742" s="59">
        <f>(Table3032[[#This Row],[Real M1 Money Stock]]-B730)/B730</f>
        <v>3.2804886279273804</v>
      </c>
    </row>
    <row r="743" spans="1:3" x14ac:dyDescent="0.35">
      <c r="A743" s="25">
        <v>43983</v>
      </c>
      <c r="B743" s="26">
        <f>VLOOKUP(Table3032[[#This Row],[Month]],'DB Money Supply'!$A:$D,2)</f>
        <v>6439.5</v>
      </c>
      <c r="C743" s="59">
        <f>(Table3032[[#This Row],[Real M1 Money Stock]]-B731)/B731</f>
        <v>3.2998798076923075</v>
      </c>
    </row>
    <row r="744" spans="1:3" x14ac:dyDescent="0.35">
      <c r="A744" s="25">
        <v>44013</v>
      </c>
      <c r="B744" s="26">
        <f>VLOOKUP(Table3032[[#This Row],[Month]],'DB Money Supply'!$A:$D,2)</f>
        <v>6484</v>
      </c>
      <c r="C744" s="59">
        <f>(Table3032[[#This Row],[Real M1 Money Stock]]-B732)/B732</f>
        <v>3.3020169851380041</v>
      </c>
    </row>
    <row r="745" spans="1:3" x14ac:dyDescent="0.35">
      <c r="A745" s="25">
        <v>44044</v>
      </c>
      <c r="B745" s="26">
        <f>VLOOKUP(Table3032[[#This Row],[Month]],'DB Money Supply'!$A:$D,2)</f>
        <v>6509.2</v>
      </c>
      <c r="C745" s="59">
        <f>(Table3032[[#This Row],[Real M1 Money Stock]]-B733)/B733</f>
        <v>3.3213171347009225</v>
      </c>
    </row>
    <row r="746" spans="1:3" x14ac:dyDescent="0.35">
      <c r="A746" s="25">
        <v>44075</v>
      </c>
      <c r="B746" s="26">
        <f>VLOOKUP(Table3032[[#This Row],[Month]],'DB Money Supply'!$A:$D,2)</f>
        <v>6595.8</v>
      </c>
      <c r="C746" s="59">
        <f>(Table3032[[#This Row],[Real M1 Money Stock]]-B734)/B734</f>
        <v>3.3396276070794126</v>
      </c>
    </row>
    <row r="747" spans="1:3" x14ac:dyDescent="0.35">
      <c r="A747" s="25">
        <v>44105</v>
      </c>
      <c r="B747" s="26">
        <f>VLOOKUP(Table3032[[#This Row],[Month]],'DB Money Supply'!$A:$D,2)</f>
        <v>6669.9</v>
      </c>
      <c r="C747" s="59">
        <f>(Table3032[[#This Row],[Real M1 Money Stock]]-B735)/B735</f>
        <v>3.3611220086308355</v>
      </c>
    </row>
    <row r="748" spans="1:3" x14ac:dyDescent="0.35">
      <c r="A748" s="25">
        <v>44136</v>
      </c>
      <c r="B748" s="26">
        <f>VLOOKUP(Table3032[[#This Row],[Month]],'DB Money Supply'!$A:$D,2)</f>
        <v>6760.8</v>
      </c>
      <c r="C748" s="59">
        <f>(Table3032[[#This Row],[Real M1 Money Stock]]-B736)/B736</f>
        <v>3.4064394186273872</v>
      </c>
    </row>
    <row r="749" spans="1:3" x14ac:dyDescent="0.35">
      <c r="A749" s="25">
        <v>44166</v>
      </c>
      <c r="B749" s="26">
        <f>VLOOKUP(Table3032[[#This Row],[Month]],'DB Money Supply'!$A:$D,2)</f>
        <v>6818.4</v>
      </c>
      <c r="C749" s="59">
        <f>(Table3032[[#This Row],[Real M1 Money Stock]]-B737)/B737</f>
        <v>3.3944315545243615</v>
      </c>
    </row>
    <row r="750" spans="1:3" x14ac:dyDescent="0.35">
      <c r="A750" s="25">
        <v>44197</v>
      </c>
      <c r="B750" s="26">
        <f>VLOOKUP(Table3032[[#This Row],[Month]],'DB Money Supply'!$A:$D,2)</f>
        <v>6905.7</v>
      </c>
      <c r="C750" s="59">
        <f>(Table3032[[#This Row],[Real M1 Money Stock]]-B738)/B738</f>
        <v>3.4731830547998443</v>
      </c>
    </row>
    <row r="751" spans="1:3" x14ac:dyDescent="0.35">
      <c r="A751" s="25">
        <v>44228</v>
      </c>
      <c r="B751" s="26">
        <f>VLOOKUP(Table3032[[#This Row],[Month]],'DB Money Supply'!$A:$D,2)</f>
        <v>6974.6</v>
      </c>
      <c r="C751" s="59">
        <f>(Table3032[[#This Row],[Real M1 Money Stock]]-B739)/B739</f>
        <v>3.5128437398900036</v>
      </c>
    </row>
    <row r="752" spans="1:3" x14ac:dyDescent="0.35">
      <c r="A752" s="25">
        <v>44256</v>
      </c>
      <c r="B752" s="26">
        <f>VLOOKUP(Table3032[[#This Row],[Month]],'DB Money Supply'!$A:$D,2)</f>
        <v>7033.7</v>
      </c>
      <c r="C752" s="59">
        <f>(Table3032[[#This Row],[Real M1 Money Stock]]-B740)/B740</f>
        <v>3.2607826508359583</v>
      </c>
    </row>
    <row r="753" spans="1:3" x14ac:dyDescent="0.35">
      <c r="A753" s="25">
        <v>44287</v>
      </c>
      <c r="B753" s="26">
        <f>VLOOKUP(Table3032[[#This Row],[Month]],'DB Money Supply'!$A:$D,2)</f>
        <v>7096.2</v>
      </c>
      <c r="C753" s="59">
        <f>(Table3032[[#This Row],[Real M1 Money Stock]]-B741)/B741</f>
        <v>2.8020788684097724</v>
      </c>
    </row>
    <row r="754" spans="1:3" x14ac:dyDescent="0.35">
      <c r="A754" s="25">
        <v>44317</v>
      </c>
      <c r="B754" s="26">
        <f>VLOOKUP(Table3032[[#This Row],[Month]],'DB Money Supply'!$A:$D,2)</f>
        <v>7170.4</v>
      </c>
      <c r="C754" s="59">
        <f>(Table3032[[#This Row],[Real M1 Money Stock]]-B742)/B742</f>
        <v>0.13054994954591323</v>
      </c>
    </row>
    <row r="755" spans="1:3" x14ac:dyDescent="0.35">
      <c r="A755" s="25">
        <v>44348</v>
      </c>
      <c r="B755" s="26">
        <f>VLOOKUP(Table3032[[#This Row],[Month]],'DB Money Supply'!$A:$D,2)</f>
        <v>7130.2</v>
      </c>
      <c r="C755" s="59">
        <f>(Table3032[[#This Row],[Real M1 Money Stock]]-B743)/B743</f>
        <v>0.10725988042549885</v>
      </c>
    </row>
    <row r="756" spans="1:3" x14ac:dyDescent="0.35">
      <c r="A756" s="25">
        <v>44378</v>
      </c>
      <c r="B756" s="26">
        <f>VLOOKUP(Table3032[[#This Row],[Month]],'DB Money Supply'!$A:$D,2)</f>
        <v>7161.3</v>
      </c>
      <c r="C756" s="59">
        <f>(Table3032[[#This Row],[Real M1 Money Stock]]-B744)/B744</f>
        <v>0.10445712523133871</v>
      </c>
    </row>
    <row r="757" spans="1:3" x14ac:dyDescent="0.35">
      <c r="A757" s="25">
        <v>44409</v>
      </c>
      <c r="B757" s="26">
        <f>VLOOKUP(Table3032[[#This Row],[Month]],'DB Money Supply'!$A:$D,2)</f>
        <v>7224.2</v>
      </c>
      <c r="C757" s="59">
        <f>(Table3032[[#This Row],[Real M1 Money Stock]]-B745)/B745</f>
        <v>0.10984452774534505</v>
      </c>
    </row>
    <row r="758" spans="1:3" x14ac:dyDescent="0.35">
      <c r="A758" s="25">
        <v>44440</v>
      </c>
      <c r="B758" s="26">
        <f>VLOOKUP(Table3032[[#This Row],[Month]],'DB Money Supply'!$A:$D,2)</f>
        <v>7247.1</v>
      </c>
      <c r="C758" s="59">
        <f>(Table3032[[#This Row],[Real M1 Money Stock]]-B746)/B746</f>
        <v>9.8744655689984556E-2</v>
      </c>
    </row>
    <row r="759" spans="1:3" x14ac:dyDescent="0.35">
      <c r="A759" s="25">
        <v>44470</v>
      </c>
      <c r="B759" s="26">
        <f>VLOOKUP(Table3032[[#This Row],[Month]],'DB Money Supply'!$A:$D,2)</f>
        <v>7253.8</v>
      </c>
      <c r="C759" s="59">
        <f>(Table3032[[#This Row],[Real M1 Money Stock]]-B747)/B747</f>
        <v>8.7542541867194498E-2</v>
      </c>
    </row>
    <row r="760" spans="1:3" x14ac:dyDescent="0.35">
      <c r="A760" s="25">
        <v>44501</v>
      </c>
      <c r="B760" s="26">
        <f>VLOOKUP(Table3032[[#This Row],[Month]],'DB Money Supply'!$A:$D,2)</f>
        <v>7281.1</v>
      </c>
      <c r="C760" s="59">
        <f>(Table3032[[#This Row],[Real M1 Money Stock]]-B748)/B748</f>
        <v>7.6958348124482337E-2</v>
      </c>
    </row>
    <row r="761" spans="1:3" x14ac:dyDescent="0.35">
      <c r="A761" s="25">
        <v>44531</v>
      </c>
      <c r="B761" s="26">
        <f>VLOOKUP(Table3032[[#This Row],[Month]],'DB Money Supply'!$A:$D,2)</f>
        <v>7293.3</v>
      </c>
      <c r="C761" s="59">
        <f>(Table3032[[#This Row],[Real M1 Money Stock]]-B749)/B749</f>
        <v>6.9649771207321451E-2</v>
      </c>
    </row>
    <row r="762" spans="1:3" x14ac:dyDescent="0.35">
      <c r="A762" s="25">
        <v>44562</v>
      </c>
      <c r="B762" s="26">
        <f>VLOOKUP(Table3032[[#This Row],[Month]],'DB Money Supply'!$A:$D,2)</f>
        <v>7301.6</v>
      </c>
      <c r="C762" s="59">
        <f>(Table3032[[#This Row],[Real M1 Money Stock]]-B750)/B750</f>
        <v>5.7329452481283655E-2</v>
      </c>
    </row>
    <row r="763" spans="1:3" x14ac:dyDescent="0.35">
      <c r="A763" s="25">
        <v>44593</v>
      </c>
      <c r="B763" s="26">
        <f>VLOOKUP(Table3032[[#This Row],[Month]],'DB Money Supply'!$A:$D,2)</f>
        <v>7270.3</v>
      </c>
      <c r="C763" s="59">
        <f>(Table3032[[#This Row],[Real M1 Money Stock]]-B751)/B751</f>
        <v>4.239669658475035E-2</v>
      </c>
    </row>
    <row r="764" spans="1:3" x14ac:dyDescent="0.35">
      <c r="A764" s="25">
        <v>44621</v>
      </c>
      <c r="B764" s="26">
        <f>VLOOKUP(Table3032[[#This Row],[Month]],'DB Money Supply'!$A:$D,2)</f>
        <v>7194.5</v>
      </c>
      <c r="C764" s="59">
        <f>(Table3032[[#This Row],[Real M1 Money Stock]]-B752)/B752</f>
        <v>2.286136741686455E-2</v>
      </c>
    </row>
    <row r="765" spans="1:3" x14ac:dyDescent="0.35">
      <c r="A765" s="25">
        <v>44652</v>
      </c>
      <c r="B765" s="26">
        <f>VLOOKUP(Table3032[[#This Row],[Month]],'DB Money Supply'!$A:$D,2)</f>
        <v>7142.4</v>
      </c>
      <c r="C765" s="59">
        <f>(Table3032[[#This Row],[Real M1 Money Stock]]-B753)/B753</f>
        <v>6.5105267608015303E-3</v>
      </c>
    </row>
    <row r="766" spans="1:3" x14ac:dyDescent="0.35">
      <c r="A766" s="25">
        <v>44682</v>
      </c>
      <c r="B766" s="26">
        <f>VLOOKUP(Table3032[[#This Row],[Month]],'DB Money Supply'!$A:$D,2)</f>
        <v>7077</v>
      </c>
      <c r="C766" s="59">
        <f>(Table3032[[#This Row],[Real M1 Money Stock]]-B754)/B754</f>
        <v>-1.3025772620774244E-2</v>
      </c>
    </row>
    <row r="767" spans="1:3" x14ac:dyDescent="0.35">
      <c r="A767" s="25">
        <v>44713</v>
      </c>
      <c r="B767" s="26">
        <f>VLOOKUP(Table3032[[#This Row],[Month]],'DB Money Supply'!$A:$D,2)</f>
        <v>6960.6</v>
      </c>
      <c r="C767" s="59">
        <f>(Table3032[[#This Row],[Real M1 Money Stock]]-B755)/B755</f>
        <v>-2.3786149056127383E-2</v>
      </c>
    </row>
    <row r="768" spans="1:3" x14ac:dyDescent="0.35">
      <c r="A768" s="25">
        <v>44743</v>
      </c>
      <c r="B768" s="26">
        <f>VLOOKUP(Table3032[[#This Row],[Month]],'DB Money Supply'!$A:$D,2)</f>
        <v>6953.8</v>
      </c>
      <c r="C768" s="59">
        <f>(Table3032[[#This Row],[Real M1 Money Stock]]-B756)/B756</f>
        <v>-2.8975186069568375E-2</v>
      </c>
    </row>
    <row r="769" spans="1:3" x14ac:dyDescent="0.35">
      <c r="A769" s="25">
        <v>44774</v>
      </c>
      <c r="B769" s="26">
        <f>VLOOKUP(Table3032[[#This Row],[Month]],'DB Money Supply'!$A:$D,2)</f>
        <v>6925.2</v>
      </c>
      <c r="C769" s="59">
        <f>(Table3032[[#This Row],[Real M1 Money Stock]]-B757)/B757</f>
        <v>-4.1388665873037848E-2</v>
      </c>
    </row>
    <row r="770" spans="1:3" x14ac:dyDescent="0.35">
      <c r="A770" s="25">
        <v>44805</v>
      </c>
      <c r="B770" s="26">
        <f>VLOOKUP(Table3032[[#This Row],[Month]],'DB Money Supply'!$A:$D,2)</f>
        <v>6834.9</v>
      </c>
      <c r="C770" s="59">
        <f>(Table3032[[#This Row],[Real M1 Money Stock]]-B758)/B758</f>
        <v>-5.6877923583226492E-2</v>
      </c>
    </row>
    <row r="771" spans="1:3" x14ac:dyDescent="0.35">
      <c r="A771" s="25">
        <v>44835</v>
      </c>
      <c r="B771" s="26">
        <f>VLOOKUP(Table3032[[#This Row],[Month]],'DB Money Supply'!$A:$D,2)</f>
        <v>6743.7</v>
      </c>
      <c r="C771" s="59">
        <f>(Table3032[[#This Row],[Real M1 Money Stock]]-B759)/B759</f>
        <v>-7.0321762386611197E-2</v>
      </c>
    </row>
    <row r="772" spans="1:3" x14ac:dyDescent="0.35">
      <c r="A772" s="25">
        <v>44866</v>
      </c>
      <c r="B772" s="26">
        <f>VLOOKUP(Table3032[[#This Row],[Month]],'DB Money Supply'!$A:$D,2)</f>
        <v>6682</v>
      </c>
      <c r="C772" s="59">
        <f>(Table3032[[#This Row],[Real M1 Money Stock]]-B760)/B760</f>
        <v>-8.2281523396190187E-2</v>
      </c>
    </row>
    <row r="773" spans="1:3" x14ac:dyDescent="0.35">
      <c r="A773" s="25">
        <v>44896</v>
      </c>
      <c r="B773" s="26">
        <f>VLOOKUP(Table3032[[#This Row],[Month]],'DB Money Supply'!$A:$D,2)</f>
        <v>6603.5</v>
      </c>
      <c r="C773" s="59">
        <f>(Table3032[[#This Row],[Real M1 Money Stock]]-B761)/B761</f>
        <v>-9.4579956946786795E-2</v>
      </c>
    </row>
  </sheetData>
  <conditionalFormatting sqref="C18:C773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73"/>
  <sheetViews>
    <sheetView zoomScale="110" zoomScaleNormal="110" workbookViewId="0">
      <pane ySplit="5" topLeftCell="A760" activePane="bottomLeft" state="frozen"/>
      <selection activeCell="F826" sqref="F826"/>
      <selection pane="bottomLeft" activeCell="Z778" sqref="Z778"/>
    </sheetView>
  </sheetViews>
  <sheetFormatPr defaultColWidth="9.1796875" defaultRowHeight="14.5" x14ac:dyDescent="0.35"/>
  <cols>
    <col min="1" max="1" width="11.6328125" style="16" customWidth="1"/>
    <col min="2" max="2" width="12" style="16" customWidth="1"/>
    <col min="3" max="3" width="14.6328125" style="16" customWidth="1"/>
    <col min="4" max="6" width="9.1796875" style="66" customWidth="1"/>
    <col min="7" max="7" width="13.36328125" style="66" customWidth="1"/>
    <col min="8" max="42" width="9.1796875" style="66" customWidth="1"/>
    <col min="43" max="16384" width="9.1796875" style="66"/>
  </cols>
  <sheetData>
    <row r="1" spans="1:13" x14ac:dyDescent="0.35">
      <c r="A1" s="1" t="s">
        <v>6</v>
      </c>
    </row>
    <row r="2" spans="1:13" x14ac:dyDescent="0.35">
      <c r="A2" s="66" t="s">
        <v>116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35">
      <c r="A3" s="1"/>
    </row>
    <row r="5" spans="1:13" ht="31.5" customHeight="1" x14ac:dyDescent="0.35">
      <c r="A5" s="47" t="s">
        <v>60</v>
      </c>
      <c r="B5" s="48" t="s">
        <v>117</v>
      </c>
      <c r="C5" s="49" t="s">
        <v>118</v>
      </c>
    </row>
    <row r="6" spans="1:13" x14ac:dyDescent="0.35">
      <c r="A6" s="22">
        <v>21551</v>
      </c>
      <c r="B6" s="24">
        <f>VLOOKUP(Table30[[#This Row],[Month]],'DB Money Supply'!$A:$D,3)</f>
        <v>987.9</v>
      </c>
      <c r="C6" s="23"/>
    </row>
    <row r="7" spans="1:13" x14ac:dyDescent="0.35">
      <c r="A7" s="22">
        <v>21582</v>
      </c>
      <c r="B7" s="24">
        <f>VLOOKUP(Table30[[#This Row],[Month]],'DB Money Supply'!$A:$D,3)</f>
        <v>992.1</v>
      </c>
      <c r="C7" s="23"/>
    </row>
    <row r="8" spans="1:13" x14ac:dyDescent="0.35">
      <c r="A8" s="22">
        <v>21610</v>
      </c>
      <c r="B8" s="24">
        <f>VLOOKUP(Table30[[#This Row],[Month]],'DB Money Supply'!$A:$D,3)</f>
        <v>998.3</v>
      </c>
      <c r="C8" s="23"/>
    </row>
    <row r="9" spans="1:13" x14ac:dyDescent="0.35">
      <c r="A9" s="22">
        <v>21641</v>
      </c>
      <c r="B9" s="24">
        <f>VLOOKUP(Table30[[#This Row],[Month]],'DB Money Supply'!$A:$D,3)</f>
        <v>1001</v>
      </c>
      <c r="C9" s="23"/>
    </row>
    <row r="10" spans="1:13" x14ac:dyDescent="0.35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35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35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35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35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35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35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35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35">
      <c r="A18" s="22">
        <v>21916</v>
      </c>
      <c r="B18" s="24">
        <f>VLOOKUP(Table30[[#This Row],[Month]],'DB Money Supply'!$A:$D,3)</f>
        <v>1015.3</v>
      </c>
      <c r="C18" s="59">
        <f>(Table30[[#This Row],[Real M2 Money Stock]]-B6)/B6</f>
        <v>2.7735600769308612E-2</v>
      </c>
    </row>
    <row r="19" spans="1:3" x14ac:dyDescent="0.35">
      <c r="A19" s="22">
        <v>21947</v>
      </c>
      <c r="B19" s="24">
        <f>VLOOKUP(Table30[[#This Row],[Month]],'DB Money Supply'!$A:$D,3)</f>
        <v>1014.6</v>
      </c>
      <c r="C19" s="59">
        <f>(Table30[[#This Row],[Real M2 Money Stock]]-B7)/B7</f>
        <v>2.2679165406713032E-2</v>
      </c>
    </row>
    <row r="20" spans="1:3" x14ac:dyDescent="0.35">
      <c r="A20" s="22">
        <v>21976</v>
      </c>
      <c r="B20" s="24">
        <f>VLOOKUP(Table30[[#This Row],[Month]],'DB Money Supply'!$A:$D,3)</f>
        <v>1017.7</v>
      </c>
      <c r="C20" s="59">
        <f>(Table30[[#This Row],[Real M2 Money Stock]]-B8)/B8</f>
        <v>1.9433036161474598E-2</v>
      </c>
    </row>
    <row r="21" spans="1:3" x14ac:dyDescent="0.35">
      <c r="A21" s="22">
        <v>22007</v>
      </c>
      <c r="B21" s="24">
        <f>VLOOKUP(Table30[[#This Row],[Month]],'DB Money Supply'!$A:$D,3)</f>
        <v>1015.9</v>
      </c>
      <c r="C21" s="59">
        <f>(Table30[[#This Row],[Real M2 Money Stock]]-B9)/B9</f>
        <v>1.4885114885114863E-2</v>
      </c>
    </row>
    <row r="22" spans="1:3" x14ac:dyDescent="0.35">
      <c r="A22" s="22">
        <v>22037</v>
      </c>
      <c r="B22" s="24">
        <f>VLOOKUP(Table30[[#This Row],[Month]],'DB Money Supply'!$A:$D,3)</f>
        <v>1017.6</v>
      </c>
      <c r="C22" s="59">
        <f>(Table30[[#This Row],[Real M2 Money Stock]]-B10)/B10</f>
        <v>1.1329755515802004E-2</v>
      </c>
    </row>
    <row r="23" spans="1:3" x14ac:dyDescent="0.35">
      <c r="A23" s="22">
        <v>22068</v>
      </c>
      <c r="B23" s="24">
        <f>VLOOKUP(Table30[[#This Row],[Month]],'DB Money Supply'!$A:$D,3)</f>
        <v>1020.9</v>
      </c>
      <c r="C23" s="59">
        <f>(Table30[[#This Row],[Real M2 Money Stock]]-B11)/B11</f>
        <v>1.0491933089181454E-2</v>
      </c>
    </row>
    <row r="24" spans="1:3" x14ac:dyDescent="0.35">
      <c r="A24" s="22">
        <v>22098</v>
      </c>
      <c r="B24" s="24">
        <f>VLOOKUP(Table30[[#This Row],[Month]],'DB Money Supply'!$A:$D,3)</f>
        <v>1029.0999999999999</v>
      </c>
      <c r="C24" s="59">
        <f>(Table30[[#This Row],[Real M2 Money Stock]]-B12)/B12</f>
        <v>1.6194331983805533E-2</v>
      </c>
    </row>
    <row r="25" spans="1:3" x14ac:dyDescent="0.35">
      <c r="A25" s="22">
        <v>22129</v>
      </c>
      <c r="B25" s="24">
        <f>VLOOKUP(Table30[[#This Row],[Month]],'DB Money Supply'!$A:$D,3)</f>
        <v>1036.5</v>
      </c>
      <c r="C25" s="59">
        <f>(Table30[[#This Row],[Real M2 Money Stock]]-B13)/B13</f>
        <v>2.0378027170702941E-2</v>
      </c>
    </row>
    <row r="26" spans="1:3" x14ac:dyDescent="0.35">
      <c r="A26" s="22">
        <v>22160</v>
      </c>
      <c r="B26" s="24">
        <f>VLOOKUP(Table30[[#This Row],[Month]],'DB Money Supply'!$A:$D,3)</f>
        <v>1041.5</v>
      </c>
      <c r="C26" s="59">
        <f>(Table30[[#This Row],[Real M2 Money Stock]]-B14)/B14</f>
        <v>2.6715299684542611E-2</v>
      </c>
    </row>
    <row r="27" spans="1:3" x14ac:dyDescent="0.35">
      <c r="A27" s="22">
        <v>22190</v>
      </c>
      <c r="B27" s="24">
        <f>VLOOKUP(Table30[[#This Row],[Month]],'DB Money Supply'!$A:$D,3)</f>
        <v>1040.3</v>
      </c>
      <c r="C27" s="59">
        <f>(Table30[[#This Row],[Real M2 Money Stock]]-B15)/B15</f>
        <v>2.979607998416146E-2</v>
      </c>
    </row>
    <row r="28" spans="1:3" x14ac:dyDescent="0.35">
      <c r="A28" s="22">
        <v>22221</v>
      </c>
      <c r="B28" s="24">
        <f>VLOOKUP(Table30[[#This Row],[Month]],'DB Money Supply'!$A:$D,3)</f>
        <v>1044</v>
      </c>
      <c r="C28" s="59">
        <f>(Table30[[#This Row],[Real M2 Money Stock]]-B16)/B16</f>
        <v>3.131482762027072E-2</v>
      </c>
    </row>
    <row r="29" spans="1:3" x14ac:dyDescent="0.35">
      <c r="A29" s="22">
        <v>22251</v>
      </c>
      <c r="B29" s="24">
        <f>VLOOKUP(Table30[[#This Row],[Month]],'DB Money Supply'!$A:$D,3)</f>
        <v>1048</v>
      </c>
      <c r="C29" s="59">
        <f>(Table30[[#This Row],[Real M2 Money Stock]]-B17)/B17</f>
        <v>3.4959510171834858E-2</v>
      </c>
    </row>
    <row r="30" spans="1:3" x14ac:dyDescent="0.35">
      <c r="A30" s="22">
        <v>22282</v>
      </c>
      <c r="B30" s="24">
        <f>VLOOKUP(Table30[[#This Row],[Month]],'DB Money Supply'!$A:$D,3)</f>
        <v>1052.5999999999999</v>
      </c>
      <c r="C30" s="59">
        <f>(Table30[[#This Row],[Real M2 Money Stock]]-B18)/B18</f>
        <v>3.6737909977346557E-2</v>
      </c>
    </row>
    <row r="31" spans="1:3" x14ac:dyDescent="0.35">
      <c r="A31" s="22">
        <v>22313</v>
      </c>
      <c r="B31" s="24">
        <f>VLOOKUP(Table30[[#This Row],[Month]],'DB Money Supply'!$A:$D,3)</f>
        <v>1060.7</v>
      </c>
      <c r="C31" s="59">
        <f>(Table30[[#This Row],[Real M2 Money Stock]]-B19)/B19</f>
        <v>4.5436625271042794E-2</v>
      </c>
    </row>
    <row r="32" spans="1:3" x14ac:dyDescent="0.35">
      <c r="A32" s="22">
        <v>22341</v>
      </c>
      <c r="B32" s="24">
        <f>VLOOKUP(Table30[[#This Row],[Month]],'DB Money Supply'!$A:$D,3)</f>
        <v>1066.7</v>
      </c>
      <c r="C32" s="59">
        <f>(Table30[[#This Row],[Real M2 Money Stock]]-B20)/B20</f>
        <v>4.814778421931807E-2</v>
      </c>
    </row>
    <row r="33" spans="1:3" x14ac:dyDescent="0.35">
      <c r="A33" s="22">
        <v>22372</v>
      </c>
      <c r="B33" s="24">
        <f>VLOOKUP(Table30[[#This Row],[Month]],'DB Money Supply'!$A:$D,3)</f>
        <v>1073.0999999999999</v>
      </c>
      <c r="C33" s="59">
        <f>(Table30[[#This Row],[Real M2 Money Stock]]-B21)/B21</f>
        <v>5.6304754404961049E-2</v>
      </c>
    </row>
    <row r="34" spans="1:3" x14ac:dyDescent="0.35">
      <c r="A34" s="22">
        <v>22402</v>
      </c>
      <c r="B34" s="24">
        <f>VLOOKUP(Table30[[#This Row],[Month]],'DB Money Supply'!$A:$D,3)</f>
        <v>1079.8</v>
      </c>
      <c r="C34" s="59">
        <f>(Table30[[#This Row],[Real M2 Money Stock]]-B22)/B22</f>
        <v>6.1124213836477918E-2</v>
      </c>
    </row>
    <row r="35" spans="1:3" x14ac:dyDescent="0.35">
      <c r="A35" s="22">
        <v>22433</v>
      </c>
      <c r="B35" s="24">
        <f>VLOOKUP(Table30[[#This Row],[Month]],'DB Money Supply'!$A:$D,3)</f>
        <v>1086.8</v>
      </c>
      <c r="C35" s="59">
        <f>(Table30[[#This Row],[Real M2 Money Stock]]-B23)/B23</f>
        <v>6.4550886472720129E-2</v>
      </c>
    </row>
    <row r="36" spans="1:3" x14ac:dyDescent="0.35">
      <c r="A36" s="22">
        <v>22463</v>
      </c>
      <c r="B36" s="24">
        <f>VLOOKUP(Table30[[#This Row],[Month]],'DB Money Supply'!$A:$D,3)</f>
        <v>1088.2</v>
      </c>
      <c r="C36" s="59">
        <f>(Table30[[#This Row],[Real M2 Money Stock]]-B24)/B24</f>
        <v>5.7428821300165328E-2</v>
      </c>
    </row>
    <row r="37" spans="1:3" x14ac:dyDescent="0.35">
      <c r="A37" s="22">
        <v>22494</v>
      </c>
      <c r="B37" s="24">
        <f>VLOOKUP(Table30[[#This Row],[Month]],'DB Money Supply'!$A:$D,3)</f>
        <v>1094.2</v>
      </c>
      <c r="C37" s="59">
        <f>(Table30[[#This Row],[Real M2 Money Stock]]-B25)/B25</f>
        <v>5.5668113844669603E-2</v>
      </c>
    </row>
    <row r="38" spans="1:3" x14ac:dyDescent="0.35">
      <c r="A38" s="22">
        <v>22525</v>
      </c>
      <c r="B38" s="24">
        <f>VLOOKUP(Table30[[#This Row],[Month]],'DB Money Supply'!$A:$D,3)</f>
        <v>1099.0999999999999</v>
      </c>
      <c r="C38" s="59">
        <f>(Table30[[#This Row],[Real M2 Money Stock]]-B26)/B26</f>
        <v>5.5304848775804043E-2</v>
      </c>
    </row>
    <row r="39" spans="1:3" x14ac:dyDescent="0.35">
      <c r="A39" s="22">
        <v>22555</v>
      </c>
      <c r="B39" s="24">
        <f>VLOOKUP(Table30[[#This Row],[Month]],'DB Money Supply'!$A:$D,3)</f>
        <v>1104.4000000000001</v>
      </c>
      <c r="C39" s="59">
        <f>(Table30[[#This Row],[Real M2 Money Stock]]-B27)/B27</f>
        <v>6.1616841295780198E-2</v>
      </c>
    </row>
    <row r="40" spans="1:3" x14ac:dyDescent="0.35">
      <c r="A40" s="22">
        <v>22586</v>
      </c>
      <c r="B40" s="24">
        <f>VLOOKUP(Table30[[#This Row],[Month]],'DB Money Supply'!$A:$D,3)</f>
        <v>1112.0999999999999</v>
      </c>
      <c r="C40" s="59">
        <f>(Table30[[#This Row],[Real M2 Money Stock]]-B28)/B28</f>
        <v>6.5229885057471182E-2</v>
      </c>
    </row>
    <row r="41" spans="1:3" x14ac:dyDescent="0.35">
      <c r="A41" s="22">
        <v>22616</v>
      </c>
      <c r="B41" s="24">
        <f>VLOOKUP(Table30[[#This Row],[Month]],'DB Money Supply'!$A:$D,3)</f>
        <v>1118</v>
      </c>
      <c r="C41" s="59">
        <f>(Table30[[#This Row],[Real M2 Money Stock]]-B29)/B29</f>
        <v>6.6793893129770993E-2</v>
      </c>
    </row>
    <row r="42" spans="1:3" x14ac:dyDescent="0.35">
      <c r="A42" s="22">
        <v>22647</v>
      </c>
      <c r="B42" s="24">
        <f>VLOOKUP(Table30[[#This Row],[Month]],'DB Money Supply'!$A:$D,3)</f>
        <v>1123.5</v>
      </c>
      <c r="C42" s="59">
        <f>(Table30[[#This Row],[Real M2 Money Stock]]-B30)/B30</f>
        <v>6.7357020710621412E-2</v>
      </c>
    </row>
    <row r="43" spans="1:3" x14ac:dyDescent="0.35">
      <c r="A43" s="22">
        <v>22678</v>
      </c>
      <c r="B43" s="24">
        <f>VLOOKUP(Table30[[#This Row],[Month]],'DB Money Supply'!$A:$D,3)</f>
        <v>1129.5</v>
      </c>
      <c r="C43" s="59">
        <f>(Table30[[#This Row],[Real M2 Money Stock]]-B31)/B31</f>
        <v>6.486282643537282E-2</v>
      </c>
    </row>
    <row r="44" spans="1:3" x14ac:dyDescent="0.35">
      <c r="A44" s="22">
        <v>22706</v>
      </c>
      <c r="B44" s="24">
        <f>VLOOKUP(Table30[[#This Row],[Month]],'DB Money Supply'!$A:$D,3)</f>
        <v>1137.2</v>
      </c>
      <c r="C44" s="59">
        <f>(Table30[[#This Row],[Real M2 Money Stock]]-B32)/B32</f>
        <v>6.6091684634855152E-2</v>
      </c>
    </row>
    <row r="45" spans="1:3" x14ac:dyDescent="0.35">
      <c r="A45" s="22">
        <v>22737</v>
      </c>
      <c r="B45" s="24">
        <f>VLOOKUP(Table30[[#This Row],[Month]],'DB Money Supply'!$A:$D,3)</f>
        <v>1143.7</v>
      </c>
      <c r="C45" s="59">
        <f>(Table30[[#This Row],[Real M2 Money Stock]]-B33)/B33</f>
        <v>6.5790699841580605E-2</v>
      </c>
    </row>
    <row r="46" spans="1:3" x14ac:dyDescent="0.35">
      <c r="A46" s="22">
        <v>22767</v>
      </c>
      <c r="B46" s="24">
        <f>VLOOKUP(Table30[[#This Row],[Month]],'DB Money Supply'!$A:$D,3)</f>
        <v>1149.0999999999999</v>
      </c>
      <c r="C46" s="59">
        <f>(Table30[[#This Row],[Real M2 Money Stock]]-B34)/B34</f>
        <v>6.4178551583626564E-2</v>
      </c>
    </row>
    <row r="47" spans="1:3" x14ac:dyDescent="0.35">
      <c r="A47" s="22">
        <v>22798</v>
      </c>
      <c r="B47" s="24">
        <f>VLOOKUP(Table30[[#This Row],[Month]],'DB Money Supply'!$A:$D,3)</f>
        <v>1156.2</v>
      </c>
      <c r="C47" s="59">
        <f>(Table30[[#This Row],[Real M2 Money Stock]]-B35)/B35</f>
        <v>6.3857195436142891E-2</v>
      </c>
    </row>
    <row r="48" spans="1:3" x14ac:dyDescent="0.35">
      <c r="A48" s="22">
        <v>22828</v>
      </c>
      <c r="B48" s="24">
        <f>VLOOKUP(Table30[[#This Row],[Month]],'DB Money Supply'!$A:$D,3)</f>
        <v>1160.8</v>
      </c>
      <c r="C48" s="59">
        <f>(Table30[[#This Row],[Real M2 Money Stock]]-B36)/B36</f>
        <v>6.6715677265208509E-2</v>
      </c>
    </row>
    <row r="49" spans="1:3" x14ac:dyDescent="0.35">
      <c r="A49" s="22">
        <v>22859</v>
      </c>
      <c r="B49" s="24">
        <f>VLOOKUP(Table30[[#This Row],[Month]],'DB Money Supply'!$A:$D,3)</f>
        <v>1165.0999999999999</v>
      </c>
      <c r="C49" s="59">
        <f>(Table30[[#This Row],[Real M2 Money Stock]]-B37)/B37</f>
        <v>6.4796198135624067E-2</v>
      </c>
    </row>
    <row r="50" spans="1:3" x14ac:dyDescent="0.35">
      <c r="A50" s="22">
        <v>22890</v>
      </c>
      <c r="B50" s="24">
        <f>VLOOKUP(Table30[[#This Row],[Month]],'DB Money Supply'!$A:$D,3)</f>
        <v>1166.7</v>
      </c>
      <c r="C50" s="59">
        <f>(Table30[[#This Row],[Real M2 Money Stock]]-B38)/B38</f>
        <v>6.1504867618961095E-2</v>
      </c>
    </row>
    <row r="51" spans="1:3" x14ac:dyDescent="0.35">
      <c r="A51" s="22">
        <v>22920</v>
      </c>
      <c r="B51" s="24">
        <f>VLOOKUP(Table30[[#This Row],[Month]],'DB Money Supply'!$A:$D,3)</f>
        <v>1175.8</v>
      </c>
      <c r="C51" s="59">
        <f>(Table30[[#This Row],[Real M2 Money Stock]]-B39)/B39</f>
        <v>6.4650488953277671E-2</v>
      </c>
    </row>
    <row r="52" spans="1:3" x14ac:dyDescent="0.35">
      <c r="A52" s="22">
        <v>22951</v>
      </c>
      <c r="B52" s="24">
        <f>VLOOKUP(Table30[[#This Row],[Month]],'DB Money Supply'!$A:$D,3)</f>
        <v>1184.3</v>
      </c>
      <c r="C52" s="59">
        <f>(Table30[[#This Row],[Real M2 Money Stock]]-B40)/B40</f>
        <v>6.4922219224889888E-2</v>
      </c>
    </row>
    <row r="53" spans="1:3" x14ac:dyDescent="0.35">
      <c r="A53" s="22">
        <v>22981</v>
      </c>
      <c r="B53" s="24">
        <f>VLOOKUP(Table30[[#This Row],[Month]],'DB Money Supply'!$A:$D,3)</f>
        <v>1193.9000000000001</v>
      </c>
      <c r="C53" s="59">
        <f>(Table30[[#This Row],[Real M2 Money Stock]]-B41)/B41</f>
        <v>6.7889087656529595E-2</v>
      </c>
    </row>
    <row r="54" spans="1:3" x14ac:dyDescent="0.35">
      <c r="A54" s="22">
        <v>23012</v>
      </c>
      <c r="B54" s="24">
        <f>VLOOKUP(Table30[[#This Row],[Month]],'DB Money Supply'!$A:$D,3)</f>
        <v>1199.7</v>
      </c>
      <c r="C54" s="59">
        <f>(Table30[[#This Row],[Real M2 Money Stock]]-B42)/B42</f>
        <v>6.7823765020026738E-2</v>
      </c>
    </row>
    <row r="55" spans="1:3" x14ac:dyDescent="0.35">
      <c r="A55" s="22">
        <v>23043</v>
      </c>
      <c r="B55" s="24">
        <f>VLOOKUP(Table30[[#This Row],[Month]],'DB Money Supply'!$A:$D,3)</f>
        <v>1207</v>
      </c>
      <c r="C55" s="59">
        <f>(Table30[[#This Row],[Real M2 Money Stock]]-B43)/B43</f>
        <v>6.8614431164231965E-2</v>
      </c>
    </row>
    <row r="56" spans="1:3" x14ac:dyDescent="0.35">
      <c r="A56" s="22">
        <v>23071</v>
      </c>
      <c r="B56" s="24">
        <f>VLOOKUP(Table30[[#This Row],[Month]],'DB Money Supply'!$A:$D,3)</f>
        <v>1215</v>
      </c>
      <c r="C56" s="59">
        <f>(Table30[[#This Row],[Real M2 Money Stock]]-B44)/B44</f>
        <v>6.8413647555399179E-2</v>
      </c>
    </row>
    <row r="57" spans="1:3" x14ac:dyDescent="0.35">
      <c r="A57" s="22">
        <v>23102</v>
      </c>
      <c r="B57" s="24">
        <f>VLOOKUP(Table30[[#This Row],[Month]],'DB Money Supply'!$A:$D,3)</f>
        <v>1224.7</v>
      </c>
      <c r="C57" s="59">
        <f>(Table30[[#This Row],[Real M2 Money Stock]]-B45)/B45</f>
        <v>7.0822768208446268E-2</v>
      </c>
    </row>
    <row r="58" spans="1:3" x14ac:dyDescent="0.35">
      <c r="A58" s="22">
        <v>23132</v>
      </c>
      <c r="B58" s="24">
        <f>VLOOKUP(Table30[[#This Row],[Month]],'DB Money Supply'!$A:$D,3)</f>
        <v>1232.7</v>
      </c>
      <c r="C58" s="59">
        <f>(Table30[[#This Row],[Real M2 Money Stock]]-B46)/B46</f>
        <v>7.275258898268222E-2</v>
      </c>
    </row>
    <row r="59" spans="1:3" x14ac:dyDescent="0.35">
      <c r="A59" s="22">
        <v>23163</v>
      </c>
      <c r="B59" s="24">
        <f>VLOOKUP(Table30[[#This Row],[Month]],'DB Money Supply'!$A:$D,3)</f>
        <v>1236.2</v>
      </c>
      <c r="C59" s="59">
        <f>(Table30[[#This Row],[Real M2 Money Stock]]-B47)/B47</f>
        <v>6.9192181283514967E-2</v>
      </c>
    </row>
    <row r="60" spans="1:3" x14ac:dyDescent="0.35">
      <c r="A60" s="22">
        <v>23193</v>
      </c>
      <c r="B60" s="24">
        <f>VLOOKUP(Table30[[#This Row],[Month]],'DB Money Supply'!$A:$D,3)</f>
        <v>1241.8</v>
      </c>
      <c r="C60" s="59">
        <f>(Table30[[#This Row],[Real M2 Money Stock]]-B48)/B48</f>
        <v>6.9779462439696766E-2</v>
      </c>
    </row>
    <row r="61" spans="1:3" x14ac:dyDescent="0.35">
      <c r="A61" s="22">
        <v>23224</v>
      </c>
      <c r="B61" s="24">
        <f>VLOOKUP(Table30[[#This Row],[Month]],'DB Money Supply'!$A:$D,3)</f>
        <v>1247.5</v>
      </c>
      <c r="C61" s="59">
        <f>(Table30[[#This Row],[Real M2 Money Stock]]-B49)/B49</f>
        <v>7.0723543043515663E-2</v>
      </c>
    </row>
    <row r="62" spans="1:3" x14ac:dyDescent="0.35">
      <c r="A62" s="22">
        <v>23255</v>
      </c>
      <c r="B62" s="24">
        <f>VLOOKUP(Table30[[#This Row],[Month]],'DB Money Supply'!$A:$D,3)</f>
        <v>1256.5</v>
      </c>
      <c r="C62" s="59">
        <f>(Table30[[#This Row],[Real M2 Money Stock]]-B50)/B50</f>
        <v>7.6969229450587082E-2</v>
      </c>
    </row>
    <row r="63" spans="1:3" x14ac:dyDescent="0.35">
      <c r="A63" s="22">
        <v>23285</v>
      </c>
      <c r="B63" s="24">
        <f>VLOOKUP(Table30[[#This Row],[Month]],'DB Money Supply'!$A:$D,3)</f>
        <v>1262.8</v>
      </c>
      <c r="C63" s="59">
        <f>(Table30[[#This Row],[Real M2 Money Stock]]-B51)/B51</f>
        <v>7.3992175540057839E-2</v>
      </c>
    </row>
    <row r="64" spans="1:3" x14ac:dyDescent="0.35">
      <c r="A64" s="22">
        <v>23316</v>
      </c>
      <c r="B64" s="24">
        <f>VLOOKUP(Table30[[#This Row],[Month]],'DB Money Supply'!$A:$D,3)</f>
        <v>1271.9000000000001</v>
      </c>
      <c r="C64" s="59">
        <f>(Table30[[#This Row],[Real M2 Money Stock]]-B52)/B52</f>
        <v>7.3967744659292525E-2</v>
      </c>
    </row>
    <row r="65" spans="1:3" x14ac:dyDescent="0.35">
      <c r="A65" s="22">
        <v>23346</v>
      </c>
      <c r="B65" s="24">
        <f>VLOOKUP(Table30[[#This Row],[Month]],'DB Money Supply'!$A:$D,3)</f>
        <v>1273.3</v>
      </c>
      <c r="C65" s="59">
        <f>(Table30[[#This Row],[Real M2 Money Stock]]-B53)/B53</f>
        <v>6.6504732389647256E-2</v>
      </c>
    </row>
    <row r="66" spans="1:3" x14ac:dyDescent="0.35">
      <c r="A66" s="22">
        <v>23377</v>
      </c>
      <c r="B66" s="24">
        <f>VLOOKUP(Table30[[#This Row],[Month]],'DB Money Supply'!$A:$D,3)</f>
        <v>1277.3</v>
      </c>
      <c r="C66" s="59">
        <f>(Table30[[#This Row],[Real M2 Money Stock]]-B54)/B54</f>
        <v>6.4682837376010591E-2</v>
      </c>
    </row>
    <row r="67" spans="1:3" x14ac:dyDescent="0.35">
      <c r="A67" s="22">
        <v>23408</v>
      </c>
      <c r="B67" s="24">
        <f>VLOOKUP(Table30[[#This Row],[Month]],'DB Money Supply'!$A:$D,3)</f>
        <v>1286.3</v>
      </c>
      <c r="C67" s="59">
        <f>(Table30[[#This Row],[Real M2 Money Stock]]-B55)/B55</f>
        <v>6.5700082850041391E-2</v>
      </c>
    </row>
    <row r="68" spans="1:3" x14ac:dyDescent="0.35">
      <c r="A68" s="22">
        <v>23437</v>
      </c>
      <c r="B68" s="24">
        <f>VLOOKUP(Table30[[#This Row],[Month]],'DB Money Supply'!$A:$D,3)</f>
        <v>1292.2</v>
      </c>
      <c r="C68" s="59">
        <f>(Table30[[#This Row],[Real M2 Money Stock]]-B56)/B56</f>
        <v>6.3539094650205796E-2</v>
      </c>
    </row>
    <row r="69" spans="1:3" x14ac:dyDescent="0.35">
      <c r="A69" s="22">
        <v>23468</v>
      </c>
      <c r="B69" s="24">
        <f>VLOOKUP(Table30[[#This Row],[Month]],'DB Money Supply'!$A:$D,3)</f>
        <v>1297.9000000000001</v>
      </c>
      <c r="C69" s="59">
        <f>(Table30[[#This Row],[Real M2 Money Stock]]-B57)/B57</f>
        <v>5.9769739528047719E-2</v>
      </c>
    </row>
    <row r="70" spans="1:3" x14ac:dyDescent="0.35">
      <c r="A70" s="22">
        <v>23498</v>
      </c>
      <c r="B70" s="24">
        <f>VLOOKUP(Table30[[#This Row],[Month]],'DB Money Supply'!$A:$D,3)</f>
        <v>1304.7</v>
      </c>
      <c r="C70" s="59">
        <f>(Table30[[#This Row],[Real M2 Money Stock]]-B58)/B58</f>
        <v>5.8408371866634216E-2</v>
      </c>
    </row>
    <row r="71" spans="1:3" x14ac:dyDescent="0.35">
      <c r="A71" s="22">
        <v>23529</v>
      </c>
      <c r="B71" s="24">
        <f>VLOOKUP(Table30[[#This Row],[Month]],'DB Money Supply'!$A:$D,3)</f>
        <v>1312.8</v>
      </c>
      <c r="C71" s="59">
        <f>(Table30[[#This Row],[Real M2 Money Stock]]-B59)/B59</f>
        <v>6.1964083481637199E-2</v>
      </c>
    </row>
    <row r="72" spans="1:3" x14ac:dyDescent="0.35">
      <c r="A72" s="22">
        <v>23559</v>
      </c>
      <c r="B72" s="24">
        <f>VLOOKUP(Table30[[#This Row],[Month]],'DB Money Supply'!$A:$D,3)</f>
        <v>1322.1</v>
      </c>
      <c r="C72" s="59">
        <f>(Table30[[#This Row],[Real M2 Money Stock]]-B60)/B60</f>
        <v>6.4664197133193713E-2</v>
      </c>
    </row>
    <row r="73" spans="1:3" x14ac:dyDescent="0.35">
      <c r="A73" s="22">
        <v>23590</v>
      </c>
      <c r="B73" s="24">
        <f>VLOOKUP(Table30[[#This Row],[Month]],'DB Money Supply'!$A:$D,3)</f>
        <v>1331.4</v>
      </c>
      <c r="C73" s="59">
        <f>(Table30[[#This Row],[Real M2 Money Stock]]-B61)/B61</f>
        <v>6.7254509018036146E-2</v>
      </c>
    </row>
    <row r="74" spans="1:3" x14ac:dyDescent="0.35">
      <c r="A74" s="22">
        <v>23621</v>
      </c>
      <c r="B74" s="24">
        <f>VLOOKUP(Table30[[#This Row],[Month]],'DB Money Supply'!$A:$D,3)</f>
        <v>1341.4</v>
      </c>
      <c r="C74" s="59">
        <f>(Table30[[#This Row],[Real M2 Money Stock]]-B62)/B62</f>
        <v>6.756864305610831E-2</v>
      </c>
    </row>
    <row r="75" spans="1:3" x14ac:dyDescent="0.35">
      <c r="A75" s="22">
        <v>23651</v>
      </c>
      <c r="B75" s="24">
        <f>VLOOKUP(Table30[[#This Row],[Month]],'DB Money Supply'!$A:$D,3)</f>
        <v>1346.7</v>
      </c>
      <c r="C75" s="59">
        <f>(Table30[[#This Row],[Real M2 Money Stock]]-B63)/B63</f>
        <v>6.6439657903072616E-2</v>
      </c>
    </row>
    <row r="76" spans="1:3" x14ac:dyDescent="0.35">
      <c r="A76" s="22">
        <v>23682</v>
      </c>
      <c r="B76" s="24">
        <f>VLOOKUP(Table30[[#This Row],[Month]],'DB Money Supply'!$A:$D,3)</f>
        <v>1352.1</v>
      </c>
      <c r="C76" s="59">
        <f>(Table30[[#This Row],[Real M2 Money Stock]]-B64)/B64</f>
        <v>6.3055271640852117E-2</v>
      </c>
    </row>
    <row r="77" spans="1:3" x14ac:dyDescent="0.35">
      <c r="A77" s="22">
        <v>23712</v>
      </c>
      <c r="B77" s="24">
        <f>VLOOKUP(Table30[[#This Row],[Month]],'DB Money Supply'!$A:$D,3)</f>
        <v>1359</v>
      </c>
      <c r="C77" s="59">
        <f>(Table30[[#This Row],[Real M2 Money Stock]]-B65)/B65</f>
        <v>6.7305426843634691E-2</v>
      </c>
    </row>
    <row r="78" spans="1:3" x14ac:dyDescent="0.35">
      <c r="A78" s="22">
        <v>23743</v>
      </c>
      <c r="B78" s="24">
        <f>VLOOKUP(Table30[[#This Row],[Month]],'DB Money Supply'!$A:$D,3)</f>
        <v>1366.7</v>
      </c>
      <c r="C78" s="59">
        <f>(Table30[[#This Row],[Real M2 Money Stock]]-B66)/B66</f>
        <v>6.9991388084240269E-2</v>
      </c>
    </row>
    <row r="79" spans="1:3" x14ac:dyDescent="0.35">
      <c r="A79" s="22">
        <v>23774</v>
      </c>
      <c r="B79" s="24">
        <f>VLOOKUP(Table30[[#This Row],[Month]],'DB Money Supply'!$A:$D,3)</f>
        <v>1376</v>
      </c>
      <c r="C79" s="59">
        <f>(Table30[[#This Row],[Real M2 Money Stock]]-B67)/B67</f>
        <v>6.9734898546217866E-2</v>
      </c>
    </row>
    <row r="80" spans="1:3" x14ac:dyDescent="0.35">
      <c r="A80" s="22">
        <v>23802</v>
      </c>
      <c r="B80" s="24">
        <f>VLOOKUP(Table30[[#This Row],[Month]],'DB Money Supply'!$A:$D,3)</f>
        <v>1383.6</v>
      </c>
      <c r="C80" s="59">
        <f>(Table30[[#This Row],[Real M2 Money Stock]]-B68)/B68</f>
        <v>7.0732084816591753E-2</v>
      </c>
    </row>
    <row r="81" spans="1:3" x14ac:dyDescent="0.35">
      <c r="A81" s="22">
        <v>23833</v>
      </c>
      <c r="B81" s="24">
        <f>VLOOKUP(Table30[[#This Row],[Month]],'DB Money Supply'!$A:$D,3)</f>
        <v>1387.5</v>
      </c>
      <c r="C81" s="59">
        <f>(Table30[[#This Row],[Real M2 Money Stock]]-B69)/B69</f>
        <v>6.9034594344710612E-2</v>
      </c>
    </row>
    <row r="82" spans="1:3" x14ac:dyDescent="0.35">
      <c r="A82" s="22">
        <v>23863</v>
      </c>
      <c r="B82" s="24">
        <f>VLOOKUP(Table30[[#This Row],[Month]],'DB Money Supply'!$A:$D,3)</f>
        <v>1388.5</v>
      </c>
      <c r="C82" s="59">
        <f>(Table30[[#This Row],[Real M2 Money Stock]]-B70)/B70</f>
        <v>6.4229324748984407E-2</v>
      </c>
    </row>
    <row r="83" spans="1:3" x14ac:dyDescent="0.35">
      <c r="A83" s="22">
        <v>23894</v>
      </c>
      <c r="B83" s="24">
        <f>VLOOKUP(Table30[[#This Row],[Month]],'DB Money Supply'!$A:$D,3)</f>
        <v>1392.3</v>
      </c>
      <c r="C83" s="59">
        <f>(Table30[[#This Row],[Real M2 Money Stock]]-B71)/B71</f>
        <v>6.0557586837294335E-2</v>
      </c>
    </row>
    <row r="84" spans="1:3" x14ac:dyDescent="0.35">
      <c r="A84" s="22">
        <v>23924</v>
      </c>
      <c r="B84" s="24">
        <f>VLOOKUP(Table30[[#This Row],[Month]],'DB Money Supply'!$A:$D,3)</f>
        <v>1402.5</v>
      </c>
      <c r="C84" s="59">
        <f>(Table30[[#This Row],[Real M2 Money Stock]]-B72)/B72</f>
        <v>6.0812343998184776E-2</v>
      </c>
    </row>
    <row r="85" spans="1:3" x14ac:dyDescent="0.35">
      <c r="A85" s="22">
        <v>23955</v>
      </c>
      <c r="B85" s="24">
        <f>VLOOKUP(Table30[[#This Row],[Month]],'DB Money Supply'!$A:$D,3)</f>
        <v>1413</v>
      </c>
      <c r="C85" s="59">
        <f>(Table30[[#This Row],[Real M2 Money Stock]]-B73)/B73</f>
        <v>6.1288868859846704E-2</v>
      </c>
    </row>
    <row r="86" spans="1:3" x14ac:dyDescent="0.35">
      <c r="A86" s="22">
        <v>23986</v>
      </c>
      <c r="B86" s="24">
        <f>VLOOKUP(Table30[[#This Row],[Month]],'DB Money Supply'!$A:$D,3)</f>
        <v>1421.6</v>
      </c>
      <c r="C86" s="59">
        <f>(Table30[[#This Row],[Real M2 Money Stock]]-B74)/B74</f>
        <v>5.9788280900551521E-2</v>
      </c>
    </row>
    <row r="87" spans="1:3" x14ac:dyDescent="0.35">
      <c r="A87" s="22">
        <v>24016</v>
      </c>
      <c r="B87" s="24">
        <f>VLOOKUP(Table30[[#This Row],[Month]],'DB Money Supply'!$A:$D,3)</f>
        <v>1430</v>
      </c>
      <c r="C87" s="59">
        <f>(Table30[[#This Row],[Real M2 Money Stock]]-B75)/B75</f>
        <v>6.1854904581569725E-2</v>
      </c>
    </row>
    <row r="88" spans="1:3" x14ac:dyDescent="0.35">
      <c r="A88" s="22">
        <v>24047</v>
      </c>
      <c r="B88" s="24">
        <f>VLOOKUP(Table30[[#This Row],[Month]],'DB Money Supply'!$A:$D,3)</f>
        <v>1435.3</v>
      </c>
      <c r="C88" s="59">
        <f>(Table30[[#This Row],[Real M2 Money Stock]]-B76)/B76</f>
        <v>6.1533910213741626E-2</v>
      </c>
    </row>
    <row r="89" spans="1:3" x14ac:dyDescent="0.35">
      <c r="A89" s="22">
        <v>24077</v>
      </c>
      <c r="B89" s="24">
        <f>VLOOKUP(Table30[[#This Row],[Month]],'DB Money Supply'!$A:$D,3)</f>
        <v>1441.8</v>
      </c>
      <c r="C89" s="59">
        <f>(Table30[[#This Row],[Real M2 Money Stock]]-B77)/B77</f>
        <v>6.0927152317880762E-2</v>
      </c>
    </row>
    <row r="90" spans="1:3" x14ac:dyDescent="0.35">
      <c r="A90" s="22">
        <v>24108</v>
      </c>
      <c r="B90" s="24">
        <f>VLOOKUP(Table30[[#This Row],[Month]],'DB Money Supply'!$A:$D,3)</f>
        <v>1449.2</v>
      </c>
      <c r="C90" s="59">
        <f>(Table30[[#This Row],[Real M2 Money Stock]]-B78)/B78</f>
        <v>6.0364381356552275E-2</v>
      </c>
    </row>
    <row r="91" spans="1:3" x14ac:dyDescent="0.35">
      <c r="A91" s="22">
        <v>24139</v>
      </c>
      <c r="B91" s="24">
        <f>VLOOKUP(Table30[[#This Row],[Month]],'DB Money Supply'!$A:$D,3)</f>
        <v>1448.3</v>
      </c>
      <c r="C91" s="59">
        <f>(Table30[[#This Row],[Real M2 Money Stock]]-B79)/B79</f>
        <v>5.2543604651162756E-2</v>
      </c>
    </row>
    <row r="92" spans="1:3" x14ac:dyDescent="0.35">
      <c r="A92" s="22">
        <v>24167</v>
      </c>
      <c r="B92" s="24">
        <f>VLOOKUP(Table30[[#This Row],[Month]],'DB Money Supply'!$A:$D,3)</f>
        <v>1451.8</v>
      </c>
      <c r="C92" s="59">
        <f>(Table30[[#This Row],[Real M2 Money Stock]]-B80)/B80</f>
        <v>4.9291702804278727E-2</v>
      </c>
    </row>
    <row r="93" spans="1:3" x14ac:dyDescent="0.35">
      <c r="A93" s="22">
        <v>24198</v>
      </c>
      <c r="B93" s="24">
        <f>VLOOKUP(Table30[[#This Row],[Month]],'DB Money Supply'!$A:$D,3)</f>
        <v>1453.8</v>
      </c>
      <c r="C93" s="59">
        <f>(Table30[[#This Row],[Real M2 Money Stock]]-B81)/B81</f>
        <v>4.778378378378375E-2</v>
      </c>
    </row>
    <row r="94" spans="1:3" x14ac:dyDescent="0.35">
      <c r="A94" s="22">
        <v>24228</v>
      </c>
      <c r="B94" s="24">
        <f>VLOOKUP(Table30[[#This Row],[Month]],'DB Money Supply'!$A:$D,3)</f>
        <v>1453.2</v>
      </c>
      <c r="C94" s="59">
        <f>(Table30[[#This Row],[Real M2 Money Stock]]-B82)/B82</f>
        <v>4.6597047173208533E-2</v>
      </c>
    </row>
    <row r="95" spans="1:3" x14ac:dyDescent="0.35">
      <c r="A95" s="22">
        <v>24259</v>
      </c>
      <c r="B95" s="24">
        <f>VLOOKUP(Table30[[#This Row],[Month]],'DB Money Supply'!$A:$D,3)</f>
        <v>1455.2</v>
      </c>
      <c r="C95" s="59">
        <f>(Table30[[#This Row],[Real M2 Money Stock]]-B83)/B83</f>
        <v>4.5177045177045246E-2</v>
      </c>
    </row>
    <row r="96" spans="1:3" x14ac:dyDescent="0.35">
      <c r="A96" s="22">
        <v>24289</v>
      </c>
      <c r="B96" s="24">
        <f>VLOOKUP(Table30[[#This Row],[Month]],'DB Money Supply'!$A:$D,3)</f>
        <v>1451.2</v>
      </c>
      <c r="C96" s="59">
        <f>(Table30[[#This Row],[Real M2 Money Stock]]-B84)/B84</f>
        <v>3.4723707664884168E-2</v>
      </c>
    </row>
    <row r="97" spans="1:3" x14ac:dyDescent="0.35">
      <c r="A97" s="22">
        <v>24320</v>
      </c>
      <c r="B97" s="24">
        <f>VLOOKUP(Table30[[#This Row],[Month]],'DB Money Supply'!$A:$D,3)</f>
        <v>1447.5</v>
      </c>
      <c r="C97" s="59">
        <f>(Table30[[#This Row],[Real M2 Money Stock]]-B85)/B85</f>
        <v>2.4416135881104035E-2</v>
      </c>
    </row>
    <row r="98" spans="1:3" x14ac:dyDescent="0.35">
      <c r="A98" s="22">
        <v>24351</v>
      </c>
      <c r="B98" s="24">
        <f>VLOOKUP(Table30[[#This Row],[Month]],'DB Money Supply'!$A:$D,3)</f>
        <v>1451.6</v>
      </c>
      <c r="C98" s="59">
        <f>(Table30[[#This Row],[Real M2 Money Stock]]-B86)/B86</f>
        <v>2.1102982554867755E-2</v>
      </c>
    </row>
    <row r="99" spans="1:3" x14ac:dyDescent="0.35">
      <c r="A99" s="22">
        <v>24381</v>
      </c>
      <c r="B99" s="24">
        <f>VLOOKUP(Table30[[#This Row],[Month]],'DB Money Supply'!$A:$D,3)</f>
        <v>1448.1</v>
      </c>
      <c r="C99" s="59">
        <f>(Table30[[#This Row],[Real M2 Money Stock]]-B87)/B87</f>
        <v>1.2657342657342594E-2</v>
      </c>
    </row>
    <row r="100" spans="1:3" x14ac:dyDescent="0.35">
      <c r="A100" s="22">
        <v>24412</v>
      </c>
      <c r="B100" s="24">
        <f>VLOOKUP(Table30[[#This Row],[Month]],'DB Money Supply'!$A:$D,3)</f>
        <v>1451.6</v>
      </c>
      <c r="C100" s="59">
        <f>(Table30[[#This Row],[Real M2 Money Stock]]-B88)/B88</f>
        <v>1.1356510833971961E-2</v>
      </c>
    </row>
    <row r="101" spans="1:3" x14ac:dyDescent="0.35">
      <c r="A101" s="22">
        <v>24442</v>
      </c>
      <c r="B101" s="24">
        <f>VLOOKUP(Table30[[#This Row],[Month]],'DB Money Supply'!$A:$D,3)</f>
        <v>1458.7</v>
      </c>
      <c r="C101" s="59">
        <f>(Table30[[#This Row],[Real M2 Money Stock]]-B89)/B89</f>
        <v>1.1721459287002422E-2</v>
      </c>
    </row>
    <row r="102" spans="1:3" x14ac:dyDescent="0.35">
      <c r="A102" s="22">
        <v>24473</v>
      </c>
      <c r="B102" s="24">
        <f>VLOOKUP(Table30[[#This Row],[Month]],'DB Money Supply'!$A:$D,3)</f>
        <v>1463.8</v>
      </c>
      <c r="C102" s="59">
        <f>(Table30[[#This Row],[Real M2 Money Stock]]-B90)/B90</f>
        <v>1.0074523875241449E-2</v>
      </c>
    </row>
    <row r="103" spans="1:3" x14ac:dyDescent="0.35">
      <c r="A103" s="22">
        <v>24504</v>
      </c>
      <c r="B103" s="24">
        <f>VLOOKUP(Table30[[#This Row],[Month]],'DB Money Supply'!$A:$D,3)</f>
        <v>1470</v>
      </c>
      <c r="C103" s="59">
        <f>(Table30[[#This Row],[Real M2 Money Stock]]-B91)/B91</f>
        <v>1.4983083615273111E-2</v>
      </c>
    </row>
    <row r="104" spans="1:3" x14ac:dyDescent="0.35">
      <c r="A104" s="22">
        <v>24532</v>
      </c>
      <c r="B104" s="24">
        <f>VLOOKUP(Table30[[#This Row],[Month]],'DB Money Supply'!$A:$D,3)</f>
        <v>1483.9</v>
      </c>
      <c r="C104" s="59">
        <f>(Table30[[#This Row],[Real M2 Money Stock]]-B92)/B92</f>
        <v>2.2110483537677462E-2</v>
      </c>
    </row>
    <row r="105" spans="1:3" x14ac:dyDescent="0.35">
      <c r="A105" s="22">
        <v>24563</v>
      </c>
      <c r="B105" s="24">
        <f>VLOOKUP(Table30[[#This Row],[Month]],'DB Money Supply'!$A:$D,3)</f>
        <v>1486.7</v>
      </c>
      <c r="C105" s="59">
        <f>(Table30[[#This Row],[Real M2 Money Stock]]-B93)/B93</f>
        <v>2.2630348053377419E-2</v>
      </c>
    </row>
    <row r="106" spans="1:3" x14ac:dyDescent="0.35">
      <c r="A106" s="22">
        <v>24593</v>
      </c>
      <c r="B106" s="24">
        <f>VLOOKUP(Table30[[#This Row],[Month]],'DB Money Supply'!$A:$D,3)</f>
        <v>1502.1</v>
      </c>
      <c r="C106" s="59">
        <f>(Table30[[#This Row],[Real M2 Money Stock]]-B94)/B94</f>
        <v>3.3649876135425173E-2</v>
      </c>
    </row>
    <row r="107" spans="1:3" x14ac:dyDescent="0.35">
      <c r="A107" s="22">
        <v>24624</v>
      </c>
      <c r="B107" s="24">
        <f>VLOOKUP(Table30[[#This Row],[Month]],'DB Money Supply'!$A:$D,3)</f>
        <v>1507.5</v>
      </c>
      <c r="C107" s="59">
        <f>(Table30[[#This Row],[Real M2 Money Stock]]-B95)/B95</f>
        <v>3.5940076965365553E-2</v>
      </c>
    </row>
    <row r="108" spans="1:3" x14ac:dyDescent="0.35">
      <c r="A108" s="22">
        <v>24654</v>
      </c>
      <c r="B108" s="24">
        <f>VLOOKUP(Table30[[#This Row],[Month]],'DB Money Supply'!$A:$D,3)</f>
        <v>1515.9</v>
      </c>
      <c r="C108" s="59">
        <f>(Table30[[#This Row],[Real M2 Money Stock]]-B96)/B96</f>
        <v>4.4583792723263536E-2</v>
      </c>
    </row>
    <row r="109" spans="1:3" x14ac:dyDescent="0.35">
      <c r="A109" s="22">
        <v>24685</v>
      </c>
      <c r="B109" s="24">
        <f>VLOOKUP(Table30[[#This Row],[Month]],'DB Money Supply'!$A:$D,3)</f>
        <v>1524.8</v>
      </c>
      <c r="C109" s="59">
        <f>(Table30[[#This Row],[Real M2 Money Stock]]-B97)/B97</f>
        <v>5.3402417962003422E-2</v>
      </c>
    </row>
    <row r="110" spans="1:3" x14ac:dyDescent="0.35">
      <c r="A110" s="22">
        <v>24716</v>
      </c>
      <c r="B110" s="24">
        <f>VLOOKUP(Table30[[#This Row],[Month]],'DB Money Supply'!$A:$D,3)</f>
        <v>1531.8</v>
      </c>
      <c r="C110" s="59">
        <f>(Table30[[#This Row],[Real M2 Money Stock]]-B98)/B98</f>
        <v>5.5249379994488874E-2</v>
      </c>
    </row>
    <row r="111" spans="1:3" x14ac:dyDescent="0.35">
      <c r="A111" s="22">
        <v>24746</v>
      </c>
      <c r="B111" s="24">
        <f>VLOOKUP(Table30[[#This Row],[Month]],'DB Money Supply'!$A:$D,3)</f>
        <v>1537.7</v>
      </c>
      <c r="C111" s="59">
        <f>(Table30[[#This Row],[Real M2 Money Stock]]-B99)/B99</f>
        <v>6.1874179959947616E-2</v>
      </c>
    </row>
    <row r="112" spans="1:3" x14ac:dyDescent="0.35">
      <c r="A112" s="22">
        <v>24777</v>
      </c>
      <c r="B112" s="24">
        <f>VLOOKUP(Table30[[#This Row],[Month]],'DB Money Supply'!$A:$D,3)</f>
        <v>1537.5</v>
      </c>
      <c r="C112" s="59">
        <f>(Table30[[#This Row],[Real M2 Money Stock]]-B100)/B100</f>
        <v>5.9176081565169535E-2</v>
      </c>
    </row>
    <row r="113" spans="1:3" x14ac:dyDescent="0.35">
      <c r="A113" s="22">
        <v>24807</v>
      </c>
      <c r="B113" s="24">
        <f>VLOOKUP(Table30[[#This Row],[Month]],'DB Money Supply'!$A:$D,3)</f>
        <v>1543.5</v>
      </c>
      <c r="C113" s="59">
        <f>(Table30[[#This Row],[Real M2 Money Stock]]-B101)/B101</f>
        <v>5.8133954891341572E-2</v>
      </c>
    </row>
    <row r="114" spans="1:3" x14ac:dyDescent="0.35">
      <c r="A114" s="22">
        <v>24838</v>
      </c>
      <c r="B114" s="24">
        <f>VLOOKUP(Table30[[#This Row],[Month]],'DB Money Supply'!$A:$D,3)</f>
        <v>1546.6</v>
      </c>
      <c r="C114" s="59">
        <f>(Table30[[#This Row],[Real M2 Money Stock]]-B102)/B102</f>
        <v>5.656510452247572E-2</v>
      </c>
    </row>
    <row r="115" spans="1:3" x14ac:dyDescent="0.35">
      <c r="A115" s="22">
        <v>24869</v>
      </c>
      <c r="B115" s="24">
        <f>VLOOKUP(Table30[[#This Row],[Month]],'DB Money Supply'!$A:$D,3)</f>
        <v>1550.9</v>
      </c>
      <c r="C115" s="59">
        <f>(Table30[[#This Row],[Real M2 Money Stock]]-B103)/B103</f>
        <v>5.5034013605442238E-2</v>
      </c>
    </row>
    <row r="116" spans="1:3" x14ac:dyDescent="0.35">
      <c r="A116" s="22">
        <v>24898</v>
      </c>
      <c r="B116" s="24">
        <f>VLOOKUP(Table30[[#This Row],[Month]],'DB Money Supply'!$A:$D,3)</f>
        <v>1554.5</v>
      </c>
      <c r="C116" s="59">
        <f>(Table30[[#This Row],[Real M2 Money Stock]]-B104)/B104</f>
        <v>4.7577330008760632E-2</v>
      </c>
    </row>
    <row r="117" spans="1:3" x14ac:dyDescent="0.35">
      <c r="A117" s="22">
        <v>24929</v>
      </c>
      <c r="B117" s="24">
        <f>VLOOKUP(Table30[[#This Row],[Month]],'DB Money Supply'!$A:$D,3)</f>
        <v>1557.3</v>
      </c>
      <c r="C117" s="59">
        <f>(Table30[[#This Row],[Real M2 Money Stock]]-B105)/B105</f>
        <v>4.7487724490482212E-2</v>
      </c>
    </row>
    <row r="118" spans="1:3" x14ac:dyDescent="0.35">
      <c r="A118" s="22">
        <v>24959</v>
      </c>
      <c r="B118" s="24">
        <f>VLOOKUP(Table30[[#This Row],[Month]],'DB Money Supply'!$A:$D,3)</f>
        <v>1562</v>
      </c>
      <c r="C118" s="59">
        <f>(Table30[[#This Row],[Real M2 Money Stock]]-B106)/B106</f>
        <v>3.9877504826576191E-2</v>
      </c>
    </row>
    <row r="119" spans="1:3" x14ac:dyDescent="0.35">
      <c r="A119" s="22">
        <v>24990</v>
      </c>
      <c r="B119" s="24">
        <f>VLOOKUP(Table30[[#This Row],[Month]],'DB Money Supply'!$A:$D,3)</f>
        <v>1563.7</v>
      </c>
      <c r="C119" s="59">
        <f>(Table30[[#This Row],[Real M2 Money Stock]]-B107)/B107</f>
        <v>3.728026533996686E-2</v>
      </c>
    </row>
    <row r="120" spans="1:3" x14ac:dyDescent="0.35">
      <c r="A120" s="22">
        <v>25020</v>
      </c>
      <c r="B120" s="24">
        <f>VLOOKUP(Table30[[#This Row],[Month]],'DB Money Supply'!$A:$D,3)</f>
        <v>1563.3</v>
      </c>
      <c r="C120" s="59">
        <f>(Table30[[#This Row],[Real M2 Money Stock]]-B108)/B108</f>
        <v>3.1268553334652588E-2</v>
      </c>
    </row>
    <row r="121" spans="1:3" x14ac:dyDescent="0.35">
      <c r="A121" s="22">
        <v>25051</v>
      </c>
      <c r="B121" s="24">
        <f>VLOOKUP(Table30[[#This Row],[Month]],'DB Money Supply'!$A:$D,3)</f>
        <v>1569.7</v>
      </c>
      <c r="C121" s="59">
        <f>(Table30[[#This Row],[Real M2 Money Stock]]-B109)/B109</f>
        <v>2.9446484784889881E-2</v>
      </c>
    </row>
    <row r="122" spans="1:3" x14ac:dyDescent="0.35">
      <c r="A122" s="22">
        <v>25082</v>
      </c>
      <c r="B122" s="24">
        <f>VLOOKUP(Table30[[#This Row],[Month]],'DB Money Supply'!$A:$D,3)</f>
        <v>1577.2</v>
      </c>
      <c r="C122" s="59">
        <f>(Table30[[#This Row],[Real M2 Money Stock]]-B110)/B110</f>
        <v>2.9638333986160132E-2</v>
      </c>
    </row>
    <row r="123" spans="1:3" x14ac:dyDescent="0.35">
      <c r="A123" s="22">
        <v>25112</v>
      </c>
      <c r="B123" s="24">
        <f>VLOOKUP(Table30[[#This Row],[Month]],'DB Money Supply'!$A:$D,3)</f>
        <v>1579.6</v>
      </c>
      <c r="C123" s="59">
        <f>(Table30[[#This Row],[Real M2 Money Stock]]-B111)/B111</f>
        <v>2.7248488001560683E-2</v>
      </c>
    </row>
    <row r="124" spans="1:3" x14ac:dyDescent="0.35">
      <c r="A124" s="22">
        <v>25143</v>
      </c>
      <c r="B124" s="24">
        <f>VLOOKUP(Table30[[#This Row],[Month]],'DB Money Supply'!$A:$D,3)</f>
        <v>1588.7</v>
      </c>
      <c r="C124" s="59">
        <f>(Table30[[#This Row],[Real M2 Money Stock]]-B112)/B112</f>
        <v>3.3300813008130113E-2</v>
      </c>
    </row>
    <row r="125" spans="1:3" x14ac:dyDescent="0.35">
      <c r="A125" s="22">
        <v>25173</v>
      </c>
      <c r="B125" s="24">
        <f>VLOOKUP(Table30[[#This Row],[Month]],'DB Money Supply'!$A:$D,3)</f>
        <v>1592.1</v>
      </c>
      <c r="C125" s="59">
        <f>(Table30[[#This Row],[Real M2 Money Stock]]-B113)/B113</f>
        <v>3.1486880466472245E-2</v>
      </c>
    </row>
    <row r="126" spans="1:3" x14ac:dyDescent="0.35">
      <c r="A126" s="22">
        <v>25204</v>
      </c>
      <c r="B126" s="24">
        <f>VLOOKUP(Table30[[#This Row],[Month]],'DB Money Supply'!$A:$D,3)</f>
        <v>1594.7</v>
      </c>
      <c r="C126" s="59">
        <f>(Table30[[#This Row],[Real M2 Money Stock]]-B114)/B114</f>
        <v>3.1100478468899611E-2</v>
      </c>
    </row>
    <row r="127" spans="1:3" x14ac:dyDescent="0.35">
      <c r="A127" s="22">
        <v>25235</v>
      </c>
      <c r="B127" s="24">
        <f>VLOOKUP(Table30[[#This Row],[Month]],'DB Money Supply'!$A:$D,3)</f>
        <v>1597.5</v>
      </c>
      <c r="C127" s="59">
        <f>(Table30[[#This Row],[Real M2 Money Stock]]-B115)/B115</f>
        <v>3.0047069443548846E-2</v>
      </c>
    </row>
    <row r="128" spans="1:3" x14ac:dyDescent="0.35">
      <c r="A128" s="22">
        <v>25263</v>
      </c>
      <c r="B128" s="24">
        <f>VLOOKUP(Table30[[#This Row],[Month]],'DB Money Supply'!$A:$D,3)</f>
        <v>1591.1</v>
      </c>
      <c r="C128" s="59">
        <f>(Table30[[#This Row],[Real M2 Money Stock]]-B116)/B116</f>
        <v>2.3544548086201291E-2</v>
      </c>
    </row>
    <row r="129" spans="1:3" x14ac:dyDescent="0.35">
      <c r="A129" s="22">
        <v>25294</v>
      </c>
      <c r="B129" s="24">
        <f>VLOOKUP(Table30[[#This Row],[Month]],'DB Money Supply'!$A:$D,3)</f>
        <v>1586</v>
      </c>
      <c r="C129" s="59">
        <f>(Table30[[#This Row],[Real M2 Money Stock]]-B117)/B117</f>
        <v>1.8429332819623737E-2</v>
      </c>
    </row>
    <row r="130" spans="1:3" x14ac:dyDescent="0.35">
      <c r="A130" s="22">
        <v>25324</v>
      </c>
      <c r="B130" s="24">
        <f>VLOOKUP(Table30[[#This Row],[Month]],'DB Money Supply'!$A:$D,3)</f>
        <v>1583.8</v>
      </c>
      <c r="C130" s="59">
        <f>(Table30[[#This Row],[Real M2 Money Stock]]-B118)/B118</f>
        <v>1.3956466069142096E-2</v>
      </c>
    </row>
    <row r="131" spans="1:3" x14ac:dyDescent="0.35">
      <c r="A131" s="22">
        <v>25355</v>
      </c>
      <c r="B131" s="24">
        <f>VLOOKUP(Table30[[#This Row],[Month]],'DB Money Supply'!$A:$D,3)</f>
        <v>1580.6</v>
      </c>
      <c r="C131" s="59">
        <f>(Table30[[#This Row],[Real M2 Money Stock]]-B119)/B119</f>
        <v>1.0807699686640573E-2</v>
      </c>
    </row>
    <row r="132" spans="1:3" x14ac:dyDescent="0.35">
      <c r="A132" s="22">
        <v>25385</v>
      </c>
      <c r="B132" s="24">
        <f>VLOOKUP(Table30[[#This Row],[Month]],'DB Money Supply'!$A:$D,3)</f>
        <v>1574.7</v>
      </c>
      <c r="C132" s="59">
        <f>(Table30[[#This Row],[Real M2 Money Stock]]-B120)/B120</f>
        <v>7.2922663596239308E-3</v>
      </c>
    </row>
    <row r="133" spans="1:3" x14ac:dyDescent="0.35">
      <c r="A133" s="22">
        <v>25416</v>
      </c>
      <c r="B133" s="24">
        <f>VLOOKUP(Table30[[#This Row],[Month]],'DB Money Supply'!$A:$D,3)</f>
        <v>1572.1</v>
      </c>
      <c r="C133" s="59">
        <f>(Table30[[#This Row],[Real M2 Money Stock]]-B121)/B121</f>
        <v>1.5289545773076788E-3</v>
      </c>
    </row>
    <row r="134" spans="1:3" x14ac:dyDescent="0.35">
      <c r="A134" s="22">
        <v>25447</v>
      </c>
      <c r="B134" s="24">
        <f>VLOOKUP(Table30[[#This Row],[Month]],'DB Money Supply'!$A:$D,3)</f>
        <v>1569</v>
      </c>
      <c r="C134" s="59">
        <f>(Table30[[#This Row],[Real M2 Money Stock]]-B122)/B122</f>
        <v>-5.1990869896018548E-3</v>
      </c>
    </row>
    <row r="135" spans="1:3" x14ac:dyDescent="0.35">
      <c r="A135" s="22">
        <v>25477</v>
      </c>
      <c r="B135" s="24">
        <f>VLOOKUP(Table30[[#This Row],[Month]],'DB Money Supply'!$A:$D,3)</f>
        <v>1564.1</v>
      </c>
      <c r="C135" s="59">
        <f>(Table30[[#This Row],[Real M2 Money Stock]]-B123)/B123</f>
        <v>-9.8126107875411497E-3</v>
      </c>
    </row>
    <row r="136" spans="1:3" x14ac:dyDescent="0.35">
      <c r="A136" s="22">
        <v>25508</v>
      </c>
      <c r="B136" s="24">
        <f>VLOOKUP(Table30[[#This Row],[Month]],'DB Money Supply'!$A:$D,3)</f>
        <v>1561.1</v>
      </c>
      <c r="C136" s="59">
        <f>(Table30[[#This Row],[Real M2 Money Stock]]-B124)/B124</f>
        <v>-1.7372694656008141E-2</v>
      </c>
    </row>
    <row r="137" spans="1:3" x14ac:dyDescent="0.35">
      <c r="A137" s="22">
        <v>25538</v>
      </c>
      <c r="B137" s="24">
        <f>VLOOKUP(Table30[[#This Row],[Month]],'DB Money Supply'!$A:$D,3)</f>
        <v>1559.4</v>
      </c>
      <c r="C137" s="59">
        <f>(Table30[[#This Row],[Real M2 Money Stock]]-B125)/B125</f>
        <v>-2.0538910872432523E-2</v>
      </c>
    </row>
    <row r="138" spans="1:3" x14ac:dyDescent="0.35">
      <c r="A138" s="22">
        <v>25569</v>
      </c>
      <c r="B138" s="24">
        <f>VLOOKUP(Table30[[#This Row],[Month]],'DB Money Supply'!$A:$D,3)</f>
        <v>1555.7</v>
      </c>
      <c r="C138" s="59">
        <f>(Table30[[#This Row],[Real M2 Money Stock]]-B126)/B126</f>
        <v>-2.4456010534896846E-2</v>
      </c>
    </row>
    <row r="139" spans="1:3" x14ac:dyDescent="0.35">
      <c r="A139" s="22">
        <v>25600</v>
      </c>
      <c r="B139" s="24">
        <f>VLOOKUP(Table30[[#This Row],[Month]],'DB Money Supply'!$A:$D,3)</f>
        <v>1538.8</v>
      </c>
      <c r="C139" s="59">
        <f>(Table30[[#This Row],[Real M2 Money Stock]]-B127)/B127</f>
        <v>-3.6744913928012546E-2</v>
      </c>
    </row>
    <row r="140" spans="1:3" x14ac:dyDescent="0.35">
      <c r="A140" s="22">
        <v>25628</v>
      </c>
      <c r="B140" s="24">
        <f>VLOOKUP(Table30[[#This Row],[Month]],'DB Money Supply'!$A:$D,3)</f>
        <v>1533.4</v>
      </c>
      <c r="C140" s="59">
        <f>(Table30[[#This Row],[Real M2 Money Stock]]-B128)/B128</f>
        <v>-3.6264219722204651E-2</v>
      </c>
    </row>
    <row r="141" spans="1:3" x14ac:dyDescent="0.35">
      <c r="A141" s="22">
        <v>25659</v>
      </c>
      <c r="B141" s="24">
        <f>VLOOKUP(Table30[[#This Row],[Month]],'DB Money Supply'!$A:$D,3)</f>
        <v>1528.3</v>
      </c>
      <c r="C141" s="59">
        <f>(Table30[[#This Row],[Real M2 Money Stock]]-B129)/B129</f>
        <v>-3.6380832282471652E-2</v>
      </c>
    </row>
    <row r="142" spans="1:3" x14ac:dyDescent="0.35">
      <c r="A142" s="22">
        <v>25689</v>
      </c>
      <c r="B142" s="24">
        <f>VLOOKUP(Table30[[#This Row],[Month]],'DB Money Supply'!$A:$D,3)</f>
        <v>1532.4</v>
      </c>
      <c r="C142" s="59">
        <f>(Table30[[#This Row],[Real M2 Money Stock]]-B130)/B130</f>
        <v>-3.2453592625331394E-2</v>
      </c>
    </row>
    <row r="143" spans="1:3" x14ac:dyDescent="0.35">
      <c r="A143" s="22">
        <v>25720</v>
      </c>
      <c r="B143" s="24">
        <f>VLOOKUP(Table30[[#This Row],[Month]],'DB Money Supply'!$A:$D,3)</f>
        <v>1534</v>
      </c>
      <c r="C143" s="59">
        <f>(Table30[[#This Row],[Real M2 Money Stock]]-B131)/B131</f>
        <v>-2.9482475009490011E-2</v>
      </c>
    </row>
    <row r="144" spans="1:3" x14ac:dyDescent="0.35">
      <c r="A144" s="22">
        <v>25750</v>
      </c>
      <c r="B144" s="24">
        <f>VLOOKUP(Table30[[#This Row],[Month]],'DB Money Supply'!$A:$D,3)</f>
        <v>1540.1</v>
      </c>
      <c r="C144" s="59">
        <f>(Table30[[#This Row],[Real M2 Money Stock]]-B132)/B132</f>
        <v>-2.1972439194767344E-2</v>
      </c>
    </row>
    <row r="145" spans="1:3" x14ac:dyDescent="0.35">
      <c r="A145" s="22">
        <v>25781</v>
      </c>
      <c r="B145" s="24">
        <f>VLOOKUP(Table30[[#This Row],[Month]],'DB Money Supply'!$A:$D,3)</f>
        <v>1551</v>
      </c>
      <c r="C145" s="59">
        <f>(Table30[[#This Row],[Real M2 Money Stock]]-B133)/B133</f>
        <v>-1.3421538070097265E-2</v>
      </c>
    </row>
    <row r="146" spans="1:3" x14ac:dyDescent="0.35">
      <c r="A146" s="22">
        <v>25812</v>
      </c>
      <c r="B146" s="24">
        <f>VLOOKUP(Table30[[#This Row],[Month]],'DB Money Supply'!$A:$D,3)</f>
        <v>1559.2</v>
      </c>
      <c r="C146" s="59">
        <f>(Table30[[#This Row],[Real M2 Money Stock]]-B134)/B134</f>
        <v>-6.2460165710643435E-3</v>
      </c>
    </row>
    <row r="147" spans="1:3" x14ac:dyDescent="0.35">
      <c r="A147" s="22">
        <v>25842</v>
      </c>
      <c r="B147" s="24">
        <f>VLOOKUP(Table30[[#This Row],[Month]],'DB Money Supply'!$A:$D,3)</f>
        <v>1564.5</v>
      </c>
      <c r="C147" s="59">
        <f>(Table30[[#This Row],[Real M2 Money Stock]]-B135)/B135</f>
        <v>2.5573812416091742E-4</v>
      </c>
    </row>
    <row r="148" spans="1:3" x14ac:dyDescent="0.35">
      <c r="A148" s="22">
        <v>25873</v>
      </c>
      <c r="B148" s="24">
        <f>VLOOKUP(Table30[[#This Row],[Month]],'DB Money Supply'!$A:$D,3)</f>
        <v>1568.4</v>
      </c>
      <c r="C148" s="59">
        <f>(Table30[[#This Row],[Real M2 Money Stock]]-B136)/B136</f>
        <v>4.6761898661201607E-3</v>
      </c>
    </row>
    <row r="149" spans="1:3" x14ac:dyDescent="0.35">
      <c r="A149" s="22">
        <v>25903</v>
      </c>
      <c r="B149" s="24">
        <f>VLOOKUP(Table30[[#This Row],[Month]],'DB Money Supply'!$A:$D,3)</f>
        <v>1574.1</v>
      </c>
      <c r="C149" s="59">
        <f>(Table30[[#This Row],[Real M2 Money Stock]]-B137)/B137</f>
        <v>9.4267025779144649E-3</v>
      </c>
    </row>
    <row r="150" spans="1:3" x14ac:dyDescent="0.35">
      <c r="A150" s="22">
        <v>25934</v>
      </c>
      <c r="B150" s="24">
        <f>VLOOKUP(Table30[[#This Row],[Month]],'DB Money Supply'!$A:$D,3)</f>
        <v>1586.2</v>
      </c>
      <c r="C150" s="59">
        <f>(Table30[[#This Row],[Real M2 Money Stock]]-B138)/B138</f>
        <v>1.9605322362923443E-2</v>
      </c>
    </row>
    <row r="151" spans="1:3" x14ac:dyDescent="0.35">
      <c r="A151" s="22">
        <v>25965</v>
      </c>
      <c r="B151" s="24">
        <f>VLOOKUP(Table30[[#This Row],[Month]],'DB Money Supply'!$A:$D,3)</f>
        <v>1606.5</v>
      </c>
      <c r="C151" s="59">
        <f>(Table30[[#This Row],[Real M2 Money Stock]]-B139)/B139</f>
        <v>4.399532102937357E-2</v>
      </c>
    </row>
    <row r="152" spans="1:3" x14ac:dyDescent="0.35">
      <c r="A152" s="22">
        <v>25993</v>
      </c>
      <c r="B152" s="24">
        <f>VLOOKUP(Table30[[#This Row],[Month]],'DB Money Supply'!$A:$D,3)</f>
        <v>1624.7</v>
      </c>
      <c r="C152" s="59">
        <f>(Table30[[#This Row],[Real M2 Money Stock]]-B140)/B140</f>
        <v>5.9540889526542289E-2</v>
      </c>
    </row>
    <row r="153" spans="1:3" x14ac:dyDescent="0.35">
      <c r="A153" s="22">
        <v>26024</v>
      </c>
      <c r="B153" s="24">
        <f>VLOOKUP(Table30[[#This Row],[Month]],'DB Money Supply'!$A:$D,3)</f>
        <v>1641.9</v>
      </c>
      <c r="C153" s="59">
        <f>(Table30[[#This Row],[Real M2 Money Stock]]-B141)/B141</f>
        <v>7.4330955964143255E-2</v>
      </c>
    </row>
    <row r="154" spans="1:3" x14ac:dyDescent="0.35">
      <c r="A154" s="22">
        <v>26054</v>
      </c>
      <c r="B154" s="24">
        <f>VLOOKUP(Table30[[#This Row],[Month]],'DB Money Supply'!$A:$D,3)</f>
        <v>1654.3</v>
      </c>
      <c r="C154" s="59">
        <f>(Table30[[#This Row],[Real M2 Money Stock]]-B142)/B142</f>
        <v>7.9548420777864698E-2</v>
      </c>
    </row>
    <row r="155" spans="1:3" x14ac:dyDescent="0.35">
      <c r="A155" s="22">
        <v>26085</v>
      </c>
      <c r="B155" s="24">
        <f>VLOOKUP(Table30[[#This Row],[Month]],'DB Money Supply'!$A:$D,3)</f>
        <v>1661.7</v>
      </c>
      <c r="C155" s="59">
        <f>(Table30[[#This Row],[Real M2 Money Stock]]-B143)/B143</f>
        <v>8.324641460234683E-2</v>
      </c>
    </row>
    <row r="156" spans="1:3" x14ac:dyDescent="0.35">
      <c r="A156" s="22">
        <v>26115</v>
      </c>
      <c r="B156" s="24">
        <f>VLOOKUP(Table30[[#This Row],[Month]],'DB Money Supply'!$A:$D,3)</f>
        <v>1673.9</v>
      </c>
      <c r="C156" s="59">
        <f>(Table30[[#This Row],[Real M2 Money Stock]]-B144)/B144</f>
        <v>8.6877475488604763E-2</v>
      </c>
    </row>
    <row r="157" spans="1:3" x14ac:dyDescent="0.35">
      <c r="A157" s="22">
        <v>26146</v>
      </c>
      <c r="B157" s="24">
        <f>VLOOKUP(Table30[[#This Row],[Month]],'DB Money Supply'!$A:$D,3)</f>
        <v>1684.3</v>
      </c>
      <c r="C157" s="59">
        <f>(Table30[[#This Row],[Real M2 Money Stock]]-B145)/B145</f>
        <v>8.5944551901998678E-2</v>
      </c>
    </row>
    <row r="158" spans="1:3" x14ac:dyDescent="0.35">
      <c r="A158" s="22">
        <v>26177</v>
      </c>
      <c r="B158" s="24">
        <f>VLOOKUP(Table30[[#This Row],[Month]],'DB Money Supply'!$A:$D,3)</f>
        <v>1697.3</v>
      </c>
      <c r="C158" s="59">
        <f>(Table30[[#This Row],[Real M2 Money Stock]]-B146)/B146</f>
        <v>8.8571062083119489E-2</v>
      </c>
    </row>
    <row r="159" spans="1:3" x14ac:dyDescent="0.35">
      <c r="A159" s="22">
        <v>26207</v>
      </c>
      <c r="B159" s="24">
        <f>VLOOKUP(Table30[[#This Row],[Month]],'DB Money Supply'!$A:$D,3)</f>
        <v>1707.6</v>
      </c>
      <c r="C159" s="59">
        <f>(Table30[[#This Row],[Real M2 Money Stock]]-B147)/B147</f>
        <v>9.1466922339405496E-2</v>
      </c>
    </row>
    <row r="160" spans="1:3" x14ac:dyDescent="0.35">
      <c r="A160" s="22">
        <v>26238</v>
      </c>
      <c r="B160" s="24">
        <f>VLOOKUP(Table30[[#This Row],[Month]],'DB Money Supply'!$A:$D,3)</f>
        <v>1718.5</v>
      </c>
      <c r="C160" s="59">
        <f>(Table30[[#This Row],[Real M2 Money Stock]]-B148)/B148</f>
        <v>9.5702626880897673E-2</v>
      </c>
    </row>
    <row r="161" spans="1:3" x14ac:dyDescent="0.35">
      <c r="A161" s="22">
        <v>26268</v>
      </c>
      <c r="B161" s="24">
        <f>VLOOKUP(Table30[[#This Row],[Month]],'DB Money Supply'!$A:$D,3)</f>
        <v>1728.2</v>
      </c>
      <c r="C161" s="59">
        <f>(Table30[[#This Row],[Real M2 Money Stock]]-B149)/B149</f>
        <v>9.7897211104758367E-2</v>
      </c>
    </row>
    <row r="162" spans="1:3" x14ac:dyDescent="0.35">
      <c r="A162" s="22">
        <v>26299</v>
      </c>
      <c r="B162" s="24">
        <f>VLOOKUP(Table30[[#This Row],[Month]],'DB Money Supply'!$A:$D,3)</f>
        <v>1742</v>
      </c>
      <c r="C162" s="59">
        <f>(Table30[[#This Row],[Real M2 Money Stock]]-B150)/B150</f>
        <v>9.8222166183331197E-2</v>
      </c>
    </row>
    <row r="163" spans="1:3" x14ac:dyDescent="0.35">
      <c r="A163" s="22">
        <v>26330</v>
      </c>
      <c r="B163" s="24">
        <f>VLOOKUP(Table30[[#This Row],[Month]],'DB Money Supply'!$A:$D,3)</f>
        <v>1752.9</v>
      </c>
      <c r="C163" s="59">
        <f>(Table30[[#This Row],[Real M2 Money Stock]]-B151)/B151</f>
        <v>9.1129785247432357E-2</v>
      </c>
    </row>
    <row r="164" spans="1:3" x14ac:dyDescent="0.35">
      <c r="A164" s="22">
        <v>26359</v>
      </c>
      <c r="B164" s="24">
        <f>VLOOKUP(Table30[[#This Row],[Month]],'DB Money Supply'!$A:$D,3)</f>
        <v>1771.7</v>
      </c>
      <c r="C164" s="59">
        <f>(Table30[[#This Row],[Real M2 Money Stock]]-B152)/B152</f>
        <v>9.0478242137009904E-2</v>
      </c>
    </row>
    <row r="165" spans="1:3" x14ac:dyDescent="0.35">
      <c r="A165" s="22">
        <v>26390</v>
      </c>
      <c r="B165" s="24">
        <f>VLOOKUP(Table30[[#This Row],[Month]],'DB Money Supply'!$A:$D,3)</f>
        <v>1779.3</v>
      </c>
      <c r="C165" s="59">
        <f>(Table30[[#This Row],[Real M2 Money Stock]]-B153)/B153</f>
        <v>8.3683537365247487E-2</v>
      </c>
    </row>
    <row r="166" spans="1:3" x14ac:dyDescent="0.35">
      <c r="A166" s="22">
        <v>26420</v>
      </c>
      <c r="B166" s="24">
        <f>VLOOKUP(Table30[[#This Row],[Month]],'DB Money Supply'!$A:$D,3)</f>
        <v>1786.8</v>
      </c>
      <c r="C166" s="59">
        <f>(Table30[[#This Row],[Real M2 Money Stock]]-B154)/B154</f>
        <v>8.0094299703802219E-2</v>
      </c>
    </row>
    <row r="167" spans="1:3" x14ac:dyDescent="0.35">
      <c r="A167" s="22">
        <v>26451</v>
      </c>
      <c r="B167" s="24">
        <f>VLOOKUP(Table30[[#This Row],[Month]],'DB Money Supply'!$A:$D,3)</f>
        <v>1797.8</v>
      </c>
      <c r="C167" s="59">
        <f>(Table30[[#This Row],[Real M2 Money Stock]]-B155)/B155</f>
        <v>8.1904074140939948E-2</v>
      </c>
    </row>
    <row r="168" spans="1:3" x14ac:dyDescent="0.35">
      <c r="A168" s="22">
        <v>26481</v>
      </c>
      <c r="B168" s="24">
        <f>VLOOKUP(Table30[[#This Row],[Month]],'DB Money Supply'!$A:$D,3)</f>
        <v>1817</v>
      </c>
      <c r="C168" s="59">
        <f>(Table30[[#This Row],[Real M2 Money Stock]]-B156)/B156</f>
        <v>8.5488977836190874E-2</v>
      </c>
    </row>
    <row r="169" spans="1:3" x14ac:dyDescent="0.35">
      <c r="A169" s="22">
        <v>26512</v>
      </c>
      <c r="B169" s="24">
        <f>VLOOKUP(Table30[[#This Row],[Month]],'DB Money Supply'!$A:$D,3)</f>
        <v>1834.6</v>
      </c>
      <c r="C169" s="59">
        <f>(Table30[[#This Row],[Real M2 Money Stock]]-B157)/B157</f>
        <v>8.9235884343644226E-2</v>
      </c>
    </row>
    <row r="170" spans="1:3" x14ac:dyDescent="0.35">
      <c r="A170" s="22">
        <v>26543</v>
      </c>
      <c r="B170" s="24">
        <f>VLOOKUP(Table30[[#This Row],[Month]],'DB Money Supply'!$A:$D,3)</f>
        <v>1848.7</v>
      </c>
      <c r="C170" s="59">
        <f>(Table30[[#This Row],[Real M2 Money Stock]]-B158)/B158</f>
        <v>8.9200494903670588E-2</v>
      </c>
    </row>
    <row r="171" spans="1:3" x14ac:dyDescent="0.35">
      <c r="A171" s="22">
        <v>26573</v>
      </c>
      <c r="B171" s="24">
        <f>VLOOKUP(Table30[[#This Row],[Month]],'DB Money Supply'!$A:$D,3)</f>
        <v>1864.7</v>
      </c>
      <c r="C171" s="59">
        <f>(Table30[[#This Row],[Real M2 Money Stock]]-B159)/B159</f>
        <v>9.2000468493792537E-2</v>
      </c>
    </row>
    <row r="172" spans="1:3" x14ac:dyDescent="0.35">
      <c r="A172" s="22">
        <v>26604</v>
      </c>
      <c r="B172" s="24">
        <f>VLOOKUP(Table30[[#This Row],[Month]],'DB Money Supply'!$A:$D,3)</f>
        <v>1872.4</v>
      </c>
      <c r="C172" s="59">
        <f>(Table30[[#This Row],[Real M2 Money Stock]]-B160)/B160</f>
        <v>8.9554844340995102E-2</v>
      </c>
    </row>
    <row r="173" spans="1:3" x14ac:dyDescent="0.35">
      <c r="A173" s="22">
        <v>26634</v>
      </c>
      <c r="B173" s="24">
        <f>VLOOKUP(Table30[[#This Row],[Month]],'DB Money Supply'!$A:$D,3)</f>
        <v>1887.8</v>
      </c>
      <c r="C173" s="59">
        <f>(Table30[[#This Row],[Real M2 Money Stock]]-B161)/B161</f>
        <v>9.2350422404814198E-2</v>
      </c>
    </row>
    <row r="174" spans="1:3" x14ac:dyDescent="0.35">
      <c r="A174" s="22">
        <v>26665</v>
      </c>
      <c r="B174" s="24">
        <f>VLOOKUP(Table30[[#This Row],[Month]],'DB Money Supply'!$A:$D,3)</f>
        <v>1897.7</v>
      </c>
      <c r="C174" s="59">
        <f>(Table30[[#This Row],[Real M2 Money Stock]]-B162)/B162</f>
        <v>8.9380022962112546E-2</v>
      </c>
    </row>
    <row r="175" spans="1:3" x14ac:dyDescent="0.35">
      <c r="A175" s="22">
        <v>26696</v>
      </c>
      <c r="B175" s="24">
        <f>VLOOKUP(Table30[[#This Row],[Month]],'DB Money Supply'!$A:$D,3)</f>
        <v>1893.3</v>
      </c>
      <c r="C175" s="59">
        <f>(Table30[[#This Row],[Real M2 Money Stock]]-B163)/B163</f>
        <v>8.0095841177477242E-2</v>
      </c>
    </row>
    <row r="176" spans="1:3" x14ac:dyDescent="0.35">
      <c r="A176" s="22">
        <v>26724</v>
      </c>
      <c r="B176" s="24">
        <f>VLOOKUP(Table30[[#This Row],[Month]],'DB Money Supply'!$A:$D,3)</f>
        <v>1878.6</v>
      </c>
      <c r="C176" s="59">
        <f>(Table30[[#This Row],[Real M2 Money Stock]]-B164)/B164</f>
        <v>6.0337528927019171E-2</v>
      </c>
    </row>
    <row r="177" spans="1:3" x14ac:dyDescent="0.35">
      <c r="A177" s="22">
        <v>26755</v>
      </c>
      <c r="B177" s="24">
        <f>VLOOKUP(Table30[[#This Row],[Month]],'DB Money Supply'!$A:$D,3)</f>
        <v>1875.7</v>
      </c>
      <c r="C177" s="59">
        <f>(Table30[[#This Row],[Real M2 Money Stock]]-B165)/B165</f>
        <v>5.4178609565559539E-2</v>
      </c>
    </row>
    <row r="178" spans="1:3" x14ac:dyDescent="0.35">
      <c r="A178" s="22">
        <v>26785</v>
      </c>
      <c r="B178" s="24">
        <f>VLOOKUP(Table30[[#This Row],[Month]],'DB Money Supply'!$A:$D,3)</f>
        <v>1883.4</v>
      </c>
      <c r="C178" s="59">
        <f>(Table30[[#This Row],[Real M2 Money Stock]]-B166)/B166</f>
        <v>5.4063129617192826E-2</v>
      </c>
    </row>
    <row r="179" spans="1:3" x14ac:dyDescent="0.35">
      <c r="A179" s="22">
        <v>26816</v>
      </c>
      <c r="B179" s="24">
        <f>VLOOKUP(Table30[[#This Row],[Month]],'DB Money Supply'!$A:$D,3)</f>
        <v>1885.3</v>
      </c>
      <c r="C179" s="59">
        <f>(Table30[[#This Row],[Real M2 Money Stock]]-B167)/B167</f>
        <v>4.8670597396818338E-2</v>
      </c>
    </row>
    <row r="180" spans="1:3" x14ac:dyDescent="0.35">
      <c r="A180" s="22">
        <v>26846</v>
      </c>
      <c r="B180" s="24">
        <f>VLOOKUP(Table30[[#This Row],[Month]],'DB Money Supply'!$A:$D,3)</f>
        <v>1892.5</v>
      </c>
      <c r="C180" s="59">
        <f>(Table30[[#This Row],[Real M2 Money Stock]]-B168)/B168</f>
        <v>4.1552008805723718E-2</v>
      </c>
    </row>
    <row r="181" spans="1:3" x14ac:dyDescent="0.35">
      <c r="A181" s="22">
        <v>26877</v>
      </c>
      <c r="B181" s="24">
        <f>VLOOKUP(Table30[[#This Row],[Month]],'DB Money Supply'!$A:$D,3)</f>
        <v>1864</v>
      </c>
      <c r="C181" s="59">
        <f>(Table30[[#This Row],[Real M2 Money Stock]]-B169)/B169</f>
        <v>1.6025291616701239E-2</v>
      </c>
    </row>
    <row r="182" spans="1:3" x14ac:dyDescent="0.35">
      <c r="A182" s="22">
        <v>26908</v>
      </c>
      <c r="B182" s="24">
        <f>VLOOKUP(Table30[[#This Row],[Month]],'DB Money Supply'!$A:$D,3)</f>
        <v>1856.9</v>
      </c>
      <c r="C182" s="59">
        <f>(Table30[[#This Row],[Real M2 Money Stock]]-B170)/B170</f>
        <v>4.4355493049169931E-3</v>
      </c>
    </row>
    <row r="183" spans="1:3" x14ac:dyDescent="0.35">
      <c r="A183" s="22">
        <v>26938</v>
      </c>
      <c r="B183" s="24">
        <f>VLOOKUP(Table30[[#This Row],[Month]],'DB Money Supply'!$A:$D,3)</f>
        <v>1847.8</v>
      </c>
      <c r="C183" s="59">
        <f>(Table30[[#This Row],[Real M2 Money Stock]]-B171)/B171</f>
        <v>-9.063120072934033E-3</v>
      </c>
    </row>
    <row r="184" spans="1:3" x14ac:dyDescent="0.35">
      <c r="A184" s="22">
        <v>26969</v>
      </c>
      <c r="B184" s="24">
        <f>VLOOKUP(Table30[[#This Row],[Month]],'DB Money Supply'!$A:$D,3)</f>
        <v>1849.5</v>
      </c>
      <c r="C184" s="59">
        <f>(Table30[[#This Row],[Real M2 Money Stock]]-B172)/B172</f>
        <v>-1.2230292672505923E-2</v>
      </c>
    </row>
    <row r="185" spans="1:3" x14ac:dyDescent="0.35">
      <c r="A185" s="22">
        <v>26999</v>
      </c>
      <c r="B185" s="24">
        <f>VLOOKUP(Table30[[#This Row],[Month]],'DB Money Supply'!$A:$D,3)</f>
        <v>1847.7</v>
      </c>
      <c r="C185" s="59">
        <f>(Table30[[#This Row],[Real M2 Money Stock]]-B173)/B173</f>
        <v>-2.1241656955185883E-2</v>
      </c>
    </row>
    <row r="186" spans="1:3" x14ac:dyDescent="0.35">
      <c r="A186" s="22">
        <v>27030</v>
      </c>
      <c r="B186" s="24">
        <f>VLOOKUP(Table30[[#This Row],[Month]],'DB Money Supply'!$A:$D,3)</f>
        <v>1837</v>
      </c>
      <c r="C186" s="59">
        <f>(Table30[[#This Row],[Real M2 Money Stock]]-B174)/B174</f>
        <v>-3.1986088422827658E-2</v>
      </c>
    </row>
    <row r="187" spans="1:3" x14ac:dyDescent="0.35">
      <c r="A187" s="22">
        <v>27061</v>
      </c>
      <c r="B187" s="24">
        <f>VLOOKUP(Table30[[#This Row],[Month]],'DB Money Supply'!$A:$D,3)</f>
        <v>1827.1</v>
      </c>
      <c r="C187" s="59">
        <f>(Table30[[#This Row],[Real M2 Money Stock]]-B175)/B175</f>
        <v>-3.4965404320498626E-2</v>
      </c>
    </row>
    <row r="188" spans="1:3" x14ac:dyDescent="0.35">
      <c r="A188" s="22">
        <v>27089</v>
      </c>
      <c r="B188" s="24">
        <f>VLOOKUP(Table30[[#This Row],[Month]],'DB Money Supply'!$A:$D,3)</f>
        <v>1820.3</v>
      </c>
      <c r="C188" s="59">
        <f>(Table30[[#This Row],[Real M2 Money Stock]]-B176)/B176</f>
        <v>-3.1033748536143914E-2</v>
      </c>
    </row>
    <row r="189" spans="1:3" x14ac:dyDescent="0.35">
      <c r="A189" s="22">
        <v>27120</v>
      </c>
      <c r="B189" s="24">
        <f>VLOOKUP(Table30[[#This Row],[Month]],'DB Money Supply'!$A:$D,3)</f>
        <v>1814.8</v>
      </c>
      <c r="C189" s="59">
        <f>(Table30[[#This Row],[Real M2 Money Stock]]-B177)/B177</f>
        <v>-3.246787865863416E-2</v>
      </c>
    </row>
    <row r="190" spans="1:3" x14ac:dyDescent="0.35">
      <c r="A190" s="22">
        <v>27150</v>
      </c>
      <c r="B190" s="24">
        <f>VLOOKUP(Table30[[#This Row],[Month]],'DB Money Supply'!$A:$D,3)</f>
        <v>1799.6</v>
      </c>
      <c r="C190" s="59">
        <f>(Table30[[#This Row],[Real M2 Money Stock]]-B178)/B178</f>
        <v>-4.4494000212381958E-2</v>
      </c>
    </row>
    <row r="191" spans="1:3" x14ac:dyDescent="0.35">
      <c r="A191" s="22">
        <v>27181</v>
      </c>
      <c r="B191" s="24">
        <f>VLOOKUP(Table30[[#This Row],[Month]],'DB Money Supply'!$A:$D,3)</f>
        <v>1791.4</v>
      </c>
      <c r="C191" s="59">
        <f>(Table30[[#This Row],[Real M2 Money Stock]]-B179)/B179</f>
        <v>-4.980639685991612E-2</v>
      </c>
    </row>
    <row r="192" spans="1:3" x14ac:dyDescent="0.35">
      <c r="A192" s="22">
        <v>27211</v>
      </c>
      <c r="B192" s="24">
        <f>VLOOKUP(Table30[[#This Row],[Month]],'DB Money Supply'!$A:$D,3)</f>
        <v>1787.8</v>
      </c>
      <c r="C192" s="59">
        <f>(Table30[[#This Row],[Real M2 Money Stock]]-B180)/B180</f>
        <v>-5.5323645970937939E-2</v>
      </c>
    </row>
    <row r="193" spans="1:3" x14ac:dyDescent="0.35">
      <c r="A193" s="22">
        <v>27242</v>
      </c>
      <c r="B193" s="24">
        <f>VLOOKUP(Table30[[#This Row],[Month]],'DB Money Supply'!$A:$D,3)</f>
        <v>1771.7</v>
      </c>
      <c r="C193" s="59">
        <f>(Table30[[#This Row],[Real M2 Money Stock]]-B181)/B181</f>
        <v>-4.9517167381974224E-2</v>
      </c>
    </row>
    <row r="194" spans="1:3" x14ac:dyDescent="0.35">
      <c r="A194" s="22">
        <v>27273</v>
      </c>
      <c r="B194" s="24">
        <f>VLOOKUP(Table30[[#This Row],[Month]],'DB Money Supply'!$A:$D,3)</f>
        <v>1754.7</v>
      </c>
      <c r="C194" s="59">
        <f>(Table30[[#This Row],[Real M2 Money Stock]]-B182)/B182</f>
        <v>-5.503796650331199E-2</v>
      </c>
    </row>
    <row r="195" spans="1:3" x14ac:dyDescent="0.35">
      <c r="A195" s="22">
        <v>27303</v>
      </c>
      <c r="B195" s="24">
        <f>VLOOKUP(Table30[[#This Row],[Month]],'DB Money Supply'!$A:$D,3)</f>
        <v>1751.6</v>
      </c>
      <c r="C195" s="59">
        <f>(Table30[[#This Row],[Real M2 Money Stock]]-B183)/B183</f>
        <v>-5.2061911462279495E-2</v>
      </c>
    </row>
    <row r="196" spans="1:3" x14ac:dyDescent="0.35">
      <c r="A196" s="22">
        <v>27334</v>
      </c>
      <c r="B196" s="24">
        <f>VLOOKUP(Table30[[#This Row],[Month]],'DB Money Supply'!$A:$D,3)</f>
        <v>1744.9</v>
      </c>
      <c r="C196" s="59">
        <f>(Table30[[#This Row],[Real M2 Money Stock]]-B184)/B184</f>
        <v>-5.6555825898891542E-2</v>
      </c>
    </row>
    <row r="197" spans="1:3" x14ac:dyDescent="0.35">
      <c r="A197" s="22">
        <v>27364</v>
      </c>
      <c r="B197" s="24">
        <f>VLOOKUP(Table30[[#This Row],[Month]],'DB Money Supply'!$A:$D,3)</f>
        <v>1738.2</v>
      </c>
      <c r="C197" s="59">
        <f>(Table30[[#This Row],[Real M2 Money Stock]]-B185)/B185</f>
        <v>-5.9262867348595552E-2</v>
      </c>
    </row>
    <row r="198" spans="1:3" x14ac:dyDescent="0.35">
      <c r="A198" s="22">
        <v>27395</v>
      </c>
      <c r="B198" s="24">
        <f>VLOOKUP(Table30[[#This Row],[Month]],'DB Money Supply'!$A:$D,3)</f>
        <v>1732.9</v>
      </c>
      <c r="C198" s="59">
        <f>(Table30[[#This Row],[Real M2 Money Stock]]-B186)/B186</f>
        <v>-5.6668481219379375E-2</v>
      </c>
    </row>
    <row r="199" spans="1:3" x14ac:dyDescent="0.35">
      <c r="A199" s="22">
        <v>27426</v>
      </c>
      <c r="B199" s="24">
        <f>VLOOKUP(Table30[[#This Row],[Month]],'DB Money Supply'!$A:$D,3)</f>
        <v>1737.8</v>
      </c>
      <c r="C199" s="59">
        <f>(Table30[[#This Row],[Real M2 Money Stock]]-B187)/B187</f>
        <v>-4.8875266816266194E-2</v>
      </c>
    </row>
    <row r="200" spans="1:3" x14ac:dyDescent="0.35">
      <c r="A200" s="22">
        <v>27454</v>
      </c>
      <c r="B200" s="24">
        <f>VLOOKUP(Table30[[#This Row],[Month]],'DB Money Supply'!$A:$D,3)</f>
        <v>1751.9</v>
      </c>
      <c r="C200" s="59">
        <f>(Table30[[#This Row],[Real M2 Money Stock]]-B188)/B188</f>
        <v>-3.7576223699390135E-2</v>
      </c>
    </row>
    <row r="201" spans="1:3" x14ac:dyDescent="0.35">
      <c r="A201" s="22">
        <v>27485</v>
      </c>
      <c r="B201" s="24">
        <f>VLOOKUP(Table30[[#This Row],[Month]],'DB Money Supply'!$A:$D,3)</f>
        <v>1764.3</v>
      </c>
      <c r="C201" s="59">
        <f>(Table30[[#This Row],[Real M2 Money Stock]]-B189)/B189</f>
        <v>-2.782675776945118E-2</v>
      </c>
    </row>
    <row r="202" spans="1:3" x14ac:dyDescent="0.35">
      <c r="A202" s="22">
        <v>27515</v>
      </c>
      <c r="B202" s="24">
        <f>VLOOKUP(Table30[[#This Row],[Month]],'DB Money Supply'!$A:$D,3)</f>
        <v>1785.1</v>
      </c>
      <c r="C202" s="59">
        <f>(Table30[[#This Row],[Real M2 Money Stock]]-B190)/B190</f>
        <v>-8.0573460769059798E-3</v>
      </c>
    </row>
    <row r="203" spans="1:3" x14ac:dyDescent="0.35">
      <c r="A203" s="22">
        <v>27546</v>
      </c>
      <c r="B203" s="24">
        <f>VLOOKUP(Table30[[#This Row],[Month]],'DB Money Supply'!$A:$D,3)</f>
        <v>1800</v>
      </c>
      <c r="C203" s="59">
        <f>(Table30[[#This Row],[Real M2 Money Stock]]-B191)/B191</f>
        <v>4.8007145249525001E-3</v>
      </c>
    </row>
    <row r="204" spans="1:3" x14ac:dyDescent="0.35">
      <c r="A204" s="22">
        <v>27576</v>
      </c>
      <c r="B204" s="24">
        <f>VLOOKUP(Table30[[#This Row],[Month]],'DB Money Supply'!$A:$D,3)</f>
        <v>1805.7</v>
      </c>
      <c r="C204" s="59">
        <f>(Table30[[#This Row],[Real M2 Money Stock]]-B192)/B192</f>
        <v>1.0012305627027682E-2</v>
      </c>
    </row>
    <row r="205" spans="1:3" x14ac:dyDescent="0.35">
      <c r="A205" s="22">
        <v>27607</v>
      </c>
      <c r="B205" s="24">
        <f>VLOOKUP(Table30[[#This Row],[Month]],'DB Money Supply'!$A:$D,3)</f>
        <v>1813.8</v>
      </c>
      <c r="C205" s="59">
        <f>(Table30[[#This Row],[Real M2 Money Stock]]-B193)/B193</f>
        <v>2.3762488005870018E-2</v>
      </c>
    </row>
    <row r="206" spans="1:3" x14ac:dyDescent="0.35">
      <c r="A206" s="22">
        <v>27638</v>
      </c>
      <c r="B206" s="24">
        <f>VLOOKUP(Table30[[#This Row],[Month]],'DB Money Supply'!$A:$D,3)</f>
        <v>1815.9</v>
      </c>
      <c r="C206" s="59">
        <f>(Table30[[#This Row],[Real M2 Money Stock]]-B194)/B194</f>
        <v>3.4877756881518236E-2</v>
      </c>
    </row>
    <row r="207" spans="1:3" x14ac:dyDescent="0.35">
      <c r="A207" s="22">
        <v>27668</v>
      </c>
      <c r="B207" s="24">
        <f>VLOOKUP(Table30[[#This Row],[Month]],'DB Money Supply'!$A:$D,3)</f>
        <v>1817.5</v>
      </c>
      <c r="C207" s="59">
        <f>(Table30[[#This Row],[Real M2 Money Stock]]-B195)/B195</f>
        <v>3.762274491893132E-2</v>
      </c>
    </row>
    <row r="208" spans="1:3" x14ac:dyDescent="0.35">
      <c r="A208" s="22">
        <v>27699</v>
      </c>
      <c r="B208" s="24">
        <f>VLOOKUP(Table30[[#This Row],[Month]],'DB Money Supply'!$A:$D,3)</f>
        <v>1820.8</v>
      </c>
      <c r="C208" s="59">
        <f>(Table30[[#This Row],[Real M2 Money Stock]]-B196)/B196</f>
        <v>4.3498194738953444E-2</v>
      </c>
    </row>
    <row r="209" spans="1:3" x14ac:dyDescent="0.35">
      <c r="A209" s="22">
        <v>27729</v>
      </c>
      <c r="B209" s="24">
        <f>VLOOKUP(Table30[[#This Row],[Month]],'DB Money Supply'!$A:$D,3)</f>
        <v>1827.7</v>
      </c>
      <c r="C209" s="59">
        <f>(Table30[[#This Row],[Real M2 Money Stock]]-B197)/B197</f>
        <v>5.1490047175238751E-2</v>
      </c>
    </row>
    <row r="210" spans="1:3" x14ac:dyDescent="0.35">
      <c r="A210" s="22">
        <v>27760</v>
      </c>
      <c r="B210" s="24">
        <f>VLOOKUP(Table30[[#This Row],[Month]],'DB Money Supply'!$A:$D,3)</f>
        <v>1839.8</v>
      </c>
      <c r="C210" s="59">
        <f>(Table30[[#This Row],[Real M2 Money Stock]]-B198)/B198</f>
        <v>6.1688499047838803E-2</v>
      </c>
    </row>
    <row r="211" spans="1:3" x14ac:dyDescent="0.35">
      <c r="A211" s="22">
        <v>27791</v>
      </c>
      <c r="B211" s="24">
        <f>VLOOKUP(Table30[[#This Row],[Month]],'DB Money Supply'!$A:$D,3)</f>
        <v>1861</v>
      </c>
      <c r="C211" s="59">
        <f>(Table30[[#This Row],[Real M2 Money Stock]]-B199)/B199</f>
        <v>7.0894234089078176E-2</v>
      </c>
    </row>
    <row r="212" spans="1:3" x14ac:dyDescent="0.35">
      <c r="A212" s="22">
        <v>27820</v>
      </c>
      <c r="B212" s="24">
        <f>VLOOKUP(Table30[[#This Row],[Month]],'DB Money Supply'!$A:$D,3)</f>
        <v>1875</v>
      </c>
      <c r="C212" s="59">
        <f>(Table30[[#This Row],[Real M2 Money Stock]]-B200)/B200</f>
        <v>7.0266567726468346E-2</v>
      </c>
    </row>
    <row r="213" spans="1:3" x14ac:dyDescent="0.35">
      <c r="A213" s="22">
        <v>27851</v>
      </c>
      <c r="B213" s="24">
        <f>VLOOKUP(Table30[[#This Row],[Month]],'DB Money Supply'!$A:$D,3)</f>
        <v>1890.9</v>
      </c>
      <c r="C213" s="59">
        <f>(Table30[[#This Row],[Real M2 Money Stock]]-B201)/B201</f>
        <v>7.1756503995919138E-2</v>
      </c>
    </row>
    <row r="214" spans="1:3" x14ac:dyDescent="0.35">
      <c r="A214" s="22">
        <v>27881</v>
      </c>
      <c r="B214" s="24">
        <f>VLOOKUP(Table30[[#This Row],[Month]],'DB Money Supply'!$A:$D,3)</f>
        <v>1900.9</v>
      </c>
      <c r="C214" s="59">
        <f>(Table30[[#This Row],[Real M2 Money Stock]]-B202)/B202</f>
        <v>6.4870315388493749E-2</v>
      </c>
    </row>
    <row r="215" spans="1:3" x14ac:dyDescent="0.35">
      <c r="A215" s="22">
        <v>27912</v>
      </c>
      <c r="B215" s="24">
        <f>VLOOKUP(Table30[[#This Row],[Month]],'DB Money Supply'!$A:$D,3)</f>
        <v>1900.5</v>
      </c>
      <c r="C215" s="59">
        <f>(Table30[[#This Row],[Real M2 Money Stock]]-B203)/B203</f>
        <v>5.5833333333333332E-2</v>
      </c>
    </row>
    <row r="216" spans="1:3" x14ac:dyDescent="0.35">
      <c r="A216" s="22">
        <v>27942</v>
      </c>
      <c r="B216" s="24">
        <f>VLOOKUP(Table30[[#This Row],[Month]],'DB Money Supply'!$A:$D,3)</f>
        <v>1905.8</v>
      </c>
      <c r="C216" s="59">
        <f>(Table30[[#This Row],[Real M2 Money Stock]]-B204)/B204</f>
        <v>5.5435565154787564E-2</v>
      </c>
    </row>
    <row r="217" spans="1:3" x14ac:dyDescent="0.35">
      <c r="A217" s="22">
        <v>27973</v>
      </c>
      <c r="B217" s="24">
        <f>VLOOKUP(Table30[[#This Row],[Month]],'DB Money Supply'!$A:$D,3)</f>
        <v>1917.5</v>
      </c>
      <c r="C217" s="59">
        <f>(Table30[[#This Row],[Real M2 Money Stock]]-B205)/B205</f>
        <v>5.7172786415260808E-2</v>
      </c>
    </row>
    <row r="218" spans="1:3" x14ac:dyDescent="0.35">
      <c r="A218" s="22">
        <v>28004</v>
      </c>
      <c r="B218" s="24">
        <f>VLOOKUP(Table30[[#This Row],[Month]],'DB Money Supply'!$A:$D,3)</f>
        <v>1928.5</v>
      </c>
      <c r="C218" s="59">
        <f>(Table30[[#This Row],[Real M2 Money Stock]]-B206)/B206</f>
        <v>6.2007819813866348E-2</v>
      </c>
    </row>
    <row r="219" spans="1:3" x14ac:dyDescent="0.35">
      <c r="A219" s="22">
        <v>28034</v>
      </c>
      <c r="B219" s="24">
        <f>VLOOKUP(Table30[[#This Row],[Month]],'DB Money Supply'!$A:$D,3)</f>
        <v>1943</v>
      </c>
      <c r="C219" s="59">
        <f>(Table30[[#This Row],[Real M2 Money Stock]]-B207)/B207</f>
        <v>6.9050894085281977E-2</v>
      </c>
    </row>
    <row r="220" spans="1:3" x14ac:dyDescent="0.35">
      <c r="A220" s="22">
        <v>28065</v>
      </c>
      <c r="B220" s="24">
        <f>VLOOKUP(Table30[[#This Row],[Month]],'DB Money Supply'!$A:$D,3)</f>
        <v>1959</v>
      </c>
      <c r="C220" s="59">
        <f>(Table30[[#This Row],[Real M2 Money Stock]]-B208)/B208</f>
        <v>7.5900702987697743E-2</v>
      </c>
    </row>
    <row r="221" spans="1:3" x14ac:dyDescent="0.35">
      <c r="A221" s="22">
        <v>28095</v>
      </c>
      <c r="B221" s="24">
        <f>VLOOKUP(Table30[[#This Row],[Month]],'DB Money Supply'!$A:$D,3)</f>
        <v>1972.6</v>
      </c>
      <c r="C221" s="59">
        <f>(Table30[[#This Row],[Real M2 Money Stock]]-B209)/B209</f>
        <v>7.9279969360398245E-2</v>
      </c>
    </row>
    <row r="222" spans="1:3" x14ac:dyDescent="0.35">
      <c r="A222" s="22">
        <v>28126</v>
      </c>
      <c r="B222" s="24">
        <f>VLOOKUP(Table30[[#This Row],[Month]],'DB Money Supply'!$A:$D,3)</f>
        <v>1985</v>
      </c>
      <c r="C222" s="59">
        <f>(Table30[[#This Row],[Real M2 Money Stock]]-B210)/B210</f>
        <v>7.8921621915425622E-2</v>
      </c>
    </row>
    <row r="223" spans="1:3" x14ac:dyDescent="0.35">
      <c r="A223" s="22">
        <v>28157</v>
      </c>
      <c r="B223" s="24">
        <f>VLOOKUP(Table30[[#This Row],[Month]],'DB Money Supply'!$A:$D,3)</f>
        <v>1985.8</v>
      </c>
      <c r="C223" s="59">
        <f>(Table30[[#This Row],[Real M2 Money Stock]]-B211)/B211</f>
        <v>6.7060720042987618E-2</v>
      </c>
    </row>
    <row r="224" spans="1:3" x14ac:dyDescent="0.35">
      <c r="A224" s="22">
        <v>28185</v>
      </c>
      <c r="B224" s="24">
        <f>VLOOKUP(Table30[[#This Row],[Month]],'DB Money Supply'!$A:$D,3)</f>
        <v>1994.1</v>
      </c>
      <c r="C224" s="59">
        <f>(Table30[[#This Row],[Real M2 Money Stock]]-B212)/B212</f>
        <v>6.3519999999999952E-2</v>
      </c>
    </row>
    <row r="225" spans="1:3" x14ac:dyDescent="0.35">
      <c r="A225" s="22">
        <v>28216</v>
      </c>
      <c r="B225" s="24">
        <f>VLOOKUP(Table30[[#This Row],[Month]],'DB Money Supply'!$A:$D,3)</f>
        <v>1999.3</v>
      </c>
      <c r="C225" s="59">
        <f>(Table30[[#This Row],[Real M2 Money Stock]]-B213)/B213</f>
        <v>5.7327198688455157E-2</v>
      </c>
    </row>
    <row r="226" spans="1:3" x14ac:dyDescent="0.35">
      <c r="A226" s="22">
        <v>28246</v>
      </c>
      <c r="B226" s="24">
        <f>VLOOKUP(Table30[[#This Row],[Month]],'DB Money Supply'!$A:$D,3)</f>
        <v>2008.3</v>
      </c>
      <c r="C226" s="59">
        <f>(Table30[[#This Row],[Real M2 Money Stock]]-B214)/B214</f>
        <v>5.6499552843389901E-2</v>
      </c>
    </row>
    <row r="227" spans="1:3" x14ac:dyDescent="0.35">
      <c r="A227" s="22">
        <v>28277</v>
      </c>
      <c r="B227" s="24">
        <f>VLOOKUP(Table30[[#This Row],[Month]],'DB Money Supply'!$A:$D,3)</f>
        <v>2012.9</v>
      </c>
      <c r="C227" s="59">
        <f>(Table30[[#This Row],[Real M2 Money Stock]]-B215)/B215</f>
        <v>5.9142330965535436E-2</v>
      </c>
    </row>
    <row r="228" spans="1:3" x14ac:dyDescent="0.35">
      <c r="A228" s="22">
        <v>28307</v>
      </c>
      <c r="B228" s="24">
        <f>VLOOKUP(Table30[[#This Row],[Month]],'DB Money Supply'!$A:$D,3)</f>
        <v>2017.6</v>
      </c>
      <c r="C228" s="59">
        <f>(Table30[[#This Row],[Real M2 Money Stock]]-B216)/B216</f>
        <v>5.8663028649386065E-2</v>
      </c>
    </row>
    <row r="229" spans="1:3" x14ac:dyDescent="0.35">
      <c r="A229" s="22">
        <v>28338</v>
      </c>
      <c r="B229" s="24">
        <f>VLOOKUP(Table30[[#This Row],[Month]],'DB Money Supply'!$A:$D,3)</f>
        <v>2024.5</v>
      </c>
      <c r="C229" s="59">
        <f>(Table30[[#This Row],[Real M2 Money Stock]]-B217)/B217</f>
        <v>5.5801825293350718E-2</v>
      </c>
    </row>
    <row r="230" spans="1:3" x14ac:dyDescent="0.35">
      <c r="A230" s="22">
        <v>28369</v>
      </c>
      <c r="B230" s="24">
        <f>VLOOKUP(Table30[[#This Row],[Month]],'DB Money Supply'!$A:$D,3)</f>
        <v>2033</v>
      </c>
      <c r="C230" s="59">
        <f>(Table30[[#This Row],[Real M2 Money Stock]]-B218)/B218</f>
        <v>5.4187192118226604E-2</v>
      </c>
    </row>
    <row r="231" spans="1:3" x14ac:dyDescent="0.35">
      <c r="A231" s="22">
        <v>28399</v>
      </c>
      <c r="B231" s="24">
        <f>VLOOKUP(Table30[[#This Row],[Month]],'DB Money Supply'!$A:$D,3)</f>
        <v>2035.7</v>
      </c>
      <c r="C231" s="59">
        <f>(Table30[[#This Row],[Real M2 Money Stock]]-B219)/B219</f>
        <v>4.7709727225939295E-2</v>
      </c>
    </row>
    <row r="232" spans="1:3" x14ac:dyDescent="0.35">
      <c r="A232" s="22">
        <v>28430</v>
      </c>
      <c r="B232" s="24">
        <f>VLOOKUP(Table30[[#This Row],[Month]],'DB Money Supply'!$A:$D,3)</f>
        <v>2036.1</v>
      </c>
      <c r="C232" s="59">
        <f>(Table30[[#This Row],[Real M2 Money Stock]]-B220)/B220</f>
        <v>3.9356814701378209E-2</v>
      </c>
    </row>
    <row r="233" spans="1:3" x14ac:dyDescent="0.35">
      <c r="A233" s="22">
        <v>28460</v>
      </c>
      <c r="B233" s="24">
        <f>VLOOKUP(Table30[[#This Row],[Month]],'DB Money Supply'!$A:$D,3)</f>
        <v>2039</v>
      </c>
      <c r="C233" s="59">
        <f>(Table30[[#This Row],[Real M2 Money Stock]]-B221)/B221</f>
        <v>3.3661157862719303E-2</v>
      </c>
    </row>
    <row r="234" spans="1:3" x14ac:dyDescent="0.35">
      <c r="A234" s="22">
        <v>28491</v>
      </c>
      <c r="B234" s="24">
        <f>VLOOKUP(Table30[[#This Row],[Month]],'DB Money Supply'!$A:$D,3)</f>
        <v>2041</v>
      </c>
      <c r="C234" s="59">
        <f>(Table30[[#This Row],[Real M2 Money Stock]]-B222)/B222</f>
        <v>2.8211586901763223E-2</v>
      </c>
    </row>
    <row r="235" spans="1:3" x14ac:dyDescent="0.35">
      <c r="A235" s="22">
        <v>28522</v>
      </c>
      <c r="B235" s="24">
        <f>VLOOKUP(Table30[[#This Row],[Month]],'DB Money Supply'!$A:$D,3)</f>
        <v>2040.5</v>
      </c>
      <c r="C235" s="59">
        <f>(Table30[[#This Row],[Real M2 Money Stock]]-B223)/B223</f>
        <v>2.7545573572363806E-2</v>
      </c>
    </row>
    <row r="236" spans="1:3" x14ac:dyDescent="0.35">
      <c r="A236" s="22">
        <v>28550</v>
      </c>
      <c r="B236" s="24">
        <f>VLOOKUP(Table30[[#This Row],[Month]],'DB Money Supply'!$A:$D,3)</f>
        <v>2038.2</v>
      </c>
      <c r="C236" s="59">
        <f>(Table30[[#This Row],[Real M2 Money Stock]]-B224)/B224</f>
        <v>2.2115239957875801E-2</v>
      </c>
    </row>
    <row r="237" spans="1:3" x14ac:dyDescent="0.35">
      <c r="A237" s="22">
        <v>28581</v>
      </c>
      <c r="B237" s="24">
        <f>VLOOKUP(Table30[[#This Row],[Month]],'DB Money Supply'!$A:$D,3)</f>
        <v>2035.1</v>
      </c>
      <c r="C237" s="59">
        <f>(Table30[[#This Row],[Real M2 Money Stock]]-B225)/B225</f>
        <v>1.7906267193517709E-2</v>
      </c>
    </row>
    <row r="238" spans="1:3" x14ac:dyDescent="0.35">
      <c r="A238" s="22">
        <v>28611</v>
      </c>
      <c r="B238" s="24">
        <f>VLOOKUP(Table30[[#This Row],[Month]],'DB Money Supply'!$A:$D,3)</f>
        <v>2031.8</v>
      </c>
      <c r="C238" s="59">
        <f>(Table30[[#This Row],[Real M2 Money Stock]]-B226)/B226</f>
        <v>1.1701439028033661E-2</v>
      </c>
    </row>
    <row r="239" spans="1:3" x14ac:dyDescent="0.35">
      <c r="A239" s="22">
        <v>28642</v>
      </c>
      <c r="B239" s="24">
        <f>VLOOKUP(Table30[[#This Row],[Month]],'DB Money Supply'!$A:$D,3)</f>
        <v>2028.5</v>
      </c>
      <c r="C239" s="59">
        <f>(Table30[[#This Row],[Real M2 Money Stock]]-B227)/B227</f>
        <v>7.7500124198916533E-3</v>
      </c>
    </row>
    <row r="240" spans="1:3" x14ac:dyDescent="0.35">
      <c r="A240" s="22">
        <v>28672</v>
      </c>
      <c r="B240" s="24">
        <f>VLOOKUP(Table30[[#This Row],[Month]],'DB Money Supply'!$A:$D,3)</f>
        <v>2021.5</v>
      </c>
      <c r="C240" s="59">
        <f>(Table30[[#This Row],[Real M2 Money Stock]]-B228)/B228</f>
        <v>1.9329896907216947E-3</v>
      </c>
    </row>
    <row r="241" spans="1:3" x14ac:dyDescent="0.35">
      <c r="A241" s="22">
        <v>28703</v>
      </c>
      <c r="B241" s="24">
        <f>VLOOKUP(Table30[[#This Row],[Month]],'DB Money Supply'!$A:$D,3)</f>
        <v>2023.5</v>
      </c>
      <c r="C241" s="59">
        <f>(Table30[[#This Row],[Real M2 Money Stock]]-B229)/B229</f>
        <v>-4.9394912324030624E-4</v>
      </c>
    </row>
    <row r="242" spans="1:3" x14ac:dyDescent="0.35">
      <c r="A242" s="22">
        <v>28734</v>
      </c>
      <c r="B242" s="24">
        <f>VLOOKUP(Table30[[#This Row],[Month]],'DB Money Supply'!$A:$D,3)</f>
        <v>2022.6</v>
      </c>
      <c r="C242" s="59">
        <f>(Table30[[#This Row],[Real M2 Money Stock]]-B230)/B230</f>
        <v>-5.1155927201180966E-3</v>
      </c>
    </row>
    <row r="243" spans="1:3" x14ac:dyDescent="0.35">
      <c r="A243" s="22">
        <v>28764</v>
      </c>
      <c r="B243" s="24">
        <f>VLOOKUP(Table30[[#This Row],[Month]],'DB Money Supply'!$A:$D,3)</f>
        <v>2015.4</v>
      </c>
      <c r="C243" s="59">
        <f>(Table30[[#This Row],[Real M2 Money Stock]]-B231)/B231</f>
        <v>-9.9719998035073705E-3</v>
      </c>
    </row>
    <row r="244" spans="1:3" x14ac:dyDescent="0.35">
      <c r="A244" s="22">
        <v>28795</v>
      </c>
      <c r="B244" s="24">
        <f>VLOOKUP(Table30[[#This Row],[Month]],'DB Money Supply'!$A:$D,3)</f>
        <v>2013.5</v>
      </c>
      <c r="C244" s="59">
        <f>(Table30[[#This Row],[Real M2 Money Stock]]-B232)/B232</f>
        <v>-1.1099651294140716E-2</v>
      </c>
    </row>
    <row r="245" spans="1:3" x14ac:dyDescent="0.35">
      <c r="A245" s="22">
        <v>28825</v>
      </c>
      <c r="B245" s="24">
        <f>VLOOKUP(Table30[[#This Row],[Month]],'DB Money Supply'!$A:$D,3)</f>
        <v>2011.8</v>
      </c>
      <c r="C245" s="59">
        <f>(Table30[[#This Row],[Real M2 Money Stock]]-B233)/B233</f>
        <v>-1.3339872486513018E-2</v>
      </c>
    </row>
    <row r="246" spans="1:3" x14ac:dyDescent="0.35">
      <c r="A246" s="22">
        <v>28856</v>
      </c>
      <c r="B246" s="24">
        <f>VLOOKUP(Table30[[#This Row],[Month]],'DB Money Supply'!$A:$D,3)</f>
        <v>2002.3</v>
      </c>
      <c r="C246" s="59">
        <f>(Table30[[#This Row],[Real M2 Money Stock]]-B234)/B234</f>
        <v>-1.8961293483586498E-2</v>
      </c>
    </row>
    <row r="247" spans="1:3" x14ac:dyDescent="0.35">
      <c r="A247" s="22">
        <v>28887</v>
      </c>
      <c r="B247" s="24">
        <f>VLOOKUP(Table30[[#This Row],[Month]],'DB Money Supply'!$A:$D,3)</f>
        <v>1991</v>
      </c>
      <c r="C247" s="59">
        <f>(Table30[[#This Row],[Real M2 Money Stock]]-B235)/B235</f>
        <v>-2.4258760107816711E-2</v>
      </c>
    </row>
    <row r="248" spans="1:3" x14ac:dyDescent="0.35">
      <c r="A248" s="22">
        <v>28915</v>
      </c>
      <c r="B248" s="24">
        <f>VLOOKUP(Table30[[#This Row],[Month]],'DB Money Supply'!$A:$D,3)</f>
        <v>1985.4</v>
      </c>
      <c r="C248" s="59">
        <f>(Table30[[#This Row],[Real M2 Money Stock]]-B236)/B236</f>
        <v>-2.5905210479835124E-2</v>
      </c>
    </row>
    <row r="249" spans="1:3" x14ac:dyDescent="0.35">
      <c r="A249" s="22">
        <v>28946</v>
      </c>
      <c r="B249" s="24">
        <f>VLOOKUP(Table30[[#This Row],[Month]],'DB Money Supply'!$A:$D,3)</f>
        <v>1986</v>
      </c>
      <c r="C249" s="59">
        <f>(Table30[[#This Row],[Real M2 Money Stock]]-B237)/B237</f>
        <v>-2.4126578546508726E-2</v>
      </c>
    </row>
    <row r="250" spans="1:3" x14ac:dyDescent="0.35">
      <c r="A250" s="22">
        <v>28976</v>
      </c>
      <c r="B250" s="24">
        <f>VLOOKUP(Table30[[#This Row],[Month]],'DB Money Supply'!$A:$D,3)</f>
        <v>1975.1</v>
      </c>
      <c r="C250" s="59">
        <f>(Table30[[#This Row],[Real M2 Money Stock]]-B238)/B238</f>
        <v>-2.7906289989172186E-2</v>
      </c>
    </row>
    <row r="251" spans="1:3" x14ac:dyDescent="0.35">
      <c r="A251" s="22">
        <v>29007</v>
      </c>
      <c r="B251" s="24">
        <f>VLOOKUP(Table30[[#This Row],[Month]],'DB Money Supply'!$A:$D,3)</f>
        <v>1970.9</v>
      </c>
      <c r="C251" s="59">
        <f>(Table30[[#This Row],[Real M2 Money Stock]]-B239)/B239</f>
        <v>-2.8395366034015237E-2</v>
      </c>
    </row>
    <row r="252" spans="1:3" x14ac:dyDescent="0.35">
      <c r="A252" s="22">
        <v>29037</v>
      </c>
      <c r="B252" s="24">
        <f>VLOOKUP(Table30[[#This Row],[Month]],'DB Money Supply'!$A:$D,3)</f>
        <v>1965.5</v>
      </c>
      <c r="C252" s="59">
        <f>(Table30[[#This Row],[Real M2 Money Stock]]-B240)/B240</f>
        <v>-2.770220133564185E-2</v>
      </c>
    </row>
    <row r="253" spans="1:3" x14ac:dyDescent="0.35">
      <c r="A253" s="22">
        <v>29068</v>
      </c>
      <c r="B253" s="24">
        <f>VLOOKUP(Table30[[#This Row],[Month]],'DB Money Supply'!$A:$D,3)</f>
        <v>1962.8</v>
      </c>
      <c r="C253" s="59">
        <f>(Table30[[#This Row],[Real M2 Money Stock]]-B241)/B241</f>
        <v>-2.999752903385226E-2</v>
      </c>
    </row>
    <row r="254" spans="1:3" x14ac:dyDescent="0.35">
      <c r="A254" s="22">
        <v>29099</v>
      </c>
      <c r="B254" s="24">
        <f>VLOOKUP(Table30[[#This Row],[Month]],'DB Money Supply'!$A:$D,3)</f>
        <v>1954.4</v>
      </c>
      <c r="C254" s="59">
        <f>(Table30[[#This Row],[Real M2 Money Stock]]-B242)/B242</f>
        <v>-3.3718975575991211E-2</v>
      </c>
    </row>
    <row r="255" spans="1:3" x14ac:dyDescent="0.35">
      <c r="A255" s="22">
        <v>29129</v>
      </c>
      <c r="B255" s="24">
        <f>VLOOKUP(Table30[[#This Row],[Month]],'DB Money Supply'!$A:$D,3)</f>
        <v>1942</v>
      </c>
      <c r="C255" s="59">
        <f>(Table30[[#This Row],[Real M2 Money Stock]]-B243)/B243</f>
        <v>-3.6419569316264805E-2</v>
      </c>
    </row>
    <row r="256" spans="1:3" x14ac:dyDescent="0.35">
      <c r="A256" s="22">
        <v>29160</v>
      </c>
      <c r="B256" s="24">
        <f>VLOOKUP(Table30[[#This Row],[Month]],'DB Money Supply'!$A:$D,3)</f>
        <v>1928.8</v>
      </c>
      <c r="C256" s="59">
        <f>(Table30[[#This Row],[Real M2 Money Stock]]-B244)/B244</f>
        <v>-4.2066054134591531E-2</v>
      </c>
    </row>
    <row r="257" spans="1:3" x14ac:dyDescent="0.35">
      <c r="A257" s="22">
        <v>29190</v>
      </c>
      <c r="B257" s="24">
        <f>VLOOKUP(Table30[[#This Row],[Month]],'DB Money Supply'!$A:$D,3)</f>
        <v>1916.4</v>
      </c>
      <c r="C257" s="59">
        <f>(Table30[[#This Row],[Real M2 Money Stock]]-B245)/B245</f>
        <v>-4.7420220697882424E-2</v>
      </c>
    </row>
    <row r="258" spans="1:3" x14ac:dyDescent="0.35">
      <c r="A258" s="22">
        <v>29221</v>
      </c>
      <c r="B258" s="24">
        <f>VLOOKUP(Table30[[#This Row],[Month]],'DB Money Supply'!$A:$D,3)</f>
        <v>1900.9</v>
      </c>
      <c r="C258" s="59">
        <f>(Table30[[#This Row],[Real M2 Money Stock]]-B246)/B246</f>
        <v>-5.0641761973730146E-2</v>
      </c>
    </row>
    <row r="259" spans="1:3" x14ac:dyDescent="0.35">
      <c r="A259" s="22">
        <v>29252</v>
      </c>
      <c r="B259" s="24">
        <f>VLOOKUP(Table30[[#This Row],[Month]],'DB Money Supply'!$A:$D,3)</f>
        <v>1891.9</v>
      </c>
      <c r="C259" s="59">
        <f>(Table30[[#This Row],[Real M2 Money Stock]]-B247)/B247</f>
        <v>-4.9773982923154145E-2</v>
      </c>
    </row>
    <row r="260" spans="1:3" x14ac:dyDescent="0.35">
      <c r="A260" s="22">
        <v>29281</v>
      </c>
      <c r="B260" s="24">
        <f>VLOOKUP(Table30[[#This Row],[Month]],'DB Money Supply'!$A:$D,3)</f>
        <v>1872.4</v>
      </c>
      <c r="C260" s="59">
        <f>(Table30[[#This Row],[Real M2 Money Stock]]-B248)/B248</f>
        <v>-5.6915483026090459E-2</v>
      </c>
    </row>
    <row r="261" spans="1:3" x14ac:dyDescent="0.35">
      <c r="A261" s="22">
        <v>29312</v>
      </c>
      <c r="B261" s="24">
        <f>VLOOKUP(Table30[[#This Row],[Month]],'DB Money Supply'!$A:$D,3)</f>
        <v>1856.9</v>
      </c>
      <c r="C261" s="59">
        <f>(Table30[[#This Row],[Real M2 Money Stock]]-B249)/B249</f>
        <v>-6.5005035246727044E-2</v>
      </c>
    </row>
    <row r="262" spans="1:3" x14ac:dyDescent="0.35">
      <c r="A262" s="22">
        <v>29342</v>
      </c>
      <c r="B262" s="24">
        <f>VLOOKUP(Table30[[#This Row],[Month]],'DB Money Supply'!$A:$D,3)</f>
        <v>1851</v>
      </c>
      <c r="C262" s="59">
        <f>(Table30[[#This Row],[Real M2 Money Stock]]-B250)/B250</f>
        <v>-6.2832261657637542E-2</v>
      </c>
    </row>
    <row r="263" spans="1:3" x14ac:dyDescent="0.35">
      <c r="A263" s="22">
        <v>29373</v>
      </c>
      <c r="B263" s="24">
        <f>VLOOKUP(Table30[[#This Row],[Month]],'DB Money Supply'!$A:$D,3)</f>
        <v>1853.6</v>
      </c>
      <c r="C263" s="59">
        <f>(Table30[[#This Row],[Real M2 Money Stock]]-B251)/B251</f>
        <v>-5.9515957176924338E-2</v>
      </c>
    </row>
    <row r="264" spans="1:3" x14ac:dyDescent="0.35">
      <c r="A264" s="22">
        <v>29403</v>
      </c>
      <c r="B264" s="24">
        <f>VLOOKUP(Table30[[#This Row],[Month]],'DB Money Supply'!$A:$D,3)</f>
        <v>1871.1</v>
      </c>
      <c r="C264" s="59">
        <f>(Table30[[#This Row],[Real M2 Money Stock]]-B252)/B252</f>
        <v>-4.8028491477995469E-2</v>
      </c>
    </row>
    <row r="265" spans="1:3" x14ac:dyDescent="0.35">
      <c r="A265" s="22">
        <v>29434</v>
      </c>
      <c r="B265" s="24">
        <f>VLOOKUP(Table30[[#This Row],[Month]],'DB Money Supply'!$A:$D,3)</f>
        <v>1876.8</v>
      </c>
      <c r="C265" s="59">
        <f>(Table30[[#This Row],[Real M2 Money Stock]]-B253)/B253</f>
        <v>-4.3814958222946815E-2</v>
      </c>
    </row>
    <row r="266" spans="1:3" x14ac:dyDescent="0.35">
      <c r="A266" s="22">
        <v>29465</v>
      </c>
      <c r="B266" s="24">
        <f>VLOOKUP(Table30[[#This Row],[Month]],'DB Money Supply'!$A:$D,3)</f>
        <v>1876</v>
      </c>
      <c r="C266" s="59">
        <f>(Table30[[#This Row],[Real M2 Money Stock]]-B254)/B254</f>
        <v>-4.0114613180515804E-2</v>
      </c>
    </row>
    <row r="267" spans="1:3" x14ac:dyDescent="0.35">
      <c r="A267" s="22">
        <v>29495</v>
      </c>
      <c r="B267" s="24">
        <f>VLOOKUP(Table30[[#This Row],[Month]],'DB Money Supply'!$A:$D,3)</f>
        <v>1871.1</v>
      </c>
      <c r="C267" s="59">
        <f>(Table30[[#This Row],[Real M2 Money Stock]]-B255)/B255</f>
        <v>-3.6508753861997985E-2</v>
      </c>
    </row>
    <row r="268" spans="1:3" x14ac:dyDescent="0.35">
      <c r="A268" s="22">
        <v>29526</v>
      </c>
      <c r="B268" s="24">
        <f>VLOOKUP(Table30[[#This Row],[Month]],'DB Money Supply'!$A:$D,3)</f>
        <v>1864.3</v>
      </c>
      <c r="C268" s="59">
        <f>(Table30[[#This Row],[Real M2 Money Stock]]-B256)/B256</f>
        <v>-3.3440481128162586E-2</v>
      </c>
    </row>
    <row r="269" spans="1:3" x14ac:dyDescent="0.35">
      <c r="A269" s="22">
        <v>29556</v>
      </c>
      <c r="B269" s="24">
        <f>VLOOKUP(Table30[[#This Row],[Month]],'DB Money Supply'!$A:$D,3)</f>
        <v>1851.6</v>
      </c>
      <c r="C269" s="59">
        <f>(Table30[[#This Row],[Real M2 Money Stock]]-B257)/B257</f>
        <v>-3.3813400125234906E-2</v>
      </c>
    </row>
    <row r="270" spans="1:3" x14ac:dyDescent="0.35">
      <c r="A270" s="22">
        <v>29587</v>
      </c>
      <c r="B270" s="24">
        <f>VLOOKUP(Table30[[#This Row],[Month]],'DB Money Supply'!$A:$D,3)</f>
        <v>1842.8</v>
      </c>
      <c r="C270" s="59">
        <f>(Table30[[#This Row],[Real M2 Money Stock]]-B258)/B258</f>
        <v>-3.056446946183394E-2</v>
      </c>
    </row>
    <row r="271" spans="1:3" x14ac:dyDescent="0.35">
      <c r="A271" s="22">
        <v>29618</v>
      </c>
      <c r="B271" s="24">
        <f>VLOOKUP(Table30[[#This Row],[Month]],'DB Money Supply'!$A:$D,3)</f>
        <v>1839.4</v>
      </c>
      <c r="C271" s="59">
        <f>(Table30[[#This Row],[Real M2 Money Stock]]-B259)/B259</f>
        <v>-2.7749881071938261E-2</v>
      </c>
    </row>
    <row r="272" spans="1:3" x14ac:dyDescent="0.35">
      <c r="A272" s="22">
        <v>29646</v>
      </c>
      <c r="B272" s="24">
        <f>VLOOKUP(Table30[[#This Row],[Month]],'DB Money Supply'!$A:$D,3)</f>
        <v>1847.2</v>
      </c>
      <c r="C272" s="59">
        <f>(Table30[[#This Row],[Real M2 Money Stock]]-B260)/B260</f>
        <v>-1.3458662678914785E-2</v>
      </c>
    </row>
    <row r="273" spans="1:3" x14ac:dyDescent="0.35">
      <c r="A273" s="22">
        <v>29677</v>
      </c>
      <c r="B273" s="24">
        <f>VLOOKUP(Table30[[#This Row],[Month]],'DB Money Supply'!$A:$D,3)</f>
        <v>1862.2</v>
      </c>
      <c r="C273" s="59">
        <f>(Table30[[#This Row],[Real M2 Money Stock]]-B261)/B261</f>
        <v>2.8542193979212418E-3</v>
      </c>
    </row>
    <row r="274" spans="1:3" x14ac:dyDescent="0.35">
      <c r="A274" s="22">
        <v>29707</v>
      </c>
      <c r="B274" s="24">
        <f>VLOOKUP(Table30[[#This Row],[Month]],'DB Money Supply'!$A:$D,3)</f>
        <v>1855.3</v>
      </c>
      <c r="C274" s="59">
        <f>(Table30[[#This Row],[Real M2 Money Stock]]-B262)/B262</f>
        <v>2.3230686115612935E-3</v>
      </c>
    </row>
    <row r="275" spans="1:3" x14ac:dyDescent="0.35">
      <c r="A275" s="22">
        <v>29738</v>
      </c>
      <c r="B275" s="24">
        <f>VLOOKUP(Table30[[#This Row],[Month]],'DB Money Supply'!$A:$D,3)</f>
        <v>1845.6</v>
      </c>
      <c r="C275" s="59">
        <f>(Table30[[#This Row],[Real M2 Money Stock]]-B263)/B263</f>
        <v>-4.3159257660768235E-3</v>
      </c>
    </row>
    <row r="276" spans="1:3" x14ac:dyDescent="0.35">
      <c r="A276" s="22">
        <v>29768</v>
      </c>
      <c r="B276" s="24">
        <f>VLOOKUP(Table30[[#This Row],[Month]],'DB Money Supply'!$A:$D,3)</f>
        <v>1838.1</v>
      </c>
      <c r="C276" s="59">
        <f>(Table30[[#This Row],[Real M2 Money Stock]]-B264)/B264</f>
        <v>-1.7636684303350973E-2</v>
      </c>
    </row>
    <row r="277" spans="1:3" x14ac:dyDescent="0.35">
      <c r="A277" s="22">
        <v>29799</v>
      </c>
      <c r="B277" s="24">
        <f>VLOOKUP(Table30[[#This Row],[Month]],'DB Money Supply'!$A:$D,3)</f>
        <v>1837.6</v>
      </c>
      <c r="C277" s="59">
        <f>(Table30[[#This Row],[Real M2 Money Stock]]-B265)/B265</f>
        <v>-2.0886615515771551E-2</v>
      </c>
    </row>
    <row r="278" spans="1:3" x14ac:dyDescent="0.35">
      <c r="A278" s="22">
        <v>29830</v>
      </c>
      <c r="B278" s="24">
        <f>VLOOKUP(Table30[[#This Row],[Month]],'DB Money Supply'!$A:$D,3)</f>
        <v>1832.4</v>
      </c>
      <c r="C278" s="59">
        <f>(Table30[[#This Row],[Real M2 Money Stock]]-B266)/B266</f>
        <v>-2.3240938166311252E-2</v>
      </c>
    </row>
    <row r="279" spans="1:3" x14ac:dyDescent="0.35">
      <c r="A279" s="22">
        <v>29860</v>
      </c>
      <c r="B279" s="24">
        <f>VLOOKUP(Table30[[#This Row],[Month]],'DB Money Supply'!$A:$D,3)</f>
        <v>1843.5</v>
      </c>
      <c r="C279" s="59">
        <f>(Table30[[#This Row],[Real M2 Money Stock]]-B267)/B267</f>
        <v>-1.4750681417348036E-2</v>
      </c>
    </row>
    <row r="280" spans="1:3" x14ac:dyDescent="0.35">
      <c r="A280" s="22">
        <v>29891</v>
      </c>
      <c r="B280" s="24">
        <f>VLOOKUP(Table30[[#This Row],[Month]],'DB Money Supply'!$A:$D,3)</f>
        <v>1850.9</v>
      </c>
      <c r="C280" s="59">
        <f>(Table30[[#This Row],[Real M2 Money Stock]]-B268)/B268</f>
        <v>-7.1876843855601912E-3</v>
      </c>
    </row>
    <row r="281" spans="1:3" x14ac:dyDescent="0.35">
      <c r="A281" s="22">
        <v>29921</v>
      </c>
      <c r="B281" s="24">
        <f>VLOOKUP(Table30[[#This Row],[Month]],'DB Money Supply'!$A:$D,3)</f>
        <v>1865.6</v>
      </c>
      <c r="C281" s="59">
        <f>(Table30[[#This Row],[Real M2 Money Stock]]-B269)/B269</f>
        <v>7.5610282998487795E-3</v>
      </c>
    </row>
    <row r="282" spans="1:3" x14ac:dyDescent="0.35">
      <c r="A282" s="22">
        <v>29952</v>
      </c>
      <c r="B282" s="24">
        <f>VLOOKUP(Table30[[#This Row],[Month]],'DB Money Supply'!$A:$D,3)</f>
        <v>1875.4</v>
      </c>
      <c r="C282" s="59">
        <f>(Table30[[#This Row],[Real M2 Money Stock]]-B270)/B270</f>
        <v>1.7690471022357358E-2</v>
      </c>
    </row>
    <row r="283" spans="1:3" x14ac:dyDescent="0.35">
      <c r="A283" s="22">
        <v>29983</v>
      </c>
      <c r="B283" s="24">
        <f>VLOOKUP(Table30[[#This Row],[Month]],'DB Money Supply'!$A:$D,3)</f>
        <v>1873.8</v>
      </c>
      <c r="C283" s="59">
        <f>(Table30[[#This Row],[Real M2 Money Stock]]-B271)/B271</f>
        <v>1.8701750570838241E-2</v>
      </c>
    </row>
    <row r="284" spans="1:3" x14ac:dyDescent="0.35">
      <c r="A284" s="22">
        <v>30011</v>
      </c>
      <c r="B284" s="24">
        <f>VLOOKUP(Table30[[#This Row],[Month]],'DB Money Supply'!$A:$D,3)</f>
        <v>1886.5</v>
      </c>
      <c r="C284" s="59">
        <f>(Table30[[#This Row],[Real M2 Money Stock]]-B272)/B272</f>
        <v>2.1275443915114742E-2</v>
      </c>
    </row>
    <row r="285" spans="1:3" x14ac:dyDescent="0.35">
      <c r="A285" s="22">
        <v>30042</v>
      </c>
      <c r="B285" s="24">
        <f>VLOOKUP(Table30[[#This Row],[Month]],'DB Money Supply'!$A:$D,3)</f>
        <v>1898.8</v>
      </c>
      <c r="C285" s="59">
        <f>(Table30[[#This Row],[Real M2 Money Stock]]-B273)/B273</f>
        <v>1.9654172484158471E-2</v>
      </c>
    </row>
    <row r="286" spans="1:3" x14ac:dyDescent="0.35">
      <c r="A286" s="22">
        <v>30072</v>
      </c>
      <c r="B286" s="24">
        <f>VLOOKUP(Table30[[#This Row],[Month]],'DB Money Supply'!$A:$D,3)</f>
        <v>1893</v>
      </c>
      <c r="C286" s="59">
        <f>(Table30[[#This Row],[Real M2 Money Stock]]-B274)/B274</f>
        <v>2.0320163854902196E-2</v>
      </c>
    </row>
    <row r="287" spans="1:3" x14ac:dyDescent="0.35">
      <c r="A287" s="22">
        <v>30103</v>
      </c>
      <c r="B287" s="24">
        <f>VLOOKUP(Table30[[#This Row],[Month]],'DB Money Supply'!$A:$D,3)</f>
        <v>1882.5</v>
      </c>
      <c r="C287" s="59">
        <f>(Table30[[#This Row],[Real M2 Money Stock]]-B275)/B275</f>
        <v>1.9993498049414873E-2</v>
      </c>
    </row>
    <row r="288" spans="1:3" x14ac:dyDescent="0.35">
      <c r="A288" s="22">
        <v>30133</v>
      </c>
      <c r="B288" s="24">
        <f>VLOOKUP(Table30[[#This Row],[Month]],'DB Money Supply'!$A:$D,3)</f>
        <v>1878.5</v>
      </c>
      <c r="C288" s="59">
        <f>(Table30[[#This Row],[Real M2 Money Stock]]-B276)/B276</f>
        <v>2.1979217670420593E-2</v>
      </c>
    </row>
    <row r="289" spans="1:3" x14ac:dyDescent="0.35">
      <c r="A289" s="22">
        <v>30164</v>
      </c>
      <c r="B289" s="24">
        <f>VLOOKUP(Table30[[#This Row],[Month]],'DB Money Supply'!$A:$D,3)</f>
        <v>1888.6</v>
      </c>
      <c r="C289" s="59">
        <f>(Table30[[#This Row],[Real M2 Money Stock]]-B277)/B277</f>
        <v>2.7753591641271225E-2</v>
      </c>
    </row>
    <row r="290" spans="1:3" x14ac:dyDescent="0.35">
      <c r="A290" s="22">
        <v>30195</v>
      </c>
      <c r="B290" s="24">
        <f>VLOOKUP(Table30[[#This Row],[Month]],'DB Money Supply'!$A:$D,3)</f>
        <v>1902.1</v>
      </c>
      <c r="C290" s="59">
        <f>(Table30[[#This Row],[Real M2 Money Stock]]-B278)/B278</f>
        <v>3.803754638725159E-2</v>
      </c>
    </row>
    <row r="291" spans="1:3" x14ac:dyDescent="0.35">
      <c r="A291" s="22">
        <v>30225</v>
      </c>
      <c r="B291" s="24">
        <f>VLOOKUP(Table30[[#This Row],[Month]],'DB Money Supply'!$A:$D,3)</f>
        <v>1905.9</v>
      </c>
      <c r="C291" s="59">
        <f>(Table30[[#This Row],[Real M2 Money Stock]]-B279)/B279</f>
        <v>3.3848657445077347E-2</v>
      </c>
    </row>
    <row r="292" spans="1:3" x14ac:dyDescent="0.35">
      <c r="A292" s="22">
        <v>30256</v>
      </c>
      <c r="B292" s="24">
        <f>VLOOKUP(Table30[[#This Row],[Month]],'DB Money Supply'!$A:$D,3)</f>
        <v>1922.1</v>
      </c>
      <c r="C292" s="59">
        <f>(Table30[[#This Row],[Real M2 Money Stock]]-B280)/B280</f>
        <v>3.8467772435031508E-2</v>
      </c>
    </row>
    <row r="293" spans="1:3" x14ac:dyDescent="0.35">
      <c r="A293" s="22">
        <v>30286</v>
      </c>
      <c r="B293" s="24">
        <f>VLOOKUP(Table30[[#This Row],[Month]],'DB Money Supply'!$A:$D,3)</f>
        <v>1950.8</v>
      </c>
      <c r="C293" s="59">
        <f>(Table30[[#This Row],[Real M2 Money Stock]]-B281)/B281</f>
        <v>4.5668953687821638E-2</v>
      </c>
    </row>
    <row r="294" spans="1:3" x14ac:dyDescent="0.35">
      <c r="A294" s="22">
        <v>30317</v>
      </c>
      <c r="B294" s="24">
        <f>VLOOKUP(Table30[[#This Row],[Month]],'DB Money Supply'!$A:$D,3)</f>
        <v>2001.4</v>
      </c>
      <c r="C294" s="59">
        <f>(Table30[[#This Row],[Real M2 Money Stock]]-B282)/B282</f>
        <v>6.7185667057694354E-2</v>
      </c>
    </row>
    <row r="295" spans="1:3" x14ac:dyDescent="0.35">
      <c r="A295" s="22">
        <v>30348</v>
      </c>
      <c r="B295" s="24">
        <f>VLOOKUP(Table30[[#This Row],[Month]],'DB Money Supply'!$A:$D,3)</f>
        <v>2037.6</v>
      </c>
      <c r="C295" s="59">
        <f>(Table30[[#This Row],[Real M2 Money Stock]]-B283)/B283</f>
        <v>8.741594620557154E-2</v>
      </c>
    </row>
    <row r="296" spans="1:3" x14ac:dyDescent="0.35">
      <c r="A296" s="22">
        <v>30376</v>
      </c>
      <c r="B296" s="24">
        <f>VLOOKUP(Table30[[#This Row],[Month]],'DB Money Supply'!$A:$D,3)</f>
        <v>2054.1999999999998</v>
      </c>
      <c r="C296" s="59">
        <f>(Table30[[#This Row],[Real M2 Money Stock]]-B284)/B284</f>
        <v>8.8894778690696966E-2</v>
      </c>
    </row>
    <row r="297" spans="1:3" x14ac:dyDescent="0.35">
      <c r="A297" s="22">
        <v>30407</v>
      </c>
      <c r="B297" s="24">
        <f>VLOOKUP(Table30[[#This Row],[Month]],'DB Money Supply'!$A:$D,3)</f>
        <v>2053.1999999999998</v>
      </c>
      <c r="C297" s="59">
        <f>(Table30[[#This Row],[Real M2 Money Stock]]-B285)/B285</f>
        <v>8.1314514430166351E-2</v>
      </c>
    </row>
    <row r="298" spans="1:3" x14ac:dyDescent="0.35">
      <c r="A298" s="22">
        <v>30437</v>
      </c>
      <c r="B298" s="24">
        <f>VLOOKUP(Table30[[#This Row],[Month]],'DB Money Supply'!$A:$D,3)</f>
        <v>2059.6</v>
      </c>
      <c r="C298" s="59">
        <f>(Table30[[#This Row],[Real M2 Money Stock]]-B286)/B286</f>
        <v>8.8008452192287326E-2</v>
      </c>
    </row>
    <row r="299" spans="1:3" x14ac:dyDescent="0.35">
      <c r="A299" s="22">
        <v>30468</v>
      </c>
      <c r="B299" s="24">
        <f>VLOOKUP(Table30[[#This Row],[Month]],'DB Money Supply'!$A:$D,3)</f>
        <v>2065.9</v>
      </c>
      <c r="C299" s="59">
        <f>(Table30[[#This Row],[Real M2 Money Stock]]-B287)/B287</f>
        <v>9.7423638778220495E-2</v>
      </c>
    </row>
    <row r="300" spans="1:3" x14ac:dyDescent="0.35">
      <c r="A300" s="22">
        <v>30498</v>
      </c>
      <c r="B300" s="24">
        <f>VLOOKUP(Table30[[#This Row],[Month]],'DB Money Supply'!$A:$D,3)</f>
        <v>2068.9</v>
      </c>
      <c r="C300" s="59">
        <f>(Table30[[#This Row],[Real M2 Money Stock]]-B288)/B288</f>
        <v>0.10135746606334846</v>
      </c>
    </row>
    <row r="301" spans="1:3" x14ac:dyDescent="0.35">
      <c r="A301" s="22">
        <v>30529</v>
      </c>
      <c r="B301" s="24">
        <f>VLOOKUP(Table30[[#This Row],[Month]],'DB Money Supply'!$A:$D,3)</f>
        <v>2071.9</v>
      </c>
      <c r="C301" s="59">
        <f>(Table30[[#This Row],[Real M2 Money Stock]]-B289)/B289</f>
        <v>9.7056020332521545E-2</v>
      </c>
    </row>
    <row r="302" spans="1:3" x14ac:dyDescent="0.35">
      <c r="A302" s="22">
        <v>30560</v>
      </c>
      <c r="B302" s="24">
        <f>VLOOKUP(Table30[[#This Row],[Month]],'DB Money Supply'!$A:$D,3)</f>
        <v>2074.9</v>
      </c>
      <c r="C302" s="59">
        <f>(Table30[[#This Row],[Real M2 Money Stock]]-B290)/B290</f>
        <v>9.0846958624678092E-2</v>
      </c>
    </row>
    <row r="303" spans="1:3" x14ac:dyDescent="0.35">
      <c r="A303" s="22">
        <v>30590</v>
      </c>
      <c r="B303" s="24">
        <f>VLOOKUP(Table30[[#This Row],[Month]],'DB Money Supply'!$A:$D,3)</f>
        <v>2082.5</v>
      </c>
      <c r="C303" s="59">
        <f>(Table30[[#This Row],[Real M2 Money Stock]]-B291)/B291</f>
        <v>9.2659635867569076E-2</v>
      </c>
    </row>
    <row r="304" spans="1:3" x14ac:dyDescent="0.35">
      <c r="A304" s="22">
        <v>30621</v>
      </c>
      <c r="B304" s="24">
        <f>VLOOKUP(Table30[[#This Row],[Month]],'DB Money Supply'!$A:$D,3)</f>
        <v>2089.3000000000002</v>
      </c>
      <c r="C304" s="59">
        <f>(Table30[[#This Row],[Real M2 Money Stock]]-B292)/B292</f>
        <v>8.698819000052041E-2</v>
      </c>
    </row>
    <row r="305" spans="1:3" x14ac:dyDescent="0.35">
      <c r="A305" s="22">
        <v>30651</v>
      </c>
      <c r="B305" s="24">
        <f>VLOOKUP(Table30[[#This Row],[Month]],'DB Money Supply'!$A:$D,3)</f>
        <v>2094.1999999999998</v>
      </c>
      <c r="C305" s="59">
        <f>(Table30[[#This Row],[Real M2 Money Stock]]-B293)/B293</f>
        <v>7.3508304285421294E-2</v>
      </c>
    </row>
    <row r="306" spans="1:3" x14ac:dyDescent="0.35">
      <c r="A306" s="22">
        <v>30682</v>
      </c>
      <c r="B306" s="24">
        <f>VLOOKUP(Table30[[#This Row],[Month]],'DB Money Supply'!$A:$D,3)</f>
        <v>2094.1999999999998</v>
      </c>
      <c r="C306" s="59">
        <f>(Table30[[#This Row],[Real M2 Money Stock]]-B294)/B294</f>
        <v>4.6367542720095793E-2</v>
      </c>
    </row>
    <row r="307" spans="1:3" x14ac:dyDescent="0.35">
      <c r="A307" s="22">
        <v>30713</v>
      </c>
      <c r="B307" s="24">
        <f>VLOOKUP(Table30[[#This Row],[Month]],'DB Money Supply'!$A:$D,3)</f>
        <v>2103.5</v>
      </c>
      <c r="C307" s="59">
        <f>(Table30[[#This Row],[Real M2 Money Stock]]-B295)/B295</f>
        <v>3.2341970946211274E-2</v>
      </c>
    </row>
    <row r="308" spans="1:3" x14ac:dyDescent="0.35">
      <c r="A308" s="22">
        <v>30742</v>
      </c>
      <c r="B308" s="24">
        <f>VLOOKUP(Table30[[#This Row],[Month]],'DB Money Supply'!$A:$D,3)</f>
        <v>2113.9</v>
      </c>
      <c r="C308" s="59">
        <f>(Table30[[#This Row],[Real M2 Money Stock]]-B296)/B296</f>
        <v>2.9062408723590828E-2</v>
      </c>
    </row>
    <row r="309" spans="1:3" x14ac:dyDescent="0.35">
      <c r="A309" s="22">
        <v>30773</v>
      </c>
      <c r="B309" s="24">
        <f>VLOOKUP(Table30[[#This Row],[Month]],'DB Money Supply'!$A:$D,3)</f>
        <v>2121.6999999999998</v>
      </c>
      <c r="C309" s="59">
        <f>(Table30[[#This Row],[Real M2 Money Stock]]-B297)/B297</f>
        <v>3.336255601013053E-2</v>
      </c>
    </row>
    <row r="310" spans="1:3" x14ac:dyDescent="0.35">
      <c r="A310" s="22">
        <v>30803</v>
      </c>
      <c r="B310" s="24">
        <f>VLOOKUP(Table30[[#This Row],[Month]],'DB Money Supply'!$A:$D,3)</f>
        <v>2129.6</v>
      </c>
      <c r="C310" s="59">
        <f>(Table30[[#This Row],[Real M2 Money Stock]]-B298)/B298</f>
        <v>3.3987181977082934E-2</v>
      </c>
    </row>
    <row r="311" spans="1:3" x14ac:dyDescent="0.35">
      <c r="A311" s="22">
        <v>30834</v>
      </c>
      <c r="B311" s="24">
        <f>VLOOKUP(Table30[[#This Row],[Month]],'DB Money Supply'!$A:$D,3)</f>
        <v>2136.1</v>
      </c>
      <c r="C311" s="59">
        <f>(Table30[[#This Row],[Real M2 Money Stock]]-B299)/B299</f>
        <v>3.3980347548283954E-2</v>
      </c>
    </row>
    <row r="312" spans="1:3" x14ac:dyDescent="0.35">
      <c r="A312" s="22">
        <v>30864</v>
      </c>
      <c r="B312" s="24">
        <f>VLOOKUP(Table30[[#This Row],[Month]],'DB Money Supply'!$A:$D,3)</f>
        <v>2135.9</v>
      </c>
      <c r="C312" s="59">
        <f>(Table30[[#This Row],[Real M2 Money Stock]]-B300)/B300</f>
        <v>3.238435883802987E-2</v>
      </c>
    </row>
    <row r="313" spans="1:3" x14ac:dyDescent="0.35">
      <c r="A313" s="22">
        <v>30895</v>
      </c>
      <c r="B313" s="24">
        <f>VLOOKUP(Table30[[#This Row],[Month]],'DB Money Supply'!$A:$D,3)</f>
        <v>2136.4</v>
      </c>
      <c r="C313" s="59">
        <f>(Table30[[#This Row],[Real M2 Money Stock]]-B301)/B301</f>
        <v>3.1130846083305179E-2</v>
      </c>
    </row>
    <row r="314" spans="1:3" x14ac:dyDescent="0.35">
      <c r="A314" s="22">
        <v>30926</v>
      </c>
      <c r="B314" s="24">
        <f>VLOOKUP(Table30[[#This Row],[Month]],'DB Money Supply'!$A:$D,3)</f>
        <v>2143.6</v>
      </c>
      <c r="C314" s="59">
        <f>(Table30[[#This Row],[Real M2 Money Stock]]-B302)/B302</f>
        <v>3.311002939900709E-2</v>
      </c>
    </row>
    <row r="315" spans="1:3" x14ac:dyDescent="0.35">
      <c r="A315" s="22">
        <v>30956</v>
      </c>
      <c r="B315" s="24">
        <f>VLOOKUP(Table30[[#This Row],[Month]],'DB Money Supply'!$A:$D,3)</f>
        <v>2149.3000000000002</v>
      </c>
      <c r="C315" s="59">
        <f>(Table30[[#This Row],[Real M2 Money Stock]]-B303)/B303</f>
        <v>3.2076830732293005E-2</v>
      </c>
    </row>
    <row r="316" spans="1:3" x14ac:dyDescent="0.35">
      <c r="A316" s="22">
        <v>30987</v>
      </c>
      <c r="B316" s="24">
        <f>VLOOKUP(Table30[[#This Row],[Month]],'DB Money Supply'!$A:$D,3)</f>
        <v>2166.6</v>
      </c>
      <c r="C316" s="59">
        <f>(Table30[[#This Row],[Real M2 Money Stock]]-B304)/B304</f>
        <v>3.6998037620255456E-2</v>
      </c>
    </row>
    <row r="317" spans="1:3" x14ac:dyDescent="0.35">
      <c r="A317" s="22">
        <v>31017</v>
      </c>
      <c r="B317" s="24">
        <f>VLOOKUP(Table30[[#This Row],[Month]],'DB Money Supply'!$A:$D,3)</f>
        <v>2186.1999999999998</v>
      </c>
      <c r="C317" s="59">
        <f>(Table30[[#This Row],[Real M2 Money Stock]]-B305)/B305</f>
        <v>4.3930856651704715E-2</v>
      </c>
    </row>
    <row r="318" spans="1:3" x14ac:dyDescent="0.35">
      <c r="A318" s="22">
        <v>31048</v>
      </c>
      <c r="B318" s="24">
        <f>VLOOKUP(Table30[[#This Row],[Month]],'DB Money Supply'!$A:$D,3)</f>
        <v>2206.6</v>
      </c>
      <c r="C318" s="59">
        <f>(Table30[[#This Row],[Real M2 Money Stock]]-B306)/B306</f>
        <v>5.3672046604908846E-2</v>
      </c>
    </row>
    <row r="319" spans="1:3" x14ac:dyDescent="0.35">
      <c r="A319" s="22">
        <v>31079</v>
      </c>
      <c r="B319" s="24">
        <f>VLOOKUP(Table30[[#This Row],[Month]],'DB Money Supply'!$A:$D,3)</f>
        <v>2214.6</v>
      </c>
      <c r="C319" s="59">
        <f>(Table30[[#This Row],[Real M2 Money Stock]]-B307)/B307</f>
        <v>5.2816734014737299E-2</v>
      </c>
    </row>
    <row r="320" spans="1:3" x14ac:dyDescent="0.35">
      <c r="A320" s="22">
        <v>31107</v>
      </c>
      <c r="B320" s="24">
        <f>VLOOKUP(Table30[[#This Row],[Month]],'DB Money Supply'!$A:$D,3)</f>
        <v>2215.5</v>
      </c>
      <c r="C320" s="59">
        <f>(Table30[[#This Row],[Real M2 Money Stock]]-B308)/B308</f>
        <v>4.8062822271630591E-2</v>
      </c>
    </row>
    <row r="321" spans="1:3" x14ac:dyDescent="0.35">
      <c r="A321" s="22">
        <v>31138</v>
      </c>
      <c r="B321" s="24">
        <f>VLOOKUP(Table30[[#This Row],[Month]],'DB Money Supply'!$A:$D,3)</f>
        <v>2220</v>
      </c>
      <c r="C321" s="59">
        <f>(Table30[[#This Row],[Real M2 Money Stock]]-B309)/B309</f>
        <v>4.6330772493755099E-2</v>
      </c>
    </row>
    <row r="322" spans="1:3" x14ac:dyDescent="0.35">
      <c r="A322" s="22">
        <v>31168</v>
      </c>
      <c r="B322" s="24">
        <f>VLOOKUP(Table30[[#This Row],[Month]],'DB Money Supply'!$A:$D,3)</f>
        <v>2229</v>
      </c>
      <c r="C322" s="59">
        <f>(Table30[[#This Row],[Real M2 Money Stock]]-B310)/B310</f>
        <v>4.6675432006010563E-2</v>
      </c>
    </row>
    <row r="323" spans="1:3" x14ac:dyDescent="0.35">
      <c r="A323" s="22">
        <v>31199</v>
      </c>
      <c r="B323" s="24">
        <f>VLOOKUP(Table30[[#This Row],[Month]],'DB Money Supply'!$A:$D,3)</f>
        <v>2244.3000000000002</v>
      </c>
      <c r="C323" s="59">
        <f>(Table30[[#This Row],[Real M2 Money Stock]]-B311)/B311</f>
        <v>5.0653059313702675E-2</v>
      </c>
    </row>
    <row r="324" spans="1:3" x14ac:dyDescent="0.35">
      <c r="A324" s="22">
        <v>31229</v>
      </c>
      <c r="B324" s="24">
        <f>VLOOKUP(Table30[[#This Row],[Month]],'DB Money Supply'!$A:$D,3)</f>
        <v>2255.8000000000002</v>
      </c>
      <c r="C324" s="59">
        <f>(Table30[[#This Row],[Real M2 Money Stock]]-B312)/B312</f>
        <v>5.6135586872044611E-2</v>
      </c>
    </row>
    <row r="325" spans="1:3" x14ac:dyDescent="0.35">
      <c r="A325" s="22">
        <v>31260</v>
      </c>
      <c r="B325" s="24">
        <f>VLOOKUP(Table30[[#This Row],[Month]],'DB Money Supply'!$A:$D,3)</f>
        <v>2265.1</v>
      </c>
      <c r="C325" s="59">
        <f>(Table30[[#This Row],[Real M2 Money Stock]]-B313)/B313</f>
        <v>6.0241527803781975E-2</v>
      </c>
    </row>
    <row r="326" spans="1:3" x14ac:dyDescent="0.35">
      <c r="A326" s="22">
        <v>31291</v>
      </c>
      <c r="B326" s="24">
        <f>VLOOKUP(Table30[[#This Row],[Month]],'DB Money Supply'!$A:$D,3)</f>
        <v>2272.3000000000002</v>
      </c>
      <c r="C326" s="59">
        <f>(Table30[[#This Row],[Real M2 Money Stock]]-B314)/B314</f>
        <v>6.0039186415376131E-2</v>
      </c>
    </row>
    <row r="327" spans="1:3" x14ac:dyDescent="0.35">
      <c r="A327" s="22">
        <v>31321</v>
      </c>
      <c r="B327" s="24">
        <f>VLOOKUP(Table30[[#This Row],[Month]],'DB Money Supply'!$A:$D,3)</f>
        <v>2274.6999999999998</v>
      </c>
      <c r="C327" s="59">
        <f>(Table30[[#This Row],[Real M2 Money Stock]]-B315)/B315</f>
        <v>5.8344577304238414E-2</v>
      </c>
    </row>
    <row r="328" spans="1:3" x14ac:dyDescent="0.35">
      <c r="A328" s="22">
        <v>31352</v>
      </c>
      <c r="B328" s="24">
        <f>VLOOKUP(Table30[[#This Row],[Month]],'DB Money Supply'!$A:$D,3)</f>
        <v>2273.1999999999998</v>
      </c>
      <c r="C328" s="59">
        <f>(Table30[[#This Row],[Real M2 Money Stock]]-B316)/B316</f>
        <v>4.9201513892735124E-2</v>
      </c>
    </row>
    <row r="329" spans="1:3" x14ac:dyDescent="0.35">
      <c r="A329" s="22">
        <v>31382</v>
      </c>
      <c r="B329" s="24">
        <f>VLOOKUP(Table30[[#This Row],[Month]],'DB Money Supply'!$A:$D,3)</f>
        <v>2275.9</v>
      </c>
      <c r="C329" s="59">
        <f>(Table30[[#This Row],[Real M2 Money Stock]]-B317)/B317</f>
        <v>4.1030097886744249E-2</v>
      </c>
    </row>
    <row r="330" spans="1:3" x14ac:dyDescent="0.35">
      <c r="A330" s="22">
        <v>31413</v>
      </c>
      <c r="B330" s="24">
        <f>VLOOKUP(Table30[[#This Row],[Month]],'DB Money Supply'!$A:$D,3)</f>
        <v>2276.6999999999998</v>
      </c>
      <c r="C330" s="59">
        <f>(Table30[[#This Row],[Real M2 Money Stock]]-B318)/B318</f>
        <v>3.1768331369527739E-2</v>
      </c>
    </row>
    <row r="331" spans="1:3" x14ac:dyDescent="0.35">
      <c r="A331" s="22">
        <v>31444</v>
      </c>
      <c r="B331" s="24">
        <f>VLOOKUP(Table30[[#This Row],[Month]],'DB Money Supply'!$A:$D,3)</f>
        <v>2290.6999999999998</v>
      </c>
      <c r="C331" s="59">
        <f>(Table30[[#This Row],[Real M2 Money Stock]]-B319)/B319</f>
        <v>3.4362864625665998E-2</v>
      </c>
    </row>
    <row r="332" spans="1:3" x14ac:dyDescent="0.35">
      <c r="A332" s="22">
        <v>31472</v>
      </c>
      <c r="B332" s="24">
        <f>VLOOKUP(Table30[[#This Row],[Month]],'DB Money Supply'!$A:$D,3)</f>
        <v>2321.8000000000002</v>
      </c>
      <c r="C332" s="59">
        <f>(Table30[[#This Row],[Real M2 Money Stock]]-B320)/B320</f>
        <v>4.7980139923267967E-2</v>
      </c>
    </row>
    <row r="333" spans="1:3" x14ac:dyDescent="0.35">
      <c r="A333" s="22">
        <v>31503</v>
      </c>
      <c r="B333" s="24">
        <f>VLOOKUP(Table30[[#This Row],[Month]],'DB Money Supply'!$A:$D,3)</f>
        <v>2353.1</v>
      </c>
      <c r="C333" s="59">
        <f>(Table30[[#This Row],[Real M2 Money Stock]]-B321)/B321</f>
        <v>5.9954954954954912E-2</v>
      </c>
    </row>
    <row r="334" spans="1:3" x14ac:dyDescent="0.35">
      <c r="A334" s="22">
        <v>31533</v>
      </c>
      <c r="B334" s="24">
        <f>VLOOKUP(Table30[[#This Row],[Month]],'DB Money Supply'!$A:$D,3)</f>
        <v>2371.4</v>
      </c>
      <c r="C334" s="59">
        <f>(Table30[[#This Row],[Real M2 Money Stock]]-B322)/B322</f>
        <v>6.3885150291610626E-2</v>
      </c>
    </row>
    <row r="335" spans="1:3" x14ac:dyDescent="0.35">
      <c r="A335" s="22">
        <v>31564</v>
      </c>
      <c r="B335" s="24">
        <f>VLOOKUP(Table30[[#This Row],[Month]],'DB Money Supply'!$A:$D,3)</f>
        <v>2381.1999999999998</v>
      </c>
      <c r="C335" s="59">
        <f>(Table30[[#This Row],[Real M2 Money Stock]]-B323)/B323</f>
        <v>6.0998975181570922E-2</v>
      </c>
    </row>
    <row r="336" spans="1:3" x14ac:dyDescent="0.35">
      <c r="A336" s="22">
        <v>31594</v>
      </c>
      <c r="B336" s="24">
        <f>VLOOKUP(Table30[[#This Row],[Month]],'DB Money Supply'!$A:$D,3)</f>
        <v>2398.6999999999998</v>
      </c>
      <c r="C336" s="59">
        <f>(Table30[[#This Row],[Real M2 Money Stock]]-B324)/B324</f>
        <v>6.3347814522563897E-2</v>
      </c>
    </row>
    <row r="337" spans="1:3" x14ac:dyDescent="0.35">
      <c r="A337" s="22">
        <v>31625</v>
      </c>
      <c r="B337" s="24">
        <f>VLOOKUP(Table30[[#This Row],[Month]],'DB Money Supply'!$A:$D,3)</f>
        <v>2414.6999999999998</v>
      </c>
      <c r="C337" s="59">
        <f>(Table30[[#This Row],[Real M2 Money Stock]]-B325)/B325</f>
        <v>6.6045649198710837E-2</v>
      </c>
    </row>
    <row r="338" spans="1:3" x14ac:dyDescent="0.35">
      <c r="A338" s="22">
        <v>31656</v>
      </c>
      <c r="B338" s="24">
        <f>VLOOKUP(Table30[[#This Row],[Month]],'DB Money Supply'!$A:$D,3)</f>
        <v>2425.3000000000002</v>
      </c>
      <c r="C338" s="59">
        <f>(Table30[[#This Row],[Real M2 Money Stock]]-B326)/B326</f>
        <v>6.7332658539805482E-2</v>
      </c>
    </row>
    <row r="339" spans="1:3" x14ac:dyDescent="0.35">
      <c r="A339" s="22">
        <v>31686</v>
      </c>
      <c r="B339" s="24">
        <f>VLOOKUP(Table30[[#This Row],[Month]],'DB Money Supply'!$A:$D,3)</f>
        <v>2438.6999999999998</v>
      </c>
      <c r="C339" s="59">
        <f>(Table30[[#This Row],[Real M2 Money Stock]]-B327)/B327</f>
        <v>7.2097419439926147E-2</v>
      </c>
    </row>
    <row r="340" spans="1:3" x14ac:dyDescent="0.35">
      <c r="A340" s="22">
        <v>31717</v>
      </c>
      <c r="B340" s="24">
        <f>VLOOKUP(Table30[[#This Row],[Month]],'DB Money Supply'!$A:$D,3)</f>
        <v>2446.8000000000002</v>
      </c>
      <c r="C340" s="59">
        <f>(Table30[[#This Row],[Real M2 Money Stock]]-B328)/B328</f>
        <v>7.6368115431990319E-2</v>
      </c>
    </row>
    <row r="341" spans="1:3" x14ac:dyDescent="0.35">
      <c r="A341" s="22">
        <v>31747</v>
      </c>
      <c r="B341" s="24">
        <f>VLOOKUP(Table30[[#This Row],[Month]],'DB Money Supply'!$A:$D,3)</f>
        <v>2462.1</v>
      </c>
      <c r="C341" s="59">
        <f>(Table30[[#This Row],[Real M2 Money Stock]]-B329)/B329</f>
        <v>8.1813787952018893E-2</v>
      </c>
    </row>
    <row r="342" spans="1:3" x14ac:dyDescent="0.35">
      <c r="A342" s="22">
        <v>31778</v>
      </c>
      <c r="B342" s="24">
        <f>VLOOKUP(Table30[[#This Row],[Month]],'DB Money Supply'!$A:$D,3)</f>
        <v>2463.1</v>
      </c>
      <c r="C342" s="59">
        <f>(Table30[[#This Row],[Real M2 Money Stock]]-B330)/B330</f>
        <v>8.1872886194931313E-2</v>
      </c>
    </row>
    <row r="343" spans="1:3" x14ac:dyDescent="0.35">
      <c r="A343" s="22">
        <v>31809</v>
      </c>
      <c r="B343" s="24">
        <f>VLOOKUP(Table30[[#This Row],[Month]],'DB Money Supply'!$A:$D,3)</f>
        <v>2457.5</v>
      </c>
      <c r="C343" s="59">
        <f>(Table30[[#This Row],[Real M2 Money Stock]]-B331)/B331</f>
        <v>7.2816169729777003E-2</v>
      </c>
    </row>
    <row r="344" spans="1:3" x14ac:dyDescent="0.35">
      <c r="A344" s="22">
        <v>31837</v>
      </c>
      <c r="B344" s="24">
        <f>VLOOKUP(Table30[[#This Row],[Month]],'DB Money Supply'!$A:$D,3)</f>
        <v>2454.3000000000002</v>
      </c>
      <c r="C344" s="59">
        <f>(Table30[[#This Row],[Real M2 Money Stock]]-B332)/B332</f>
        <v>5.7067792230166246E-2</v>
      </c>
    </row>
    <row r="345" spans="1:3" x14ac:dyDescent="0.35">
      <c r="A345" s="22">
        <v>31868</v>
      </c>
      <c r="B345" s="24">
        <f>VLOOKUP(Table30[[#This Row],[Month]],'DB Money Supply'!$A:$D,3)</f>
        <v>2455.8000000000002</v>
      </c>
      <c r="C345" s="59">
        <f>(Table30[[#This Row],[Real M2 Money Stock]]-B333)/B333</f>
        <v>4.3644553992605618E-2</v>
      </c>
    </row>
    <row r="346" spans="1:3" x14ac:dyDescent="0.35">
      <c r="A346" s="22">
        <v>31898</v>
      </c>
      <c r="B346" s="24">
        <f>VLOOKUP(Table30[[#This Row],[Month]],'DB Money Supply'!$A:$D,3)</f>
        <v>2453.9</v>
      </c>
      <c r="C346" s="59">
        <f>(Table30[[#This Row],[Real M2 Money Stock]]-B334)/B334</f>
        <v>3.4789575778021421E-2</v>
      </c>
    </row>
    <row r="347" spans="1:3" x14ac:dyDescent="0.35">
      <c r="A347" s="22">
        <v>31929</v>
      </c>
      <c r="B347" s="24">
        <f>VLOOKUP(Table30[[#This Row],[Month]],'DB Money Supply'!$A:$D,3)</f>
        <v>2444.6</v>
      </c>
      <c r="C347" s="59">
        <f>(Table30[[#This Row],[Real M2 Money Stock]]-B335)/B335</f>
        <v>2.6625230975978537E-2</v>
      </c>
    </row>
    <row r="348" spans="1:3" x14ac:dyDescent="0.35">
      <c r="A348" s="22">
        <v>31959</v>
      </c>
      <c r="B348" s="24">
        <f>VLOOKUP(Table30[[#This Row],[Month]],'DB Money Supply'!$A:$D,3)</f>
        <v>2442</v>
      </c>
      <c r="C348" s="59">
        <f>(Table30[[#This Row],[Real M2 Money Stock]]-B336)/B336</f>
        <v>1.8051444532455156E-2</v>
      </c>
    </row>
    <row r="349" spans="1:3" x14ac:dyDescent="0.35">
      <c r="A349" s="22">
        <v>31990</v>
      </c>
      <c r="B349" s="24">
        <f>VLOOKUP(Table30[[#This Row],[Month]],'DB Money Supply'!$A:$D,3)</f>
        <v>2439.4</v>
      </c>
      <c r="C349" s="59">
        <f>(Table30[[#This Row],[Real M2 Money Stock]]-B337)/B337</f>
        <v>1.0229013956185147E-2</v>
      </c>
    </row>
    <row r="350" spans="1:3" x14ac:dyDescent="0.35">
      <c r="A350" s="22">
        <v>32021</v>
      </c>
      <c r="B350" s="24">
        <f>VLOOKUP(Table30[[#This Row],[Month]],'DB Money Supply'!$A:$D,3)</f>
        <v>2440.6999999999998</v>
      </c>
      <c r="C350" s="59">
        <f>(Table30[[#This Row],[Real M2 Money Stock]]-B338)/B338</f>
        <v>6.3497299303177483E-3</v>
      </c>
    </row>
    <row r="351" spans="1:3" x14ac:dyDescent="0.35">
      <c r="A351" s="22">
        <v>32051</v>
      </c>
      <c r="B351" s="24">
        <f>VLOOKUP(Table30[[#This Row],[Month]],'DB Money Supply'!$A:$D,3)</f>
        <v>2447.6999999999998</v>
      </c>
      <c r="C351" s="59">
        <f>(Table30[[#This Row],[Real M2 Money Stock]]-B339)/B339</f>
        <v>3.6904908352810928E-3</v>
      </c>
    </row>
    <row r="352" spans="1:3" x14ac:dyDescent="0.35">
      <c r="A352" s="22">
        <v>32082</v>
      </c>
      <c r="B352" s="24">
        <f>VLOOKUP(Table30[[#This Row],[Month]],'DB Money Supply'!$A:$D,3)</f>
        <v>2442.6999999999998</v>
      </c>
      <c r="C352" s="59">
        <f>(Table30[[#This Row],[Real M2 Money Stock]]-B340)/B340</f>
        <v>-1.6756580022888523E-3</v>
      </c>
    </row>
    <row r="353" spans="1:3" x14ac:dyDescent="0.35">
      <c r="A353" s="22">
        <v>32112</v>
      </c>
      <c r="B353" s="24">
        <f>VLOOKUP(Table30[[#This Row],[Month]],'DB Money Supply'!$A:$D,3)</f>
        <v>2445</v>
      </c>
      <c r="C353" s="59">
        <f>(Table30[[#This Row],[Real M2 Money Stock]]-B341)/B341</f>
        <v>-6.9452906055805655E-3</v>
      </c>
    </row>
    <row r="354" spans="1:3" x14ac:dyDescent="0.35">
      <c r="A354" s="22">
        <v>32143</v>
      </c>
      <c r="B354" s="24">
        <f>VLOOKUP(Table30[[#This Row],[Month]],'DB Money Supply'!$A:$D,3)</f>
        <v>2454.6999999999998</v>
      </c>
      <c r="C354" s="59">
        <f>(Table30[[#This Row],[Real M2 Money Stock]]-B342)/B342</f>
        <v>-3.4103365677398772E-3</v>
      </c>
    </row>
    <row r="355" spans="1:3" x14ac:dyDescent="0.35">
      <c r="A355" s="22">
        <v>32174</v>
      </c>
      <c r="B355" s="24">
        <f>VLOOKUP(Table30[[#This Row],[Month]],'DB Money Supply'!$A:$D,3)</f>
        <v>2470.1999999999998</v>
      </c>
      <c r="C355" s="59">
        <f>(Table30[[#This Row],[Real M2 Money Stock]]-B343)/B343</f>
        <v>5.1678535096642188E-3</v>
      </c>
    </row>
    <row r="356" spans="1:3" x14ac:dyDescent="0.35">
      <c r="A356" s="22">
        <v>32203</v>
      </c>
      <c r="B356" s="24">
        <f>VLOOKUP(Table30[[#This Row],[Month]],'DB Money Supply'!$A:$D,3)</f>
        <v>2481.3000000000002</v>
      </c>
      <c r="C356" s="59">
        <f>(Table30[[#This Row],[Real M2 Money Stock]]-B344)/B344</f>
        <v>1.1001100110011E-2</v>
      </c>
    </row>
    <row r="357" spans="1:3" x14ac:dyDescent="0.35">
      <c r="A357" s="22">
        <v>32234</v>
      </c>
      <c r="B357" s="24">
        <f>VLOOKUP(Table30[[#This Row],[Month]],'DB Money Supply'!$A:$D,3)</f>
        <v>2483.5</v>
      </c>
      <c r="C357" s="59">
        <f>(Table30[[#This Row],[Real M2 Money Stock]]-B345)/B345</f>
        <v>1.1279420148220464E-2</v>
      </c>
    </row>
    <row r="358" spans="1:3" x14ac:dyDescent="0.35">
      <c r="A358" s="22">
        <v>32264</v>
      </c>
      <c r="B358" s="24">
        <f>VLOOKUP(Table30[[#This Row],[Month]],'DB Money Supply'!$A:$D,3)</f>
        <v>2490.1999999999998</v>
      </c>
      <c r="C358" s="59">
        <f>(Table30[[#This Row],[Real M2 Money Stock]]-B346)/B346</f>
        <v>1.4792778841843485E-2</v>
      </c>
    </row>
    <row r="359" spans="1:3" x14ac:dyDescent="0.35">
      <c r="A359" s="22">
        <v>32295</v>
      </c>
      <c r="B359" s="24">
        <f>VLOOKUP(Table30[[#This Row],[Month]],'DB Money Supply'!$A:$D,3)</f>
        <v>2490.1999999999998</v>
      </c>
      <c r="C359" s="59">
        <f>(Table30[[#This Row],[Real M2 Money Stock]]-B347)/B347</f>
        <v>1.8653358422645795E-2</v>
      </c>
    </row>
    <row r="360" spans="1:3" x14ac:dyDescent="0.35">
      <c r="A360" s="22">
        <v>32325</v>
      </c>
      <c r="B360" s="24">
        <f>VLOOKUP(Table30[[#This Row],[Month]],'DB Money Supply'!$A:$D,3)</f>
        <v>2487.1</v>
      </c>
      <c r="C360" s="59">
        <f>(Table30[[#This Row],[Real M2 Money Stock]]-B348)/B348</f>
        <v>1.8468468468468432E-2</v>
      </c>
    </row>
    <row r="361" spans="1:3" x14ac:dyDescent="0.35">
      <c r="A361" s="22">
        <v>32356</v>
      </c>
      <c r="B361" s="24">
        <f>VLOOKUP(Table30[[#This Row],[Month]],'DB Money Supply'!$A:$D,3)</f>
        <v>2480.6999999999998</v>
      </c>
      <c r="C361" s="59">
        <f>(Table30[[#This Row],[Real M2 Money Stock]]-B349)/B349</f>
        <v>1.6930392719521081E-2</v>
      </c>
    </row>
    <row r="362" spans="1:3" x14ac:dyDescent="0.35">
      <c r="A362" s="22">
        <v>32387</v>
      </c>
      <c r="B362" s="24">
        <f>VLOOKUP(Table30[[#This Row],[Month]],'DB Money Supply'!$A:$D,3)</f>
        <v>2474.4</v>
      </c>
      <c r="C362" s="59">
        <f>(Table30[[#This Row],[Real M2 Money Stock]]-B350)/B350</f>
        <v>1.3807514237718799E-2</v>
      </c>
    </row>
    <row r="363" spans="1:3" x14ac:dyDescent="0.35">
      <c r="A363" s="22">
        <v>32417</v>
      </c>
      <c r="B363" s="24">
        <f>VLOOKUP(Table30[[#This Row],[Month]],'DB Money Supply'!$A:$D,3)</f>
        <v>2473.1</v>
      </c>
      <c r="C363" s="59">
        <f>(Table30[[#This Row],[Real M2 Money Stock]]-B351)/B351</f>
        <v>1.0377088695510109E-2</v>
      </c>
    </row>
    <row r="364" spans="1:3" x14ac:dyDescent="0.35">
      <c r="A364" s="22">
        <v>32448</v>
      </c>
      <c r="B364" s="24">
        <f>VLOOKUP(Table30[[#This Row],[Month]],'DB Money Supply'!$A:$D,3)</f>
        <v>2477.3000000000002</v>
      </c>
      <c r="C364" s="59">
        <f>(Table30[[#This Row],[Real M2 Money Stock]]-B352)/B352</f>
        <v>1.4164653866623149E-2</v>
      </c>
    </row>
    <row r="365" spans="1:3" x14ac:dyDescent="0.35">
      <c r="A365" s="22">
        <v>32478</v>
      </c>
      <c r="B365" s="24">
        <f>VLOOKUP(Table30[[#This Row],[Month]],'DB Money Supply'!$A:$D,3)</f>
        <v>2475.6999999999998</v>
      </c>
      <c r="C365" s="59">
        <f>(Table30[[#This Row],[Real M2 Money Stock]]-B353)/B353</f>
        <v>1.2556237218813831E-2</v>
      </c>
    </row>
    <row r="366" spans="1:3" x14ac:dyDescent="0.35">
      <c r="A366" s="22">
        <v>32509</v>
      </c>
      <c r="B366" s="24">
        <f>VLOOKUP(Table30[[#This Row],[Month]],'DB Money Supply'!$A:$D,3)</f>
        <v>2468.4</v>
      </c>
      <c r="C366" s="59">
        <f>(Table30[[#This Row],[Real M2 Money Stock]]-B354)/B354</f>
        <v>5.5811300769952636E-3</v>
      </c>
    </row>
    <row r="367" spans="1:3" x14ac:dyDescent="0.35">
      <c r="A367" s="22">
        <v>32540</v>
      </c>
      <c r="B367" s="24">
        <f>VLOOKUP(Table30[[#This Row],[Month]],'DB Money Supply'!$A:$D,3)</f>
        <v>2460.6999999999998</v>
      </c>
      <c r="C367" s="59">
        <f>(Table30[[#This Row],[Real M2 Money Stock]]-B355)/B355</f>
        <v>-3.8458424419075383E-3</v>
      </c>
    </row>
    <row r="368" spans="1:3" x14ac:dyDescent="0.35">
      <c r="A368" s="22">
        <v>32568</v>
      </c>
      <c r="B368" s="24">
        <f>VLOOKUP(Table30[[#This Row],[Month]],'DB Money Supply'!$A:$D,3)</f>
        <v>2454.6999999999998</v>
      </c>
      <c r="C368" s="59">
        <f>(Table30[[#This Row],[Real M2 Money Stock]]-B356)/B356</f>
        <v>-1.07201869987508E-2</v>
      </c>
    </row>
    <row r="369" spans="1:3" x14ac:dyDescent="0.35">
      <c r="A369" s="22">
        <v>32599</v>
      </c>
      <c r="B369" s="24">
        <f>VLOOKUP(Table30[[#This Row],[Month]],'DB Money Supply'!$A:$D,3)</f>
        <v>2441.9</v>
      </c>
      <c r="C369" s="59">
        <f>(Table30[[#This Row],[Real M2 Money Stock]]-B357)/B357</f>
        <v>-1.6750553654117137E-2</v>
      </c>
    </row>
    <row r="370" spans="1:3" x14ac:dyDescent="0.35">
      <c r="A370" s="22">
        <v>32629</v>
      </c>
      <c r="B370" s="24">
        <f>VLOOKUP(Table30[[#This Row],[Month]],'DB Money Supply'!$A:$D,3)</f>
        <v>2434.6</v>
      </c>
      <c r="C370" s="59">
        <f>(Table30[[#This Row],[Real M2 Money Stock]]-B358)/B358</f>
        <v>-2.2327523893663125E-2</v>
      </c>
    </row>
    <row r="371" spans="1:3" x14ac:dyDescent="0.35">
      <c r="A371" s="22">
        <v>32660</v>
      </c>
      <c r="B371" s="24">
        <f>VLOOKUP(Table30[[#This Row],[Month]],'DB Money Supply'!$A:$D,3)</f>
        <v>2439.9</v>
      </c>
      <c r="C371" s="59">
        <f>(Table30[[#This Row],[Real M2 Money Stock]]-B359)/B359</f>
        <v>-2.0199180788691564E-2</v>
      </c>
    </row>
    <row r="372" spans="1:3" x14ac:dyDescent="0.35">
      <c r="A372" s="22">
        <v>32690</v>
      </c>
      <c r="B372" s="24">
        <f>VLOOKUP(Table30[[#This Row],[Month]],'DB Money Supply'!$A:$D,3)</f>
        <v>2451.6999999999998</v>
      </c>
      <c r="C372" s="59">
        <f>(Table30[[#This Row],[Real M2 Money Stock]]-B360)/B360</f>
        <v>-1.4233444574001887E-2</v>
      </c>
    </row>
    <row r="373" spans="1:3" x14ac:dyDescent="0.35">
      <c r="A373" s="22">
        <v>32721</v>
      </c>
      <c r="B373" s="24">
        <f>VLOOKUP(Table30[[#This Row],[Month]],'DB Money Supply'!$A:$D,3)</f>
        <v>2469.4</v>
      </c>
      <c r="C373" s="59">
        <f>(Table30[[#This Row],[Real M2 Money Stock]]-B361)/B361</f>
        <v>-4.5551658805981082E-3</v>
      </c>
    </row>
    <row r="374" spans="1:3" x14ac:dyDescent="0.35">
      <c r="A374" s="22">
        <v>32752</v>
      </c>
      <c r="B374" s="24">
        <f>VLOOKUP(Table30[[#This Row],[Month]],'DB Money Supply'!$A:$D,3)</f>
        <v>2478</v>
      </c>
      <c r="C374" s="59">
        <f>(Table30[[#This Row],[Real M2 Money Stock]]-B362)/B362</f>
        <v>1.4548981571289642E-3</v>
      </c>
    </row>
    <row r="375" spans="1:3" x14ac:dyDescent="0.35">
      <c r="A375" s="22">
        <v>32782</v>
      </c>
      <c r="B375" s="24">
        <f>VLOOKUP(Table30[[#This Row],[Month]],'DB Money Supply'!$A:$D,3)</f>
        <v>2483.3000000000002</v>
      </c>
      <c r="C375" s="59">
        <f>(Table30[[#This Row],[Real M2 Money Stock]]-B363)/B363</f>
        <v>4.124378310622406E-3</v>
      </c>
    </row>
    <row r="376" spans="1:3" x14ac:dyDescent="0.35">
      <c r="A376" s="22">
        <v>32813</v>
      </c>
      <c r="B376" s="24">
        <f>VLOOKUP(Table30[[#This Row],[Month]],'DB Money Supply'!$A:$D,3)</f>
        <v>2488.6999999999998</v>
      </c>
      <c r="C376" s="59">
        <f>(Table30[[#This Row],[Real M2 Money Stock]]-B364)/B364</f>
        <v>4.6017842005407639E-3</v>
      </c>
    </row>
    <row r="377" spans="1:3" x14ac:dyDescent="0.35">
      <c r="A377" s="22">
        <v>32843</v>
      </c>
      <c r="B377" s="24">
        <f>VLOOKUP(Table30[[#This Row],[Month]],'DB Money Supply'!$A:$D,3)</f>
        <v>2496</v>
      </c>
      <c r="C377" s="59">
        <f>(Table30[[#This Row],[Real M2 Money Stock]]-B365)/B365</f>
        <v>8.1997010946399732E-3</v>
      </c>
    </row>
    <row r="378" spans="1:3" x14ac:dyDescent="0.35">
      <c r="A378" s="22">
        <v>32874</v>
      </c>
      <c r="B378" s="24">
        <f>VLOOKUP(Table30[[#This Row],[Month]],'DB Money Supply'!$A:$D,3)</f>
        <v>2483.8000000000002</v>
      </c>
      <c r="C378" s="59">
        <f>(Table30[[#This Row],[Real M2 Money Stock]]-B366)/B366</f>
        <v>6.2388591800356871E-3</v>
      </c>
    </row>
    <row r="379" spans="1:3" x14ac:dyDescent="0.35">
      <c r="A379" s="22">
        <v>32905</v>
      </c>
      <c r="B379" s="24">
        <f>VLOOKUP(Table30[[#This Row],[Month]],'DB Money Supply'!$A:$D,3)</f>
        <v>2483.8000000000002</v>
      </c>
      <c r="C379" s="59">
        <f>(Table30[[#This Row],[Real M2 Money Stock]]-B367)/B367</f>
        <v>9.387572641931307E-3</v>
      </c>
    </row>
    <row r="380" spans="1:3" x14ac:dyDescent="0.35">
      <c r="A380" s="22">
        <v>32933</v>
      </c>
      <c r="B380" s="24">
        <f>VLOOKUP(Table30[[#This Row],[Month]],'DB Money Supply'!$A:$D,3)</f>
        <v>2480.6</v>
      </c>
      <c r="C380" s="59">
        <f>(Table30[[#This Row],[Real M2 Money Stock]]-B368)/B368</f>
        <v>1.0551187517822989E-2</v>
      </c>
    </row>
    <row r="381" spans="1:3" x14ac:dyDescent="0.35">
      <c r="A381" s="22">
        <v>32964</v>
      </c>
      <c r="B381" s="24">
        <f>VLOOKUP(Table30[[#This Row],[Month]],'DB Money Supply'!$A:$D,3)</f>
        <v>2483.8000000000002</v>
      </c>
      <c r="C381" s="59">
        <f>(Table30[[#This Row],[Real M2 Money Stock]]-B369)/B369</f>
        <v>1.7158769810393583E-2</v>
      </c>
    </row>
    <row r="382" spans="1:3" x14ac:dyDescent="0.35">
      <c r="A382" s="22">
        <v>32994</v>
      </c>
      <c r="B382" s="24">
        <f>VLOOKUP(Table30[[#This Row],[Month]],'DB Money Supply'!$A:$D,3)</f>
        <v>2479.1999999999998</v>
      </c>
      <c r="C382" s="59">
        <f>(Table30[[#This Row],[Real M2 Money Stock]]-B370)/B370</f>
        <v>1.8319231085188497E-2</v>
      </c>
    </row>
    <row r="383" spans="1:3" x14ac:dyDescent="0.35">
      <c r="A383" s="22">
        <v>33025</v>
      </c>
      <c r="B383" s="24">
        <f>VLOOKUP(Table30[[#This Row],[Month]],'DB Money Supply'!$A:$D,3)</f>
        <v>2474</v>
      </c>
      <c r="C383" s="59">
        <f>(Table30[[#This Row],[Real M2 Money Stock]]-B371)/B371</f>
        <v>1.3975982622238578E-2</v>
      </c>
    </row>
    <row r="384" spans="1:3" x14ac:dyDescent="0.35">
      <c r="A384" s="22">
        <v>33055</v>
      </c>
      <c r="B384" s="24">
        <f>VLOOKUP(Table30[[#This Row],[Month]],'DB Money Supply'!$A:$D,3)</f>
        <v>2470.9</v>
      </c>
      <c r="C384" s="59">
        <f>(Table30[[#This Row],[Real M2 Money Stock]]-B372)/B372</f>
        <v>7.831300730105753E-3</v>
      </c>
    </row>
    <row r="385" spans="1:3" x14ac:dyDescent="0.35">
      <c r="A385" s="22">
        <v>33086</v>
      </c>
      <c r="B385" s="24">
        <f>VLOOKUP(Table30[[#This Row],[Month]],'DB Money Supply'!$A:$D,3)</f>
        <v>2463.5</v>
      </c>
      <c r="C385" s="59">
        <f>(Table30[[#This Row],[Real M2 Money Stock]]-B373)/B373</f>
        <v>-2.3892443508544952E-3</v>
      </c>
    </row>
    <row r="386" spans="1:3" x14ac:dyDescent="0.35">
      <c r="A386" s="22">
        <v>33117</v>
      </c>
      <c r="B386" s="24">
        <f>VLOOKUP(Table30[[#This Row],[Month]],'DB Money Supply'!$A:$D,3)</f>
        <v>2456.3000000000002</v>
      </c>
      <c r="C386" s="59">
        <f>(Table30[[#This Row],[Real M2 Money Stock]]-B374)/B374</f>
        <v>-8.7570621468925827E-3</v>
      </c>
    </row>
    <row r="387" spans="1:3" x14ac:dyDescent="0.35">
      <c r="A387" s="22">
        <v>33147</v>
      </c>
      <c r="B387" s="24">
        <f>VLOOKUP(Table30[[#This Row],[Month]],'DB Money Supply'!$A:$D,3)</f>
        <v>2443.3000000000002</v>
      </c>
      <c r="C387" s="59">
        <f>(Table30[[#This Row],[Real M2 Money Stock]]-B375)/B375</f>
        <v>-1.6107598759714896E-2</v>
      </c>
    </row>
    <row r="388" spans="1:3" x14ac:dyDescent="0.35">
      <c r="A388" s="22">
        <v>33178</v>
      </c>
      <c r="B388" s="24">
        <f>VLOOKUP(Table30[[#This Row],[Month]],'DB Money Supply'!$A:$D,3)</f>
        <v>2440.1999999999998</v>
      </c>
      <c r="C388" s="59">
        <f>(Table30[[#This Row],[Real M2 Money Stock]]-B376)/B376</f>
        <v>-1.9488086149395269E-2</v>
      </c>
    </row>
    <row r="389" spans="1:3" x14ac:dyDescent="0.35">
      <c r="A389" s="22">
        <v>33208</v>
      </c>
      <c r="B389" s="24">
        <f>VLOOKUP(Table30[[#This Row],[Month]],'DB Money Supply'!$A:$D,3)</f>
        <v>2438</v>
      </c>
      <c r="C389" s="59">
        <f>(Table30[[#This Row],[Real M2 Money Stock]]-B377)/B377</f>
        <v>-2.3237179487179488E-2</v>
      </c>
    </row>
    <row r="390" spans="1:3" x14ac:dyDescent="0.35">
      <c r="A390" s="22">
        <v>33239</v>
      </c>
      <c r="B390" s="24">
        <f>VLOOKUP(Table30[[#This Row],[Month]],'DB Money Supply'!$A:$D,3)</f>
        <v>2440.8000000000002</v>
      </c>
      <c r="C390" s="59">
        <f>(Table30[[#This Row],[Real M2 Money Stock]]-B378)/B378</f>
        <v>-1.7312182945486754E-2</v>
      </c>
    </row>
    <row r="391" spans="1:3" x14ac:dyDescent="0.35">
      <c r="A391" s="22">
        <v>33270</v>
      </c>
      <c r="B391" s="24">
        <f>VLOOKUP(Table30[[#This Row],[Month]],'DB Money Supply'!$A:$D,3)</f>
        <v>2451.4</v>
      </c>
      <c r="C391" s="59">
        <f>(Table30[[#This Row],[Real M2 Money Stock]]-B379)/B379</f>
        <v>-1.304452854497145E-2</v>
      </c>
    </row>
    <row r="392" spans="1:3" x14ac:dyDescent="0.35">
      <c r="A392" s="22">
        <v>33298</v>
      </c>
      <c r="B392" s="24">
        <f>VLOOKUP(Table30[[#This Row],[Month]],'DB Money Supply'!$A:$D,3)</f>
        <v>2464.3000000000002</v>
      </c>
      <c r="C392" s="59">
        <f>(Table30[[#This Row],[Real M2 Money Stock]]-B380)/B380</f>
        <v>-6.5709908893008661E-3</v>
      </c>
    </row>
    <row r="393" spans="1:3" x14ac:dyDescent="0.35">
      <c r="A393" s="22">
        <v>33329</v>
      </c>
      <c r="B393" s="24">
        <f>VLOOKUP(Table30[[#This Row],[Month]],'DB Money Supply'!$A:$D,3)</f>
        <v>2466.6</v>
      </c>
      <c r="C393" s="59">
        <f>(Table30[[#This Row],[Real M2 Money Stock]]-B381)/B381</f>
        <v>-6.9248731781948111E-3</v>
      </c>
    </row>
    <row r="394" spans="1:3" x14ac:dyDescent="0.35">
      <c r="A394" s="22">
        <v>33359</v>
      </c>
      <c r="B394" s="24">
        <f>VLOOKUP(Table30[[#This Row],[Month]],'DB Money Supply'!$A:$D,3)</f>
        <v>2465.3000000000002</v>
      </c>
      <c r="C394" s="59">
        <f>(Table30[[#This Row],[Real M2 Money Stock]]-B382)/B382</f>
        <v>-5.6066473055822992E-3</v>
      </c>
    </row>
    <row r="395" spans="1:3" x14ac:dyDescent="0.35">
      <c r="A395" s="22">
        <v>33390</v>
      </c>
      <c r="B395" s="24">
        <f>VLOOKUP(Table30[[#This Row],[Month]],'DB Money Supply'!$A:$D,3)</f>
        <v>2464.6</v>
      </c>
      <c r="C395" s="59">
        <f>(Table30[[#This Row],[Real M2 Money Stock]]-B383)/B383</f>
        <v>-3.7995149555376277E-3</v>
      </c>
    </row>
    <row r="396" spans="1:3" x14ac:dyDescent="0.35">
      <c r="A396" s="22">
        <v>33420</v>
      </c>
      <c r="B396" s="24">
        <f>VLOOKUP(Table30[[#This Row],[Month]],'DB Money Supply'!$A:$D,3)</f>
        <v>2464.1</v>
      </c>
      <c r="C396" s="59">
        <f>(Table30[[#This Row],[Real M2 Money Stock]]-B384)/B384</f>
        <v>-2.7520336719414713E-3</v>
      </c>
    </row>
    <row r="397" spans="1:3" x14ac:dyDescent="0.35">
      <c r="A397" s="22">
        <v>33451</v>
      </c>
      <c r="B397" s="24">
        <f>VLOOKUP(Table30[[#This Row],[Month]],'DB Money Supply'!$A:$D,3)</f>
        <v>2456.1</v>
      </c>
      <c r="C397" s="59">
        <f>(Table30[[#This Row],[Real M2 Money Stock]]-B385)/B385</f>
        <v>-3.0038563020093733E-3</v>
      </c>
    </row>
    <row r="398" spans="1:3" x14ac:dyDescent="0.35">
      <c r="A398" s="22">
        <v>33482</v>
      </c>
      <c r="B398" s="24">
        <f>VLOOKUP(Table30[[#This Row],[Month]],'DB Money Supply'!$A:$D,3)</f>
        <v>2448.8000000000002</v>
      </c>
      <c r="C398" s="59">
        <f>(Table30[[#This Row],[Real M2 Money Stock]]-B386)/B386</f>
        <v>-3.0533729593290719E-3</v>
      </c>
    </row>
    <row r="399" spans="1:3" x14ac:dyDescent="0.35">
      <c r="A399" s="22">
        <v>33512</v>
      </c>
      <c r="B399" s="24">
        <f>VLOOKUP(Table30[[#This Row],[Month]],'DB Money Supply'!$A:$D,3)</f>
        <v>2449.1</v>
      </c>
      <c r="C399" s="59">
        <f>(Table30[[#This Row],[Real M2 Money Stock]]-B387)/B387</f>
        <v>2.3738386608274575E-3</v>
      </c>
    </row>
    <row r="400" spans="1:3" x14ac:dyDescent="0.35">
      <c r="A400" s="22">
        <v>33543</v>
      </c>
      <c r="B400" s="24">
        <f>VLOOKUP(Table30[[#This Row],[Month]],'DB Money Supply'!$A:$D,3)</f>
        <v>2442.3000000000002</v>
      </c>
      <c r="C400" s="59">
        <f>(Table30[[#This Row],[Real M2 Money Stock]]-B388)/B388</f>
        <v>8.6058519793474463E-4</v>
      </c>
    </row>
    <row r="401" spans="1:3" x14ac:dyDescent="0.35">
      <c r="A401" s="22">
        <v>33573</v>
      </c>
      <c r="B401" s="24">
        <f>VLOOKUP(Table30[[#This Row],[Month]],'DB Money Supply'!$A:$D,3)</f>
        <v>2440.1</v>
      </c>
      <c r="C401" s="59">
        <f>(Table30[[#This Row],[Real M2 Money Stock]]-B389)/B389</f>
        <v>8.6136177194417931E-4</v>
      </c>
    </row>
    <row r="402" spans="1:3" x14ac:dyDescent="0.35">
      <c r="A402" s="22">
        <v>33604</v>
      </c>
      <c r="B402" s="24">
        <f>VLOOKUP(Table30[[#This Row],[Month]],'DB Money Supply'!$A:$D,3)</f>
        <v>2444.8000000000002</v>
      </c>
      <c r="C402" s="59">
        <f>(Table30[[#This Row],[Real M2 Money Stock]]-B390)/B390</f>
        <v>1.6388069485414618E-3</v>
      </c>
    </row>
    <row r="403" spans="1:3" x14ac:dyDescent="0.35">
      <c r="A403" s="22">
        <v>33635</v>
      </c>
      <c r="B403" s="24">
        <f>VLOOKUP(Table30[[#This Row],[Month]],'DB Money Supply'!$A:$D,3)</f>
        <v>2453.1</v>
      </c>
      <c r="C403" s="59">
        <f>(Table30[[#This Row],[Real M2 Money Stock]]-B391)/B391</f>
        <v>6.934812760054736E-4</v>
      </c>
    </row>
    <row r="404" spans="1:3" x14ac:dyDescent="0.35">
      <c r="A404" s="22">
        <v>33664</v>
      </c>
      <c r="B404" s="24">
        <f>VLOOKUP(Table30[[#This Row],[Month]],'DB Money Supply'!$A:$D,3)</f>
        <v>2447.1</v>
      </c>
      <c r="C404" s="59">
        <f>(Table30[[#This Row],[Real M2 Money Stock]]-B392)/B392</f>
        <v>-6.9796696830744112E-3</v>
      </c>
    </row>
    <row r="405" spans="1:3" x14ac:dyDescent="0.35">
      <c r="A405" s="22">
        <v>33695</v>
      </c>
      <c r="B405" s="24">
        <f>VLOOKUP(Table30[[#This Row],[Month]],'DB Money Supply'!$A:$D,3)</f>
        <v>2438.8000000000002</v>
      </c>
      <c r="C405" s="59">
        <f>(Table30[[#This Row],[Real M2 Money Stock]]-B393)/B393</f>
        <v>-1.1270574880402062E-2</v>
      </c>
    </row>
    <row r="406" spans="1:3" x14ac:dyDescent="0.35">
      <c r="A406" s="22">
        <v>33725</v>
      </c>
      <c r="B406" s="24">
        <f>VLOOKUP(Table30[[#This Row],[Month]],'DB Money Supply'!$A:$D,3)</f>
        <v>2432.8000000000002</v>
      </c>
      <c r="C406" s="59">
        <f>(Table30[[#This Row],[Real M2 Money Stock]]-B394)/B394</f>
        <v>-1.3182979759055692E-2</v>
      </c>
    </row>
    <row r="407" spans="1:3" x14ac:dyDescent="0.35">
      <c r="A407" s="22">
        <v>33756</v>
      </c>
      <c r="B407" s="24">
        <f>VLOOKUP(Table30[[#This Row],[Month]],'DB Money Supply'!$A:$D,3)</f>
        <v>2422.1</v>
      </c>
      <c r="C407" s="59">
        <f>(Table30[[#This Row],[Real M2 Money Stock]]-B395)/B395</f>
        <v>-1.7244177554167007E-2</v>
      </c>
    </row>
    <row r="408" spans="1:3" x14ac:dyDescent="0.35">
      <c r="A408" s="22">
        <v>33786</v>
      </c>
      <c r="B408" s="24">
        <f>VLOOKUP(Table30[[#This Row],[Month]],'DB Money Supply'!$A:$D,3)</f>
        <v>2415.6</v>
      </c>
      <c r="C408" s="59">
        <f>(Table30[[#This Row],[Real M2 Money Stock]]-B396)/B396</f>
        <v>-1.9682642749888398E-2</v>
      </c>
    </row>
    <row r="409" spans="1:3" x14ac:dyDescent="0.35">
      <c r="A409" s="22">
        <v>33817</v>
      </c>
      <c r="B409" s="24">
        <f>VLOOKUP(Table30[[#This Row],[Month]],'DB Money Supply'!$A:$D,3)</f>
        <v>2413.9</v>
      </c>
      <c r="C409" s="59">
        <f>(Table30[[#This Row],[Real M2 Money Stock]]-B397)/B397</f>
        <v>-1.7181710842392336E-2</v>
      </c>
    </row>
    <row r="410" spans="1:3" x14ac:dyDescent="0.35">
      <c r="A410" s="22">
        <v>33848</v>
      </c>
      <c r="B410" s="24">
        <f>VLOOKUP(Table30[[#This Row],[Month]],'DB Money Supply'!$A:$D,3)</f>
        <v>2416.9</v>
      </c>
      <c r="C410" s="59">
        <f>(Table30[[#This Row],[Real M2 Money Stock]]-B398)/B398</f>
        <v>-1.3026788631166322E-2</v>
      </c>
    </row>
    <row r="411" spans="1:3" x14ac:dyDescent="0.35">
      <c r="A411" s="22">
        <v>33878</v>
      </c>
      <c r="B411" s="24">
        <f>VLOOKUP(Table30[[#This Row],[Month]],'DB Money Supply'!$A:$D,3)</f>
        <v>2416.1999999999998</v>
      </c>
      <c r="C411" s="59">
        <f>(Table30[[#This Row],[Real M2 Money Stock]]-B399)/B399</f>
        <v>-1.3433506185945895E-2</v>
      </c>
    </row>
    <row r="412" spans="1:3" x14ac:dyDescent="0.35">
      <c r="A412" s="22">
        <v>33909</v>
      </c>
      <c r="B412" s="24">
        <f>VLOOKUP(Table30[[#This Row],[Month]],'DB Money Supply'!$A:$D,3)</f>
        <v>2411.3000000000002</v>
      </c>
      <c r="C412" s="59">
        <f>(Table30[[#This Row],[Real M2 Money Stock]]-B400)/B400</f>
        <v>-1.2692953363632641E-2</v>
      </c>
    </row>
    <row r="413" spans="1:3" x14ac:dyDescent="0.35">
      <c r="A413" s="22">
        <v>33939</v>
      </c>
      <c r="B413" s="24">
        <f>VLOOKUP(Table30[[#This Row],[Month]],'DB Money Supply'!$A:$D,3)</f>
        <v>2406.6999999999998</v>
      </c>
      <c r="C413" s="59">
        <f>(Table30[[#This Row],[Real M2 Money Stock]]-B401)/B401</f>
        <v>-1.3687963608048888E-2</v>
      </c>
    </row>
    <row r="414" spans="1:3" x14ac:dyDescent="0.35">
      <c r="A414" s="22">
        <v>33970</v>
      </c>
      <c r="B414" s="24">
        <f>VLOOKUP(Table30[[#This Row],[Month]],'DB Money Supply'!$A:$D,3)</f>
        <v>2394.3000000000002</v>
      </c>
      <c r="C414" s="59">
        <f>(Table30[[#This Row],[Real M2 Money Stock]]-B402)/B402</f>
        <v>-2.0656086387434554E-2</v>
      </c>
    </row>
    <row r="415" spans="1:3" x14ac:dyDescent="0.35">
      <c r="A415" s="22">
        <v>34001</v>
      </c>
      <c r="B415" s="24">
        <f>VLOOKUP(Table30[[#This Row],[Month]],'DB Money Supply'!$A:$D,3)</f>
        <v>2386.1</v>
      </c>
      <c r="C415" s="59">
        <f>(Table30[[#This Row],[Real M2 Money Stock]]-B403)/B403</f>
        <v>-2.7312380253556725E-2</v>
      </c>
    </row>
    <row r="416" spans="1:3" x14ac:dyDescent="0.35">
      <c r="A416" s="22">
        <v>34029</v>
      </c>
      <c r="B416" s="24">
        <f>VLOOKUP(Table30[[#This Row],[Month]],'DB Money Supply'!$A:$D,3)</f>
        <v>2380.8000000000002</v>
      </c>
      <c r="C416" s="59">
        <f>(Table30[[#This Row],[Real M2 Money Stock]]-B404)/B404</f>
        <v>-2.7093294103224114E-2</v>
      </c>
    </row>
    <row r="417" spans="1:3" x14ac:dyDescent="0.35">
      <c r="A417" s="22">
        <v>34060</v>
      </c>
      <c r="B417" s="24">
        <f>VLOOKUP(Table30[[#This Row],[Month]],'DB Money Supply'!$A:$D,3)</f>
        <v>2372.3000000000002</v>
      </c>
      <c r="C417" s="59">
        <f>(Table30[[#This Row],[Real M2 Money Stock]]-B405)/B405</f>
        <v>-2.726750861079219E-2</v>
      </c>
    </row>
    <row r="418" spans="1:3" x14ac:dyDescent="0.35">
      <c r="A418" s="22">
        <v>34090</v>
      </c>
      <c r="B418" s="24">
        <f>VLOOKUP(Table30[[#This Row],[Month]],'DB Money Supply'!$A:$D,3)</f>
        <v>2383.4</v>
      </c>
      <c r="C418" s="59">
        <f>(Table30[[#This Row],[Real M2 Money Stock]]-B406)/B406</f>
        <v>-2.030582045379813E-2</v>
      </c>
    </row>
    <row r="419" spans="1:3" x14ac:dyDescent="0.35">
      <c r="A419" s="22">
        <v>34121</v>
      </c>
      <c r="B419" s="24">
        <f>VLOOKUP(Table30[[#This Row],[Month]],'DB Money Supply'!$A:$D,3)</f>
        <v>2385.6</v>
      </c>
      <c r="C419" s="59">
        <f>(Table30[[#This Row],[Real M2 Money Stock]]-B407)/B407</f>
        <v>-1.5069567730481815E-2</v>
      </c>
    </row>
    <row r="420" spans="1:3" x14ac:dyDescent="0.35">
      <c r="A420" s="22">
        <v>34151</v>
      </c>
      <c r="B420" s="24">
        <f>VLOOKUP(Table30[[#This Row],[Month]],'DB Money Supply'!$A:$D,3)</f>
        <v>2382</v>
      </c>
      <c r="C420" s="59">
        <f>(Table30[[#This Row],[Real M2 Money Stock]]-B408)/B408</f>
        <v>-1.3909587680079447E-2</v>
      </c>
    </row>
    <row r="421" spans="1:3" x14ac:dyDescent="0.35">
      <c r="A421" s="22">
        <v>34182</v>
      </c>
      <c r="B421" s="24">
        <f>VLOOKUP(Table30[[#This Row],[Month]],'DB Money Supply'!$A:$D,3)</f>
        <v>2379.6</v>
      </c>
      <c r="C421" s="59">
        <f>(Table30[[#This Row],[Real M2 Money Stock]]-B409)/B409</f>
        <v>-1.4209370727867841E-2</v>
      </c>
    </row>
    <row r="422" spans="1:3" x14ac:dyDescent="0.35">
      <c r="A422" s="22">
        <v>34213</v>
      </c>
      <c r="B422" s="24">
        <f>VLOOKUP(Table30[[#This Row],[Month]],'DB Money Supply'!$A:$D,3)</f>
        <v>2380.8000000000002</v>
      </c>
      <c r="C422" s="59">
        <f>(Table30[[#This Row],[Real M2 Money Stock]]-B410)/B410</f>
        <v>-1.4936488890727753E-2</v>
      </c>
    </row>
    <row r="423" spans="1:3" x14ac:dyDescent="0.35">
      <c r="A423" s="22">
        <v>34243</v>
      </c>
      <c r="B423" s="24">
        <f>VLOOKUP(Table30[[#This Row],[Month]],'DB Money Supply'!$A:$D,3)</f>
        <v>2374.1</v>
      </c>
      <c r="C423" s="59">
        <f>(Table30[[#This Row],[Real M2 Money Stock]]-B411)/B411</f>
        <v>-1.7424054300140681E-2</v>
      </c>
    </row>
    <row r="424" spans="1:3" x14ac:dyDescent="0.35">
      <c r="A424" s="22">
        <v>34274</v>
      </c>
      <c r="B424" s="24">
        <f>VLOOKUP(Table30[[#This Row],[Month]],'DB Money Supply'!$A:$D,3)</f>
        <v>2376.8000000000002</v>
      </c>
      <c r="C424" s="59">
        <f>(Table30[[#This Row],[Real M2 Money Stock]]-B412)/B412</f>
        <v>-1.4307634885746276E-2</v>
      </c>
    </row>
    <row r="425" spans="1:3" x14ac:dyDescent="0.35">
      <c r="A425" s="22">
        <v>34304</v>
      </c>
      <c r="B425" s="24">
        <f>VLOOKUP(Table30[[#This Row],[Month]],'DB Money Supply'!$A:$D,3)</f>
        <v>2374.9</v>
      </c>
      <c r="C425" s="59">
        <f>(Table30[[#This Row],[Real M2 Money Stock]]-B413)/B413</f>
        <v>-1.3213113391781165E-2</v>
      </c>
    </row>
    <row r="426" spans="1:3" x14ac:dyDescent="0.35">
      <c r="A426" s="22">
        <v>34335</v>
      </c>
      <c r="B426" s="24">
        <f>VLOOKUP(Table30[[#This Row],[Month]],'DB Money Supply'!$A:$D,3)</f>
        <v>2375.1999999999998</v>
      </c>
      <c r="C426" s="59">
        <f>(Table30[[#This Row],[Real M2 Money Stock]]-B414)/B414</f>
        <v>-7.9772793718416082E-3</v>
      </c>
    </row>
    <row r="427" spans="1:3" x14ac:dyDescent="0.35">
      <c r="A427" s="22">
        <v>34366</v>
      </c>
      <c r="B427" s="24">
        <f>VLOOKUP(Table30[[#This Row],[Month]],'DB Money Supply'!$A:$D,3)</f>
        <v>2369.3000000000002</v>
      </c>
      <c r="C427" s="59">
        <f>(Table30[[#This Row],[Real M2 Money Stock]]-B415)/B415</f>
        <v>-7.0407778383134523E-3</v>
      </c>
    </row>
    <row r="428" spans="1:3" x14ac:dyDescent="0.35">
      <c r="A428" s="22">
        <v>34394</v>
      </c>
      <c r="B428" s="24">
        <f>VLOOKUP(Table30[[#This Row],[Month]],'DB Money Supply'!$A:$D,3)</f>
        <v>2365.8000000000002</v>
      </c>
      <c r="C428" s="59">
        <f>(Table30[[#This Row],[Real M2 Money Stock]]-B416)/B416</f>
        <v>-6.3004032258064512E-3</v>
      </c>
    </row>
    <row r="429" spans="1:3" x14ac:dyDescent="0.35">
      <c r="A429" s="22">
        <v>34425</v>
      </c>
      <c r="B429" s="24">
        <f>VLOOKUP(Table30[[#This Row],[Month]],'DB Money Supply'!$A:$D,3)</f>
        <v>2365</v>
      </c>
      <c r="C429" s="59">
        <f>(Table30[[#This Row],[Real M2 Money Stock]]-B417)/B417</f>
        <v>-3.0771824811365264E-3</v>
      </c>
    </row>
    <row r="430" spans="1:3" x14ac:dyDescent="0.35">
      <c r="A430" s="22">
        <v>34455</v>
      </c>
      <c r="B430" s="24">
        <f>VLOOKUP(Table30[[#This Row],[Month]],'DB Money Supply'!$A:$D,3)</f>
        <v>2366.6</v>
      </c>
      <c r="C430" s="59">
        <f>(Table30[[#This Row],[Real M2 Money Stock]]-B418)/B418</f>
        <v>-7.0487538810103971E-3</v>
      </c>
    </row>
    <row r="431" spans="1:3" x14ac:dyDescent="0.35">
      <c r="A431" s="22">
        <v>34486</v>
      </c>
      <c r="B431" s="24">
        <f>VLOOKUP(Table30[[#This Row],[Month]],'DB Money Supply'!$A:$D,3)</f>
        <v>2352.6</v>
      </c>
      <c r="C431" s="59">
        <f>(Table30[[#This Row],[Real M2 Money Stock]]-B419)/B419</f>
        <v>-1.3832997987927566E-2</v>
      </c>
    </row>
    <row r="432" spans="1:3" x14ac:dyDescent="0.35">
      <c r="A432" s="22">
        <v>34516</v>
      </c>
      <c r="B432" s="24">
        <f>VLOOKUP(Table30[[#This Row],[Month]],'DB Money Supply'!$A:$D,3)</f>
        <v>2350.5</v>
      </c>
      <c r="C432" s="59">
        <f>(Table30[[#This Row],[Real M2 Money Stock]]-B420)/B420</f>
        <v>-1.3224181360201511E-2</v>
      </c>
    </row>
    <row r="433" spans="1:3" x14ac:dyDescent="0.35">
      <c r="A433" s="22">
        <v>34547</v>
      </c>
      <c r="B433" s="24">
        <f>VLOOKUP(Table30[[#This Row],[Month]],'DB Money Supply'!$A:$D,3)</f>
        <v>2339.4</v>
      </c>
      <c r="C433" s="59">
        <f>(Table30[[#This Row],[Real M2 Money Stock]]-B421)/B421</f>
        <v>-1.68935955622793E-2</v>
      </c>
    </row>
    <row r="434" spans="1:3" x14ac:dyDescent="0.35">
      <c r="A434" s="22">
        <v>34578</v>
      </c>
      <c r="B434" s="24">
        <f>VLOOKUP(Table30[[#This Row],[Month]],'DB Money Supply'!$A:$D,3)</f>
        <v>2335</v>
      </c>
      <c r="C434" s="59">
        <f>(Table30[[#This Row],[Real M2 Money Stock]]-B422)/B422</f>
        <v>-1.9237231182795776E-2</v>
      </c>
    </row>
    <row r="435" spans="1:3" x14ac:dyDescent="0.35">
      <c r="A435" s="22">
        <v>34608</v>
      </c>
      <c r="B435" s="24">
        <f>VLOOKUP(Table30[[#This Row],[Month]],'DB Money Supply'!$A:$D,3)</f>
        <v>2332.1999999999998</v>
      </c>
      <c r="C435" s="59">
        <f>(Table30[[#This Row],[Real M2 Money Stock]]-B423)/B423</f>
        <v>-1.7648793226907076E-2</v>
      </c>
    </row>
    <row r="436" spans="1:3" x14ac:dyDescent="0.35">
      <c r="A436" s="22">
        <v>34639</v>
      </c>
      <c r="B436" s="24">
        <f>VLOOKUP(Table30[[#This Row],[Month]],'DB Money Supply'!$A:$D,3)</f>
        <v>2327.9</v>
      </c>
      <c r="C436" s="59">
        <f>(Table30[[#This Row],[Real M2 Money Stock]]-B424)/B424</f>
        <v>-2.0573880848199295E-2</v>
      </c>
    </row>
    <row r="437" spans="1:3" x14ac:dyDescent="0.35">
      <c r="A437" s="22">
        <v>34669</v>
      </c>
      <c r="B437" s="24">
        <f>VLOOKUP(Table30[[#This Row],[Month]],'DB Money Supply'!$A:$D,3)</f>
        <v>2322.6999999999998</v>
      </c>
      <c r="C437" s="59">
        <f>(Table30[[#This Row],[Real M2 Money Stock]]-B425)/B425</f>
        <v>-2.1979872836751135E-2</v>
      </c>
    </row>
    <row r="438" spans="1:3" x14ac:dyDescent="0.35">
      <c r="A438" s="22">
        <v>34700</v>
      </c>
      <c r="B438" s="24">
        <f>VLOOKUP(Table30[[#This Row],[Month]],'DB Money Supply'!$A:$D,3)</f>
        <v>2320.5</v>
      </c>
      <c r="C438" s="59">
        <f>(Table30[[#This Row],[Real M2 Money Stock]]-B426)/B426</f>
        <v>-2.3029639609295983E-2</v>
      </c>
    </row>
    <row r="439" spans="1:3" x14ac:dyDescent="0.35">
      <c r="A439" s="22">
        <v>34731</v>
      </c>
      <c r="B439" s="24">
        <f>VLOOKUP(Table30[[#This Row],[Month]],'DB Money Supply'!$A:$D,3)</f>
        <v>2312.6999999999998</v>
      </c>
      <c r="C439" s="59">
        <f>(Table30[[#This Row],[Real M2 Money Stock]]-B427)/B427</f>
        <v>-2.3888912336977319E-2</v>
      </c>
    </row>
    <row r="440" spans="1:3" x14ac:dyDescent="0.35">
      <c r="A440" s="22">
        <v>34759</v>
      </c>
      <c r="B440" s="24">
        <f>VLOOKUP(Table30[[#This Row],[Month]],'DB Money Supply'!$A:$D,3)</f>
        <v>2308.9</v>
      </c>
      <c r="C440" s="59">
        <f>(Table30[[#This Row],[Real M2 Money Stock]]-B428)/B428</f>
        <v>-2.4051060951897914E-2</v>
      </c>
    </row>
    <row r="441" spans="1:3" x14ac:dyDescent="0.35">
      <c r="A441" s="22">
        <v>34790</v>
      </c>
      <c r="B441" s="24">
        <f>VLOOKUP(Table30[[#This Row],[Month]],'DB Money Supply'!$A:$D,3)</f>
        <v>2305.1</v>
      </c>
      <c r="C441" s="59">
        <f>(Table30[[#This Row],[Real M2 Money Stock]]-B429)/B429</f>
        <v>-2.5327695560253737E-2</v>
      </c>
    </row>
    <row r="442" spans="1:3" x14ac:dyDescent="0.35">
      <c r="A442" s="22">
        <v>34820</v>
      </c>
      <c r="B442" s="24">
        <f>VLOOKUP(Table30[[#This Row],[Month]],'DB Money Supply'!$A:$D,3)</f>
        <v>2317</v>
      </c>
      <c r="C442" s="59">
        <f>(Table30[[#This Row],[Real M2 Money Stock]]-B430)/B430</f>
        <v>-2.0958336854559247E-2</v>
      </c>
    </row>
    <row r="443" spans="1:3" x14ac:dyDescent="0.35">
      <c r="A443" s="22">
        <v>34851</v>
      </c>
      <c r="B443" s="24">
        <f>VLOOKUP(Table30[[#This Row],[Month]],'DB Money Supply'!$A:$D,3)</f>
        <v>2328.6999999999998</v>
      </c>
      <c r="C443" s="59">
        <f>(Table30[[#This Row],[Real M2 Money Stock]]-B431)/B431</f>
        <v>-1.0158973051092448E-2</v>
      </c>
    </row>
    <row r="444" spans="1:3" x14ac:dyDescent="0.35">
      <c r="A444" s="22">
        <v>34881</v>
      </c>
      <c r="B444" s="24">
        <f>VLOOKUP(Table30[[#This Row],[Month]],'DB Money Supply'!$A:$D,3)</f>
        <v>2337.6999999999998</v>
      </c>
      <c r="C444" s="59">
        <f>(Table30[[#This Row],[Real M2 Money Stock]]-B432)/B432</f>
        <v>-5.4456498617316239E-3</v>
      </c>
    </row>
    <row r="445" spans="1:3" x14ac:dyDescent="0.35">
      <c r="A445" s="22">
        <v>34912</v>
      </c>
      <c r="B445" s="24">
        <f>VLOOKUP(Table30[[#This Row],[Month]],'DB Money Supply'!$A:$D,3)</f>
        <v>2347.3000000000002</v>
      </c>
      <c r="C445" s="59">
        <f>(Table30[[#This Row],[Real M2 Money Stock]]-B433)/B433</f>
        <v>3.3769342566470424E-3</v>
      </c>
    </row>
    <row r="446" spans="1:3" x14ac:dyDescent="0.35">
      <c r="A446" s="22">
        <v>34943</v>
      </c>
      <c r="B446" s="24">
        <f>VLOOKUP(Table30[[#This Row],[Month]],'DB Money Supply'!$A:$D,3)</f>
        <v>2352.8000000000002</v>
      </c>
      <c r="C446" s="59">
        <f>(Table30[[#This Row],[Real M2 Money Stock]]-B434)/B434</f>
        <v>7.6231263383298425E-3</v>
      </c>
    </row>
    <row r="447" spans="1:3" x14ac:dyDescent="0.35">
      <c r="A447" s="22">
        <v>34973</v>
      </c>
      <c r="B447" s="24">
        <f>VLOOKUP(Table30[[#This Row],[Month]],'DB Money Supply'!$A:$D,3)</f>
        <v>2354</v>
      </c>
      <c r="C447" s="59">
        <f>(Table30[[#This Row],[Real M2 Money Stock]]-B435)/B435</f>
        <v>9.3473973072636073E-3</v>
      </c>
    </row>
    <row r="448" spans="1:3" x14ac:dyDescent="0.35">
      <c r="A448" s="22">
        <v>35004</v>
      </c>
      <c r="B448" s="24">
        <f>VLOOKUP(Table30[[#This Row],[Month]],'DB Money Supply'!$A:$D,3)</f>
        <v>2355.1999999999998</v>
      </c>
      <c r="C448" s="59">
        <f>(Table30[[#This Row],[Real M2 Money Stock]]-B436)/B436</f>
        <v>1.1727307874049455E-2</v>
      </c>
    </row>
    <row r="449" spans="1:3" x14ac:dyDescent="0.35">
      <c r="A449" s="22">
        <v>35034</v>
      </c>
      <c r="B449" s="24">
        <f>VLOOKUP(Table30[[#This Row],[Month]],'DB Money Supply'!$A:$D,3)</f>
        <v>2358.3000000000002</v>
      </c>
      <c r="C449" s="59">
        <f>(Table30[[#This Row],[Real M2 Money Stock]]-B437)/B437</f>
        <v>1.5326990140784589E-2</v>
      </c>
    </row>
    <row r="450" spans="1:3" x14ac:dyDescent="0.35">
      <c r="A450" s="22">
        <v>35065</v>
      </c>
      <c r="B450" s="24">
        <f>VLOOKUP(Table30[[#This Row],[Month]],'DB Money Supply'!$A:$D,3)</f>
        <v>2358</v>
      </c>
      <c r="C450" s="59">
        <f>(Table30[[#This Row],[Real M2 Money Stock]]-B438)/B438</f>
        <v>1.6160310277957338E-2</v>
      </c>
    </row>
    <row r="451" spans="1:3" x14ac:dyDescent="0.35">
      <c r="A451" s="22">
        <v>35096</v>
      </c>
      <c r="B451" s="24">
        <f>VLOOKUP(Table30[[#This Row],[Month]],'DB Money Supply'!$A:$D,3)</f>
        <v>2362.5</v>
      </c>
      <c r="C451" s="59">
        <f>(Table30[[#This Row],[Real M2 Money Stock]]-B439)/B439</f>
        <v>2.1533272798028358E-2</v>
      </c>
    </row>
    <row r="452" spans="1:3" x14ac:dyDescent="0.35">
      <c r="A452" s="22">
        <v>35125</v>
      </c>
      <c r="B452" s="24">
        <f>VLOOKUP(Table30[[#This Row],[Month]],'DB Money Supply'!$A:$D,3)</f>
        <v>2371</v>
      </c>
      <c r="C452" s="59">
        <f>(Table30[[#This Row],[Real M2 Money Stock]]-B440)/B440</f>
        <v>2.6895924466195983E-2</v>
      </c>
    </row>
    <row r="453" spans="1:3" x14ac:dyDescent="0.35">
      <c r="A453" s="22">
        <v>35156</v>
      </c>
      <c r="B453" s="24">
        <f>VLOOKUP(Table30[[#This Row],[Month]],'DB Money Supply'!$A:$D,3)</f>
        <v>2368.8000000000002</v>
      </c>
      <c r="C453" s="59">
        <f>(Table30[[#This Row],[Real M2 Money Stock]]-B441)/B441</f>
        <v>2.7634375948982812E-2</v>
      </c>
    </row>
    <row r="454" spans="1:3" x14ac:dyDescent="0.35">
      <c r="A454" s="22">
        <v>35186</v>
      </c>
      <c r="B454" s="24">
        <f>VLOOKUP(Table30[[#This Row],[Month]],'DB Money Supply'!$A:$D,3)</f>
        <v>2371.9</v>
      </c>
      <c r="C454" s="59">
        <f>(Table30[[#This Row],[Real M2 Money Stock]]-B442)/B442</f>
        <v>2.3694432455761801E-2</v>
      </c>
    </row>
    <row r="455" spans="1:3" x14ac:dyDescent="0.35">
      <c r="A455" s="22">
        <v>35217</v>
      </c>
      <c r="B455" s="24">
        <f>VLOOKUP(Table30[[#This Row],[Month]],'DB Money Supply'!$A:$D,3)</f>
        <v>2375.6</v>
      </c>
      <c r="C455" s="59">
        <f>(Table30[[#This Row],[Real M2 Money Stock]]-B443)/B443</f>
        <v>2.0139992270365479E-2</v>
      </c>
    </row>
    <row r="456" spans="1:3" x14ac:dyDescent="0.35">
      <c r="A456" s="22">
        <v>35247</v>
      </c>
      <c r="B456" s="24">
        <f>VLOOKUP(Table30[[#This Row],[Month]],'DB Money Supply'!$A:$D,3)</f>
        <v>2380.3000000000002</v>
      </c>
      <c r="C456" s="59">
        <f>(Table30[[#This Row],[Real M2 Money Stock]]-B444)/B444</f>
        <v>1.8223039739915459E-2</v>
      </c>
    </row>
    <row r="457" spans="1:3" x14ac:dyDescent="0.35">
      <c r="A457" s="22">
        <v>35278</v>
      </c>
      <c r="B457" s="24">
        <f>VLOOKUP(Table30[[#This Row],[Month]],'DB Money Supply'!$A:$D,3)</f>
        <v>2381.6999999999998</v>
      </c>
      <c r="C457" s="59">
        <f>(Table30[[#This Row],[Real M2 Money Stock]]-B445)/B445</f>
        <v>1.4655135687811372E-2</v>
      </c>
    </row>
    <row r="458" spans="1:3" x14ac:dyDescent="0.35">
      <c r="A458" s="22">
        <v>35309</v>
      </c>
      <c r="B458" s="24">
        <f>VLOOKUP(Table30[[#This Row],[Month]],'DB Money Supply'!$A:$D,3)</f>
        <v>2380.1</v>
      </c>
      <c r="C458" s="59">
        <f>(Table30[[#This Row],[Real M2 Money Stock]]-B446)/B446</f>
        <v>1.160319619177139E-2</v>
      </c>
    </row>
    <row r="459" spans="1:3" x14ac:dyDescent="0.35">
      <c r="A459" s="22">
        <v>35339</v>
      </c>
      <c r="B459" s="24">
        <f>VLOOKUP(Table30[[#This Row],[Month]],'DB Money Supply'!$A:$D,3)</f>
        <v>2384.8000000000002</v>
      </c>
      <c r="C459" s="59">
        <f>(Table30[[#This Row],[Real M2 Money Stock]]-B447)/B447</f>
        <v>1.3084112149532787E-2</v>
      </c>
    </row>
    <row r="460" spans="1:3" x14ac:dyDescent="0.35">
      <c r="A460" s="22">
        <v>35370</v>
      </c>
      <c r="B460" s="24">
        <f>VLOOKUP(Table30[[#This Row],[Month]],'DB Money Supply'!$A:$D,3)</f>
        <v>2391.4</v>
      </c>
      <c r="C460" s="59">
        <f>(Table30[[#This Row],[Real M2 Money Stock]]-B448)/B448</f>
        <v>1.5370244565217508E-2</v>
      </c>
    </row>
    <row r="461" spans="1:3" x14ac:dyDescent="0.35">
      <c r="A461" s="22">
        <v>35400</v>
      </c>
      <c r="B461" s="24">
        <f>VLOOKUP(Table30[[#This Row],[Month]],'DB Money Supply'!$A:$D,3)</f>
        <v>2400.1</v>
      </c>
      <c r="C461" s="59">
        <f>(Table30[[#This Row],[Real M2 Money Stock]]-B449)/B449</f>
        <v>1.7724632150277624E-2</v>
      </c>
    </row>
    <row r="462" spans="1:3" x14ac:dyDescent="0.35">
      <c r="A462" s="22">
        <v>35431</v>
      </c>
      <c r="B462" s="24">
        <f>VLOOKUP(Table30[[#This Row],[Month]],'DB Money Supply'!$A:$D,3)</f>
        <v>2405.6</v>
      </c>
      <c r="C462" s="59">
        <f>(Table30[[#This Row],[Real M2 Money Stock]]-B450)/B450</f>
        <v>2.0186598812552973E-2</v>
      </c>
    </row>
    <row r="463" spans="1:3" x14ac:dyDescent="0.35">
      <c r="A463" s="22">
        <v>35462</v>
      </c>
      <c r="B463" s="24">
        <f>VLOOKUP(Table30[[#This Row],[Month]],'DB Money Supply'!$A:$D,3)</f>
        <v>2408.5</v>
      </c>
      <c r="C463" s="59">
        <f>(Table30[[#This Row],[Real M2 Money Stock]]-B451)/B451</f>
        <v>1.9470899470899472E-2</v>
      </c>
    </row>
    <row r="464" spans="1:3" x14ac:dyDescent="0.35">
      <c r="A464" s="22">
        <v>35490</v>
      </c>
      <c r="B464" s="24">
        <f>VLOOKUP(Table30[[#This Row],[Month]],'DB Money Supply'!$A:$D,3)</f>
        <v>2416.3000000000002</v>
      </c>
      <c r="C464" s="59">
        <f>(Table30[[#This Row],[Real M2 Money Stock]]-B452)/B452</f>
        <v>1.9105862505272114E-2</v>
      </c>
    </row>
    <row r="465" spans="1:3" x14ac:dyDescent="0.35">
      <c r="A465" s="22">
        <v>35521</v>
      </c>
      <c r="B465" s="24">
        <f>VLOOKUP(Table30[[#This Row],[Month]],'DB Money Supply'!$A:$D,3)</f>
        <v>2424.6</v>
      </c>
      <c r="C465" s="59">
        <f>(Table30[[#This Row],[Real M2 Money Stock]]-B453)/B453</f>
        <v>2.3556231003039396E-2</v>
      </c>
    </row>
    <row r="466" spans="1:3" x14ac:dyDescent="0.35">
      <c r="A466" s="22">
        <v>35551</v>
      </c>
      <c r="B466" s="24">
        <f>VLOOKUP(Table30[[#This Row],[Month]],'DB Money Supply'!$A:$D,3)</f>
        <v>2432.3000000000002</v>
      </c>
      <c r="C466" s="59">
        <f>(Table30[[#This Row],[Real M2 Money Stock]]-B454)/B454</f>
        <v>2.5464817235127994E-2</v>
      </c>
    </row>
    <row r="467" spans="1:3" x14ac:dyDescent="0.35">
      <c r="A467" s="22">
        <v>35582</v>
      </c>
      <c r="B467" s="24">
        <f>VLOOKUP(Table30[[#This Row],[Month]],'DB Money Supply'!$A:$D,3)</f>
        <v>2438.1999999999998</v>
      </c>
      <c r="C467" s="59">
        <f>(Table30[[#This Row],[Real M2 Money Stock]]-B455)/B455</f>
        <v>2.6351237582084488E-2</v>
      </c>
    </row>
    <row r="468" spans="1:3" x14ac:dyDescent="0.35">
      <c r="A468" s="22">
        <v>35612</v>
      </c>
      <c r="B468" s="24">
        <f>VLOOKUP(Table30[[#This Row],[Month]],'DB Money Supply'!$A:$D,3)</f>
        <v>2446.3000000000002</v>
      </c>
      <c r="C468" s="59">
        <f>(Table30[[#This Row],[Real M2 Money Stock]]-B456)/B456</f>
        <v>2.7727597361677098E-2</v>
      </c>
    </row>
    <row r="469" spans="1:3" x14ac:dyDescent="0.35">
      <c r="A469" s="22">
        <v>35643</v>
      </c>
      <c r="B469" s="24">
        <f>VLOOKUP(Table30[[#This Row],[Month]],'DB Money Supply'!$A:$D,3)</f>
        <v>2461.1</v>
      </c>
      <c r="C469" s="59">
        <f>(Table30[[#This Row],[Real M2 Money Stock]]-B457)/B457</f>
        <v>3.3337532014947345E-2</v>
      </c>
    </row>
    <row r="470" spans="1:3" x14ac:dyDescent="0.35">
      <c r="A470" s="22">
        <v>35674</v>
      </c>
      <c r="B470" s="24">
        <f>VLOOKUP(Table30[[#This Row],[Month]],'DB Money Supply'!$A:$D,3)</f>
        <v>2464.6999999999998</v>
      </c>
      <c r="C470" s="59">
        <f>(Table30[[#This Row],[Real M2 Money Stock]]-B458)/B458</f>
        <v>3.5544725011554097E-2</v>
      </c>
    </row>
    <row r="471" spans="1:3" x14ac:dyDescent="0.35">
      <c r="A471" s="22">
        <v>35704</v>
      </c>
      <c r="B471" s="24">
        <f>VLOOKUP(Table30[[#This Row],[Month]],'DB Money Supply'!$A:$D,3)</f>
        <v>2472</v>
      </c>
      <c r="C471" s="59">
        <f>(Table30[[#This Row],[Real M2 Money Stock]]-B459)/B459</f>
        <v>3.6564911103656415E-2</v>
      </c>
    </row>
    <row r="472" spans="1:3" x14ac:dyDescent="0.35">
      <c r="A472" s="22">
        <v>35735</v>
      </c>
      <c r="B472" s="24">
        <f>VLOOKUP(Table30[[#This Row],[Month]],'DB Money Supply'!$A:$D,3)</f>
        <v>2482.9</v>
      </c>
      <c r="C472" s="59">
        <f>(Table30[[#This Row],[Real M2 Money Stock]]-B460)/B460</f>
        <v>3.8262105879401188E-2</v>
      </c>
    </row>
    <row r="473" spans="1:3" x14ac:dyDescent="0.35">
      <c r="A473" s="22">
        <v>35765</v>
      </c>
      <c r="B473" s="24">
        <f>VLOOKUP(Table30[[#This Row],[Month]],'DB Money Supply'!$A:$D,3)</f>
        <v>2492.5</v>
      </c>
      <c r="C473" s="59">
        <f>(Table30[[#This Row],[Real M2 Money Stock]]-B461)/B461</f>
        <v>3.8498395900170866E-2</v>
      </c>
    </row>
    <row r="474" spans="1:3" x14ac:dyDescent="0.35">
      <c r="A474" s="22">
        <v>35796</v>
      </c>
      <c r="B474" s="24">
        <f>VLOOKUP(Table30[[#This Row],[Month]],'DB Money Supply'!$A:$D,3)</f>
        <v>2503.8000000000002</v>
      </c>
      <c r="C474" s="59">
        <f>(Table30[[#This Row],[Real M2 Money Stock]]-B462)/B462</f>
        <v>4.0821416694379893E-2</v>
      </c>
    </row>
    <row r="475" spans="1:3" x14ac:dyDescent="0.35">
      <c r="A475" s="22">
        <v>35827</v>
      </c>
      <c r="B475" s="24">
        <f>VLOOKUP(Table30[[#This Row],[Month]],'DB Money Supply'!$A:$D,3)</f>
        <v>2524</v>
      </c>
      <c r="C475" s="59">
        <f>(Table30[[#This Row],[Real M2 Money Stock]]-B463)/B463</f>
        <v>4.7955158812538923E-2</v>
      </c>
    </row>
    <row r="476" spans="1:3" x14ac:dyDescent="0.35">
      <c r="A476" s="22">
        <v>35855</v>
      </c>
      <c r="B476" s="24">
        <f>VLOOKUP(Table30[[#This Row],[Month]],'DB Money Supply'!$A:$D,3)</f>
        <v>2539.6999999999998</v>
      </c>
      <c r="C476" s="59">
        <f>(Table30[[#This Row],[Real M2 Money Stock]]-B464)/B464</f>
        <v>5.1069817489549987E-2</v>
      </c>
    </row>
    <row r="477" spans="1:3" x14ac:dyDescent="0.35">
      <c r="A477" s="22">
        <v>35886</v>
      </c>
      <c r="B477" s="24">
        <f>VLOOKUP(Table30[[#This Row],[Month]],'DB Money Supply'!$A:$D,3)</f>
        <v>2552.5</v>
      </c>
      <c r="C477" s="59">
        <f>(Table30[[#This Row],[Real M2 Money Stock]]-B465)/B465</f>
        <v>5.2750969232038314E-2</v>
      </c>
    </row>
    <row r="478" spans="1:3" x14ac:dyDescent="0.35">
      <c r="A478" s="22">
        <v>35916</v>
      </c>
      <c r="B478" s="24">
        <f>VLOOKUP(Table30[[#This Row],[Month]],'DB Money Supply'!$A:$D,3)</f>
        <v>2561.1</v>
      </c>
      <c r="C478" s="59">
        <f>(Table30[[#This Row],[Real M2 Money Stock]]-B466)/B466</f>
        <v>5.2953994161904251E-2</v>
      </c>
    </row>
    <row r="479" spans="1:3" x14ac:dyDescent="0.35">
      <c r="A479" s="22">
        <v>35947</v>
      </c>
      <c r="B479" s="24">
        <f>VLOOKUP(Table30[[#This Row],[Month]],'DB Money Supply'!$A:$D,3)</f>
        <v>2570.1</v>
      </c>
      <c r="C479" s="59">
        <f>(Table30[[#This Row],[Real M2 Money Stock]]-B467)/B467</f>
        <v>5.4097284882290257E-2</v>
      </c>
    </row>
    <row r="480" spans="1:3" x14ac:dyDescent="0.35">
      <c r="A480" s="22">
        <v>35977</v>
      </c>
      <c r="B480" s="24">
        <f>VLOOKUP(Table30[[#This Row],[Month]],'DB Money Supply'!$A:$D,3)</f>
        <v>2575.9</v>
      </c>
      <c r="C480" s="59">
        <f>(Table30[[#This Row],[Real M2 Money Stock]]-B468)/B468</f>
        <v>5.2977966725258514E-2</v>
      </c>
    </row>
    <row r="481" spans="1:3" x14ac:dyDescent="0.35">
      <c r="A481" s="22">
        <v>36008</v>
      </c>
      <c r="B481" s="24">
        <f>VLOOKUP(Table30[[#This Row],[Month]],'DB Money Supply'!$A:$D,3)</f>
        <v>2587.9</v>
      </c>
      <c r="C481" s="59">
        <f>(Table30[[#This Row],[Real M2 Money Stock]]-B469)/B469</f>
        <v>5.1521677298768921E-2</v>
      </c>
    </row>
    <row r="482" spans="1:3" x14ac:dyDescent="0.35">
      <c r="A482" s="22">
        <v>36039</v>
      </c>
      <c r="B482" s="24">
        <f>VLOOKUP(Table30[[#This Row],[Month]],'DB Money Supply'!$A:$D,3)</f>
        <v>2610.1999999999998</v>
      </c>
      <c r="C482" s="59">
        <f>(Table30[[#This Row],[Real M2 Money Stock]]-B470)/B470</f>
        <v>5.9033553779364631E-2</v>
      </c>
    </row>
    <row r="483" spans="1:3" x14ac:dyDescent="0.35">
      <c r="A483" s="22">
        <v>36069</v>
      </c>
      <c r="B483" s="24">
        <f>VLOOKUP(Table30[[#This Row],[Month]],'DB Money Supply'!$A:$D,3)</f>
        <v>2628.2</v>
      </c>
      <c r="C483" s="59">
        <f>(Table30[[#This Row],[Real M2 Money Stock]]-B471)/B471</f>
        <v>6.3187702265372098E-2</v>
      </c>
    </row>
    <row r="484" spans="1:3" x14ac:dyDescent="0.35">
      <c r="A484" s="22">
        <v>36100</v>
      </c>
      <c r="B484" s="24">
        <f>VLOOKUP(Table30[[#This Row],[Month]],'DB Money Supply'!$A:$D,3)</f>
        <v>2648.6</v>
      </c>
      <c r="C484" s="59">
        <f>(Table30[[#This Row],[Real M2 Money Stock]]-B472)/B472</f>
        <v>6.6736477506141936E-2</v>
      </c>
    </row>
    <row r="485" spans="1:3" x14ac:dyDescent="0.35">
      <c r="A485" s="22">
        <v>36130</v>
      </c>
      <c r="B485" s="24">
        <f>VLOOKUP(Table30[[#This Row],[Month]],'DB Money Supply'!$A:$D,3)</f>
        <v>2661.3</v>
      </c>
      <c r="C485" s="59">
        <f>(Table30[[#This Row],[Real M2 Money Stock]]-B473)/B473</f>
        <v>6.7723169508525652E-2</v>
      </c>
    </row>
    <row r="486" spans="1:3" x14ac:dyDescent="0.35">
      <c r="A486" s="22">
        <v>36161</v>
      </c>
      <c r="B486" s="24">
        <f>VLOOKUP(Table30[[#This Row],[Month]],'DB Money Supply'!$A:$D,3)</f>
        <v>2673.1</v>
      </c>
      <c r="C486" s="59">
        <f>(Table30[[#This Row],[Real M2 Money Stock]]-B474)/B474</f>
        <v>6.7617221822829185E-2</v>
      </c>
    </row>
    <row r="487" spans="1:3" x14ac:dyDescent="0.35">
      <c r="A487" s="22">
        <v>36192</v>
      </c>
      <c r="B487" s="24">
        <f>VLOOKUP(Table30[[#This Row],[Month]],'DB Money Supply'!$A:$D,3)</f>
        <v>2686.9</v>
      </c>
      <c r="C487" s="59">
        <f>(Table30[[#This Row],[Real M2 Money Stock]]-B475)/B475</f>
        <v>6.4540412044374051E-2</v>
      </c>
    </row>
    <row r="488" spans="1:3" x14ac:dyDescent="0.35">
      <c r="A488" s="22">
        <v>36220</v>
      </c>
      <c r="B488" s="24">
        <f>VLOOKUP(Table30[[#This Row],[Month]],'DB Money Supply'!$A:$D,3)</f>
        <v>2689.4</v>
      </c>
      <c r="C488" s="59">
        <f>(Table30[[#This Row],[Real M2 Money Stock]]-B476)/B476</f>
        <v>5.8943969760208013E-2</v>
      </c>
    </row>
    <row r="489" spans="1:3" x14ac:dyDescent="0.35">
      <c r="A489" s="22">
        <v>36251</v>
      </c>
      <c r="B489" s="24">
        <f>VLOOKUP(Table30[[#This Row],[Month]],'DB Money Supply'!$A:$D,3)</f>
        <v>2688.8</v>
      </c>
      <c r="C489" s="59">
        <f>(Table30[[#This Row],[Real M2 Money Stock]]-B477)/B477</f>
        <v>5.3398628795298796E-2</v>
      </c>
    </row>
    <row r="490" spans="1:3" x14ac:dyDescent="0.35">
      <c r="A490" s="22">
        <v>36281</v>
      </c>
      <c r="B490" s="24">
        <f>VLOOKUP(Table30[[#This Row],[Month]],'DB Money Supply'!$A:$D,3)</f>
        <v>2702</v>
      </c>
      <c r="C490" s="59">
        <f>(Table30[[#This Row],[Real M2 Money Stock]]-B478)/B478</f>
        <v>5.5015423060403773E-2</v>
      </c>
    </row>
    <row r="491" spans="1:3" x14ac:dyDescent="0.35">
      <c r="A491" s="22">
        <v>36312</v>
      </c>
      <c r="B491" s="24">
        <f>VLOOKUP(Table30[[#This Row],[Month]],'DB Money Supply'!$A:$D,3)</f>
        <v>2715.2</v>
      </c>
      <c r="C491" s="59">
        <f>(Table30[[#This Row],[Real M2 Money Stock]]-B479)/B479</f>
        <v>5.6456947200498001E-2</v>
      </c>
    </row>
    <row r="492" spans="1:3" x14ac:dyDescent="0.35">
      <c r="A492" s="22">
        <v>36342</v>
      </c>
      <c r="B492" s="24">
        <f>VLOOKUP(Table30[[#This Row],[Month]],'DB Money Supply'!$A:$D,3)</f>
        <v>2720.2</v>
      </c>
      <c r="C492" s="59">
        <f>(Table30[[#This Row],[Real M2 Money Stock]]-B480)/B480</f>
        <v>5.6019255405877447E-2</v>
      </c>
    </row>
    <row r="493" spans="1:3" x14ac:dyDescent="0.35">
      <c r="A493" s="22">
        <v>36373</v>
      </c>
      <c r="B493" s="24">
        <f>VLOOKUP(Table30[[#This Row],[Month]],'DB Money Supply'!$A:$D,3)</f>
        <v>2723.9</v>
      </c>
      <c r="C493" s="59">
        <f>(Table30[[#This Row],[Real M2 Money Stock]]-B481)/B481</f>
        <v>5.2552262452181302E-2</v>
      </c>
    </row>
    <row r="494" spans="1:3" x14ac:dyDescent="0.35">
      <c r="A494" s="22">
        <v>36404</v>
      </c>
      <c r="B494" s="24">
        <f>VLOOKUP(Table30[[#This Row],[Month]],'DB Money Supply'!$A:$D,3)</f>
        <v>2722.1</v>
      </c>
      <c r="C494" s="59">
        <f>(Table30[[#This Row],[Real M2 Money Stock]]-B482)/B482</f>
        <v>4.2870278139606199E-2</v>
      </c>
    </row>
    <row r="495" spans="1:3" x14ac:dyDescent="0.35">
      <c r="A495" s="22">
        <v>36434</v>
      </c>
      <c r="B495" s="24">
        <f>VLOOKUP(Table30[[#This Row],[Month]],'DB Money Supply'!$A:$D,3)</f>
        <v>2731.4</v>
      </c>
      <c r="C495" s="59">
        <f>(Table30[[#This Row],[Real M2 Money Stock]]-B483)/B483</f>
        <v>3.9266418080815872E-2</v>
      </c>
    </row>
    <row r="496" spans="1:3" x14ac:dyDescent="0.35">
      <c r="A496" s="22">
        <v>36465</v>
      </c>
      <c r="B496" s="24">
        <f>VLOOKUP(Table30[[#This Row],[Month]],'DB Money Supply'!$A:$D,3)</f>
        <v>2737.8</v>
      </c>
      <c r="C496" s="59">
        <f>(Table30[[#This Row],[Real M2 Money Stock]]-B484)/B484</f>
        <v>3.3678169599033553E-2</v>
      </c>
    </row>
    <row r="497" spans="1:3" x14ac:dyDescent="0.35">
      <c r="A497" s="22">
        <v>36495</v>
      </c>
      <c r="B497" s="24">
        <f>VLOOKUP(Table30[[#This Row],[Month]],'DB Money Supply'!$A:$D,3)</f>
        <v>2747.6</v>
      </c>
      <c r="C497" s="59">
        <f>(Table30[[#This Row],[Real M2 Money Stock]]-B485)/B485</f>
        <v>3.2427760868748254E-2</v>
      </c>
    </row>
    <row r="498" spans="1:3" x14ac:dyDescent="0.35">
      <c r="A498" s="22">
        <v>36526</v>
      </c>
      <c r="B498" s="24">
        <f>VLOOKUP(Table30[[#This Row],[Month]],'DB Money Supply'!$A:$D,3)</f>
        <v>2756.2</v>
      </c>
      <c r="C498" s="59">
        <f>(Table30[[#This Row],[Real M2 Money Stock]]-B486)/B486</f>
        <v>3.1087501402865553E-2</v>
      </c>
    </row>
    <row r="499" spans="1:3" x14ac:dyDescent="0.35">
      <c r="A499" s="22">
        <v>36557</v>
      </c>
      <c r="B499" s="24">
        <f>VLOOKUP(Table30[[#This Row],[Month]],'DB Money Supply'!$A:$D,3)</f>
        <v>2752.6</v>
      </c>
      <c r="C499" s="59">
        <f>(Table30[[#This Row],[Real M2 Money Stock]]-B487)/B487</f>
        <v>2.445197067252217E-2</v>
      </c>
    </row>
    <row r="500" spans="1:3" x14ac:dyDescent="0.35">
      <c r="A500" s="22">
        <v>36586</v>
      </c>
      <c r="B500" s="24">
        <f>VLOOKUP(Table30[[#This Row],[Month]],'DB Money Supply'!$A:$D,3)</f>
        <v>2754.5</v>
      </c>
      <c r="C500" s="59">
        <f>(Table30[[#This Row],[Real M2 Money Stock]]-B488)/B488</f>
        <v>2.4206142634044733E-2</v>
      </c>
    </row>
    <row r="501" spans="1:3" x14ac:dyDescent="0.35">
      <c r="A501" s="22">
        <v>36617</v>
      </c>
      <c r="B501" s="24">
        <f>VLOOKUP(Table30[[#This Row],[Month]],'DB Money Supply'!$A:$D,3)</f>
        <v>2788.8</v>
      </c>
      <c r="C501" s="59">
        <f>(Table30[[#This Row],[Real M2 Money Stock]]-B489)/B489</f>
        <v>3.7191312109491219E-2</v>
      </c>
    </row>
    <row r="502" spans="1:3" x14ac:dyDescent="0.35">
      <c r="A502" s="22">
        <v>36647</v>
      </c>
      <c r="B502" s="24">
        <f>VLOOKUP(Table30[[#This Row],[Month]],'DB Money Supply'!$A:$D,3)</f>
        <v>2776.8</v>
      </c>
      <c r="C502" s="59">
        <f>(Table30[[#This Row],[Real M2 Money Stock]]-B490)/B490</f>
        <v>2.7683197631384226E-2</v>
      </c>
    </row>
    <row r="503" spans="1:3" x14ac:dyDescent="0.35">
      <c r="A503" s="22">
        <v>36678</v>
      </c>
      <c r="B503" s="24">
        <f>VLOOKUP(Table30[[#This Row],[Month]],'DB Money Supply'!$A:$D,3)</f>
        <v>2771.1</v>
      </c>
      <c r="C503" s="59">
        <f>(Table30[[#This Row],[Real M2 Money Stock]]-B491)/B491</f>
        <v>2.0587802003535684E-2</v>
      </c>
    </row>
    <row r="504" spans="1:3" x14ac:dyDescent="0.35">
      <c r="A504" s="22">
        <v>36708</v>
      </c>
      <c r="B504" s="24">
        <f>VLOOKUP(Table30[[#This Row],[Month]],'DB Money Supply'!$A:$D,3)</f>
        <v>2773.2</v>
      </c>
      <c r="C504" s="59">
        <f>(Table30[[#This Row],[Real M2 Money Stock]]-B492)/B492</f>
        <v>1.9483861480773475E-2</v>
      </c>
    </row>
    <row r="505" spans="1:3" x14ac:dyDescent="0.35">
      <c r="A505" s="22">
        <v>36739</v>
      </c>
      <c r="B505" s="24">
        <f>VLOOKUP(Table30[[#This Row],[Month]],'DB Money Supply'!$A:$D,3)</f>
        <v>2789.5</v>
      </c>
      <c r="C505" s="59">
        <f>(Table30[[#This Row],[Real M2 Money Stock]]-B493)/B493</f>
        <v>2.4083116120268699E-2</v>
      </c>
    </row>
    <row r="506" spans="1:3" x14ac:dyDescent="0.35">
      <c r="A506" s="22">
        <v>36770</v>
      </c>
      <c r="B506" s="24">
        <f>VLOOKUP(Table30[[#This Row],[Month]],'DB Money Supply'!$A:$D,3)</f>
        <v>2795.6</v>
      </c>
      <c r="C506" s="59">
        <f>(Table30[[#This Row],[Real M2 Money Stock]]-B494)/B494</f>
        <v>2.7001212299327726E-2</v>
      </c>
    </row>
    <row r="507" spans="1:3" x14ac:dyDescent="0.35">
      <c r="A507" s="22">
        <v>36800</v>
      </c>
      <c r="B507" s="24">
        <f>VLOOKUP(Table30[[#This Row],[Month]],'DB Money Supply'!$A:$D,3)</f>
        <v>2800</v>
      </c>
      <c r="C507" s="59">
        <f>(Table30[[#This Row],[Real M2 Money Stock]]-B495)/B495</f>
        <v>2.5115325474115803E-2</v>
      </c>
    </row>
    <row r="508" spans="1:3" x14ac:dyDescent="0.35">
      <c r="A508" s="22">
        <v>36831</v>
      </c>
      <c r="B508" s="24">
        <f>VLOOKUP(Table30[[#This Row],[Month]],'DB Money Supply'!$A:$D,3)</f>
        <v>2801.5</v>
      </c>
      <c r="C508" s="59">
        <f>(Table30[[#This Row],[Real M2 Money Stock]]-B496)/B496</f>
        <v>2.3266856600189866E-2</v>
      </c>
    </row>
    <row r="509" spans="1:3" x14ac:dyDescent="0.35">
      <c r="A509" s="22">
        <v>36861</v>
      </c>
      <c r="B509" s="24">
        <f>VLOOKUP(Table30[[#This Row],[Month]],'DB Money Supply'!$A:$D,3)</f>
        <v>2820.7</v>
      </c>
      <c r="C509" s="59">
        <f>(Table30[[#This Row],[Real M2 Money Stock]]-B497)/B497</f>
        <v>2.6605037123307581E-2</v>
      </c>
    </row>
    <row r="510" spans="1:3" x14ac:dyDescent="0.35">
      <c r="A510" s="22">
        <v>36892</v>
      </c>
      <c r="B510" s="24">
        <f>VLOOKUP(Table30[[#This Row],[Month]],'DB Money Supply'!$A:$D,3)</f>
        <v>2833.5</v>
      </c>
      <c r="C510" s="59">
        <f>(Table30[[#This Row],[Real M2 Money Stock]]-B498)/B498</f>
        <v>2.804586024236274E-2</v>
      </c>
    </row>
    <row r="511" spans="1:3" x14ac:dyDescent="0.35">
      <c r="A511" s="22">
        <v>36923</v>
      </c>
      <c r="B511" s="24">
        <f>VLOOKUP(Table30[[#This Row],[Month]],'DB Money Supply'!$A:$D,3)</f>
        <v>2848.9</v>
      </c>
      <c r="C511" s="59">
        <f>(Table30[[#This Row],[Real M2 Money Stock]]-B499)/B499</f>
        <v>3.4985104991644332E-2</v>
      </c>
    </row>
    <row r="512" spans="1:3" x14ac:dyDescent="0.35">
      <c r="A512" s="22">
        <v>36951</v>
      </c>
      <c r="B512" s="24">
        <f>VLOOKUP(Table30[[#This Row],[Month]],'DB Money Supply'!$A:$D,3)</f>
        <v>2880.2</v>
      </c>
      <c r="C512" s="59">
        <f>(Table30[[#This Row],[Real M2 Money Stock]]-B500)/B500</f>
        <v>4.5634416409511644E-2</v>
      </c>
    </row>
    <row r="513" spans="1:3" x14ac:dyDescent="0.35">
      <c r="A513" s="22">
        <v>36982</v>
      </c>
      <c r="B513" s="24">
        <f>VLOOKUP(Table30[[#This Row],[Month]],'DB Money Supply'!$A:$D,3)</f>
        <v>2911.5</v>
      </c>
      <c r="C513" s="59">
        <f>(Table30[[#This Row],[Real M2 Money Stock]]-B501)/B501</f>
        <v>4.3997418244406131E-2</v>
      </c>
    </row>
    <row r="514" spans="1:3" x14ac:dyDescent="0.35">
      <c r="A514" s="22">
        <v>37012</v>
      </c>
      <c r="B514" s="24">
        <f>VLOOKUP(Table30[[#This Row],[Month]],'DB Money Supply'!$A:$D,3)</f>
        <v>2895.1</v>
      </c>
      <c r="C514" s="59">
        <f>(Table30[[#This Row],[Real M2 Money Stock]]-B502)/B502</f>
        <v>4.2602996254681544E-2</v>
      </c>
    </row>
    <row r="515" spans="1:3" x14ac:dyDescent="0.35">
      <c r="A515" s="22">
        <v>37043</v>
      </c>
      <c r="B515" s="24">
        <f>VLOOKUP(Table30[[#This Row],[Month]],'DB Money Supply'!$A:$D,3)</f>
        <v>2911.4</v>
      </c>
      <c r="C515" s="59">
        <f>(Table30[[#This Row],[Real M2 Money Stock]]-B503)/B503</f>
        <v>5.0629713832052323E-2</v>
      </c>
    </row>
    <row r="516" spans="1:3" x14ac:dyDescent="0.35">
      <c r="A516" s="22">
        <v>37073</v>
      </c>
      <c r="B516" s="24">
        <f>VLOOKUP(Table30[[#This Row],[Month]],'DB Money Supply'!$A:$D,3)</f>
        <v>2933.1</v>
      </c>
      <c r="C516" s="59">
        <f>(Table30[[#This Row],[Real M2 Money Stock]]-B504)/B504</f>
        <v>5.7659022068368711E-2</v>
      </c>
    </row>
    <row r="517" spans="1:3" x14ac:dyDescent="0.35">
      <c r="A517" s="22">
        <v>37104</v>
      </c>
      <c r="B517" s="24">
        <f>VLOOKUP(Table30[[#This Row],[Month]],'DB Money Supply'!$A:$D,3)</f>
        <v>2952.2</v>
      </c>
      <c r="C517" s="59">
        <f>(Table30[[#This Row],[Real M2 Money Stock]]-B505)/B505</f>
        <v>5.8325864850331532E-2</v>
      </c>
    </row>
    <row r="518" spans="1:3" x14ac:dyDescent="0.35">
      <c r="A518" s="22">
        <v>37135</v>
      </c>
      <c r="B518" s="24">
        <f>VLOOKUP(Table30[[#This Row],[Month]],'DB Money Supply'!$A:$D,3)</f>
        <v>3003</v>
      </c>
      <c r="C518" s="59">
        <f>(Table30[[#This Row],[Real M2 Money Stock]]-B506)/B506</f>
        <v>7.418800972957508E-2</v>
      </c>
    </row>
    <row r="519" spans="1:3" x14ac:dyDescent="0.35">
      <c r="A519" s="22">
        <v>37165</v>
      </c>
      <c r="B519" s="24">
        <f>VLOOKUP(Table30[[#This Row],[Month]],'DB Money Supply'!$A:$D,3)</f>
        <v>3005.1</v>
      </c>
      <c r="C519" s="59">
        <f>(Table30[[#This Row],[Real M2 Money Stock]]-B507)/B507</f>
        <v>7.3249999999999968E-2</v>
      </c>
    </row>
    <row r="520" spans="1:3" x14ac:dyDescent="0.35">
      <c r="A520" s="22">
        <v>37196</v>
      </c>
      <c r="B520" s="24">
        <f>VLOOKUP(Table30[[#This Row],[Month]],'DB Money Supply'!$A:$D,3)</f>
        <v>3031.4</v>
      </c>
      <c r="C520" s="59">
        <f>(Table30[[#This Row],[Real M2 Money Stock]]-B508)/B508</f>
        <v>8.2063180439050545E-2</v>
      </c>
    </row>
    <row r="521" spans="1:3" x14ac:dyDescent="0.35">
      <c r="A521" s="22">
        <v>37226</v>
      </c>
      <c r="B521" s="24">
        <f>VLOOKUP(Table30[[#This Row],[Month]],'DB Money Supply'!$A:$D,3)</f>
        <v>3063</v>
      </c>
      <c r="C521" s="59">
        <f>(Table30[[#This Row],[Real M2 Money Stock]]-B509)/B509</f>
        <v>8.5900662956003904E-2</v>
      </c>
    </row>
    <row r="522" spans="1:3" x14ac:dyDescent="0.35">
      <c r="A522" s="22">
        <v>37257</v>
      </c>
      <c r="B522" s="24">
        <f>VLOOKUP(Table30[[#This Row],[Month]],'DB Money Supply'!$A:$D,3)</f>
        <v>3069.3</v>
      </c>
      <c r="C522" s="59">
        <f>(Table30[[#This Row],[Real M2 Money Stock]]-B510)/B510</f>
        <v>8.3218634197988417E-2</v>
      </c>
    </row>
    <row r="523" spans="1:3" x14ac:dyDescent="0.35">
      <c r="A523" s="22">
        <v>37288</v>
      </c>
      <c r="B523" s="24">
        <f>VLOOKUP(Table30[[#This Row],[Month]],'DB Money Supply'!$A:$D,3)</f>
        <v>3080.6</v>
      </c>
      <c r="C523" s="59">
        <f>(Table30[[#This Row],[Real M2 Money Stock]]-B511)/B511</f>
        <v>8.1329635999859526E-2</v>
      </c>
    </row>
    <row r="524" spans="1:3" x14ac:dyDescent="0.35">
      <c r="A524" s="22">
        <v>37316</v>
      </c>
      <c r="B524" s="24">
        <f>VLOOKUP(Table30[[#This Row],[Month]],'DB Money Supply'!$A:$D,3)</f>
        <v>3078.5</v>
      </c>
      <c r="C524" s="59">
        <f>(Table30[[#This Row],[Real M2 Money Stock]]-B512)/B512</f>
        <v>6.8849385459343174E-2</v>
      </c>
    </row>
    <row r="525" spans="1:3" x14ac:dyDescent="0.35">
      <c r="A525" s="22">
        <v>37347</v>
      </c>
      <c r="B525" s="24">
        <f>VLOOKUP(Table30[[#This Row],[Month]],'DB Money Supply'!$A:$D,3)</f>
        <v>3064.9</v>
      </c>
      <c r="C525" s="59">
        <f>(Table30[[#This Row],[Real M2 Money Stock]]-B513)/B513</f>
        <v>5.2687618066288883E-2</v>
      </c>
    </row>
    <row r="526" spans="1:3" x14ac:dyDescent="0.35">
      <c r="A526" s="22">
        <v>37377</v>
      </c>
      <c r="B526" s="24">
        <f>VLOOKUP(Table30[[#This Row],[Month]],'DB Money Supply'!$A:$D,3)</f>
        <v>3076</v>
      </c>
      <c r="C526" s="59">
        <f>(Table30[[#This Row],[Real M2 Money Stock]]-B514)/B514</f>
        <v>6.2484888259472939E-2</v>
      </c>
    </row>
    <row r="527" spans="1:3" x14ac:dyDescent="0.35">
      <c r="A527" s="22">
        <v>37408</v>
      </c>
      <c r="B527" s="24">
        <f>VLOOKUP(Table30[[#This Row],[Month]],'DB Money Supply'!$A:$D,3)</f>
        <v>3088.3</v>
      </c>
      <c r="C527" s="59">
        <f>(Table30[[#This Row],[Real M2 Money Stock]]-B515)/B515</f>
        <v>6.0761145840489139E-2</v>
      </c>
    </row>
    <row r="528" spans="1:3" x14ac:dyDescent="0.35">
      <c r="A528" s="22">
        <v>37438</v>
      </c>
      <c r="B528" s="24">
        <f>VLOOKUP(Table30[[#This Row],[Month]],'DB Money Supply'!$A:$D,3)</f>
        <v>3105.1</v>
      </c>
      <c r="C528" s="59">
        <f>(Table30[[#This Row],[Real M2 Money Stock]]-B516)/B516</f>
        <v>5.864102826361188E-2</v>
      </c>
    </row>
    <row r="529" spans="1:3" x14ac:dyDescent="0.35">
      <c r="A529" s="22">
        <v>37469</v>
      </c>
      <c r="B529" s="24">
        <f>VLOOKUP(Table30[[#This Row],[Month]],'DB Money Supply'!$A:$D,3)</f>
        <v>3120</v>
      </c>
      <c r="C529" s="59">
        <f>(Table30[[#This Row],[Real M2 Money Stock]]-B517)/B517</f>
        <v>5.6838967549624073E-2</v>
      </c>
    </row>
    <row r="530" spans="1:3" x14ac:dyDescent="0.35">
      <c r="A530" s="22">
        <v>37500</v>
      </c>
      <c r="B530" s="24">
        <f>VLOOKUP(Table30[[#This Row],[Month]],'DB Money Supply'!$A:$D,3)</f>
        <v>3128.3</v>
      </c>
      <c r="C530" s="59">
        <f>(Table30[[#This Row],[Real M2 Money Stock]]-B518)/B518</f>
        <v>4.1724941724941789E-2</v>
      </c>
    </row>
    <row r="531" spans="1:3" x14ac:dyDescent="0.35">
      <c r="A531" s="22">
        <v>37530</v>
      </c>
      <c r="B531" s="24">
        <f>VLOOKUP(Table30[[#This Row],[Month]],'DB Money Supply'!$A:$D,3)</f>
        <v>3145.9</v>
      </c>
      <c r="C531" s="59">
        <f>(Table30[[#This Row],[Real M2 Money Stock]]-B519)/B519</f>
        <v>4.6853682073807919E-2</v>
      </c>
    </row>
    <row r="532" spans="1:3" x14ac:dyDescent="0.35">
      <c r="A532" s="22">
        <v>37561</v>
      </c>
      <c r="B532" s="24">
        <f>VLOOKUP(Table30[[#This Row],[Month]],'DB Money Supply'!$A:$D,3)</f>
        <v>3168.4</v>
      </c>
      <c r="C532" s="59">
        <f>(Table30[[#This Row],[Real M2 Money Stock]]-B520)/B520</f>
        <v>4.5193639902355344E-2</v>
      </c>
    </row>
    <row r="533" spans="1:3" x14ac:dyDescent="0.35">
      <c r="A533" s="22">
        <v>37591</v>
      </c>
      <c r="B533" s="24">
        <f>VLOOKUP(Table30[[#This Row],[Month]],'DB Money Supply'!$A:$D,3)</f>
        <v>3174.9</v>
      </c>
      <c r="C533" s="59">
        <f>(Table30[[#This Row],[Real M2 Money Stock]]-B521)/B521</f>
        <v>3.653281096963764E-2</v>
      </c>
    </row>
    <row r="534" spans="1:3" x14ac:dyDescent="0.35">
      <c r="A534" s="22">
        <v>37622</v>
      </c>
      <c r="B534" s="24">
        <f>VLOOKUP(Table30[[#This Row],[Month]],'DB Money Supply'!$A:$D,3)</f>
        <v>3178.9</v>
      </c>
      <c r="C534" s="59">
        <f>(Table30[[#This Row],[Real M2 Money Stock]]-B522)/B522</f>
        <v>3.5708467728798064E-2</v>
      </c>
    </row>
    <row r="535" spans="1:3" x14ac:dyDescent="0.35">
      <c r="A535" s="22">
        <v>37653</v>
      </c>
      <c r="B535" s="24">
        <f>VLOOKUP(Table30[[#This Row],[Month]],'DB Money Supply'!$A:$D,3)</f>
        <v>3181.2</v>
      </c>
      <c r="C535" s="59">
        <f>(Table30[[#This Row],[Real M2 Money Stock]]-B523)/B523</f>
        <v>3.2655976108550255E-2</v>
      </c>
    </row>
    <row r="536" spans="1:3" x14ac:dyDescent="0.35">
      <c r="A536" s="22">
        <v>37681</v>
      </c>
      <c r="B536" s="24">
        <f>VLOOKUP(Table30[[#This Row],[Month]],'DB Money Supply'!$A:$D,3)</f>
        <v>3187.3</v>
      </c>
      <c r="C536" s="59">
        <f>(Table30[[#This Row],[Real M2 Money Stock]]-B524)/B524</f>
        <v>3.5341887282767638E-2</v>
      </c>
    </row>
    <row r="537" spans="1:3" x14ac:dyDescent="0.35">
      <c r="A537" s="22">
        <v>37712</v>
      </c>
      <c r="B537" s="24">
        <f>VLOOKUP(Table30[[#This Row],[Month]],'DB Money Supply'!$A:$D,3)</f>
        <v>3219.9</v>
      </c>
      <c r="C537" s="59">
        <f>(Table30[[#This Row],[Real M2 Money Stock]]-B525)/B525</f>
        <v>5.0572612483278406E-2</v>
      </c>
    </row>
    <row r="538" spans="1:3" x14ac:dyDescent="0.35">
      <c r="A538" s="22">
        <v>37742</v>
      </c>
      <c r="B538" s="24">
        <f>VLOOKUP(Table30[[#This Row],[Month]],'DB Money Supply'!$A:$D,3)</f>
        <v>3258.2</v>
      </c>
      <c r="C538" s="59">
        <f>(Table30[[#This Row],[Real M2 Money Stock]]-B526)/B526</f>
        <v>5.9232769830949224E-2</v>
      </c>
    </row>
    <row r="539" spans="1:3" x14ac:dyDescent="0.35">
      <c r="A539" s="22">
        <v>37773</v>
      </c>
      <c r="B539" s="24">
        <f>VLOOKUP(Table30[[#This Row],[Month]],'DB Money Supply'!$A:$D,3)</f>
        <v>3274.7</v>
      </c>
      <c r="C539" s="59">
        <f>(Table30[[#This Row],[Real M2 Money Stock]]-B527)/B527</f>
        <v>6.0356830618786911E-2</v>
      </c>
    </row>
    <row r="540" spans="1:3" x14ac:dyDescent="0.35">
      <c r="A540" s="22">
        <v>37803</v>
      </c>
      <c r="B540" s="24">
        <f>VLOOKUP(Table30[[#This Row],[Month]],'DB Money Supply'!$A:$D,3)</f>
        <v>3289.4</v>
      </c>
      <c r="C540" s="59">
        <f>(Table30[[#This Row],[Real M2 Money Stock]]-B528)/B528</f>
        <v>5.9353966055843671E-2</v>
      </c>
    </row>
    <row r="541" spans="1:3" x14ac:dyDescent="0.35">
      <c r="A541" s="22">
        <v>37834</v>
      </c>
      <c r="B541" s="24">
        <f>VLOOKUP(Table30[[#This Row],[Month]],'DB Money Supply'!$A:$D,3)</f>
        <v>3306.7</v>
      </c>
      <c r="C541" s="59">
        <f>(Table30[[#This Row],[Real M2 Money Stock]]-B529)/B529</f>
        <v>5.9839743589743533E-2</v>
      </c>
    </row>
    <row r="542" spans="1:3" x14ac:dyDescent="0.35">
      <c r="A542" s="22">
        <v>37865</v>
      </c>
      <c r="B542" s="24">
        <f>VLOOKUP(Table30[[#This Row],[Month]],'DB Money Supply'!$A:$D,3)</f>
        <v>3280.8</v>
      </c>
      <c r="C542" s="59">
        <f>(Table30[[#This Row],[Real M2 Money Stock]]-B530)/B530</f>
        <v>4.8748521561231335E-2</v>
      </c>
    </row>
    <row r="543" spans="1:3" x14ac:dyDescent="0.35">
      <c r="A543" s="22">
        <v>37895</v>
      </c>
      <c r="B543" s="24">
        <f>VLOOKUP(Table30[[#This Row],[Month]],'DB Money Supply'!$A:$D,3)</f>
        <v>3279.4</v>
      </c>
      <c r="C543" s="59">
        <f>(Table30[[#This Row],[Real M2 Money Stock]]-B531)/B531</f>
        <v>4.2436186782796655E-2</v>
      </c>
    </row>
    <row r="544" spans="1:3" x14ac:dyDescent="0.35">
      <c r="A544" s="22">
        <v>37926</v>
      </c>
      <c r="B544" s="24">
        <f>VLOOKUP(Table30[[#This Row],[Month]],'DB Money Supply'!$A:$D,3)</f>
        <v>3280.6</v>
      </c>
      <c r="C544" s="59">
        <f>(Table30[[#This Row],[Real M2 Money Stock]]-B532)/B532</f>
        <v>3.5412195429869904E-2</v>
      </c>
    </row>
    <row r="545" spans="1:3" x14ac:dyDescent="0.35">
      <c r="A545" s="22">
        <v>37956</v>
      </c>
      <c r="B545" s="24">
        <f>VLOOKUP(Table30[[#This Row],[Month]],'DB Money Supply'!$A:$D,3)</f>
        <v>3270.8</v>
      </c>
      <c r="C545" s="59">
        <f>(Table30[[#This Row],[Real M2 Money Stock]]-B533)/B533</f>
        <v>3.0205675769315595E-2</v>
      </c>
    </row>
    <row r="546" spans="1:3" x14ac:dyDescent="0.35">
      <c r="A546" s="22">
        <v>37987</v>
      </c>
      <c r="B546" s="24">
        <f>VLOOKUP(Table30[[#This Row],[Month]],'DB Money Supply'!$A:$D,3)</f>
        <v>3261.1</v>
      </c>
      <c r="C546" s="59">
        <f>(Table30[[#This Row],[Real M2 Money Stock]]-B534)/B534</f>
        <v>2.5858001195381994E-2</v>
      </c>
    </row>
    <row r="547" spans="1:3" x14ac:dyDescent="0.35">
      <c r="A547" s="22">
        <v>38018</v>
      </c>
      <c r="B547" s="24">
        <f>VLOOKUP(Table30[[#This Row],[Month]],'DB Money Supply'!$A:$D,3)</f>
        <v>3274.9</v>
      </c>
      <c r="C547" s="59">
        <f>(Table30[[#This Row],[Real M2 Money Stock]]-B535)/B535</f>
        <v>2.9454293977115641E-2</v>
      </c>
    </row>
    <row r="548" spans="1:3" x14ac:dyDescent="0.35">
      <c r="A548" s="22">
        <v>38047</v>
      </c>
      <c r="B548" s="24">
        <f>VLOOKUP(Table30[[#This Row],[Month]],'DB Money Supply'!$A:$D,3)</f>
        <v>3287.1</v>
      </c>
      <c r="C548" s="59">
        <f>(Table30[[#This Row],[Real M2 Money Stock]]-B536)/B536</f>
        <v>3.1311768581557972E-2</v>
      </c>
    </row>
    <row r="549" spans="1:3" x14ac:dyDescent="0.35">
      <c r="A549" s="22">
        <v>38078</v>
      </c>
      <c r="B549" s="24">
        <f>VLOOKUP(Table30[[#This Row],[Month]],'DB Money Supply'!$A:$D,3)</f>
        <v>3303.7</v>
      </c>
      <c r="C549" s="59">
        <f>(Table30[[#This Row],[Real M2 Money Stock]]-B537)/B537</f>
        <v>2.6025652970589064E-2</v>
      </c>
    </row>
    <row r="550" spans="1:3" x14ac:dyDescent="0.35">
      <c r="A550" s="22">
        <v>38108</v>
      </c>
      <c r="B550" s="24">
        <f>VLOOKUP(Table30[[#This Row],[Month]],'DB Money Supply'!$A:$D,3)</f>
        <v>3330.6</v>
      </c>
      <c r="C550" s="59">
        <f>(Table30[[#This Row],[Real M2 Money Stock]]-B538)/B538</f>
        <v>2.2220858142532714E-2</v>
      </c>
    </row>
    <row r="551" spans="1:3" x14ac:dyDescent="0.35">
      <c r="A551" s="22">
        <v>38139</v>
      </c>
      <c r="B551" s="24">
        <f>VLOOKUP(Table30[[#This Row],[Month]],'DB Money Supply'!$A:$D,3)</f>
        <v>3319.5</v>
      </c>
      <c r="C551" s="59">
        <f>(Table30[[#This Row],[Real M2 Money Stock]]-B539)/B539</f>
        <v>1.3680642501603257E-2</v>
      </c>
    </row>
    <row r="552" spans="1:3" x14ac:dyDescent="0.35">
      <c r="A552" s="22">
        <v>38169</v>
      </c>
      <c r="B552" s="24">
        <f>VLOOKUP(Table30[[#This Row],[Month]],'DB Money Supply'!$A:$D,3)</f>
        <v>3323.3</v>
      </c>
      <c r="C552" s="59">
        <f>(Table30[[#This Row],[Real M2 Money Stock]]-B540)/B540</f>
        <v>1.0305830850611082E-2</v>
      </c>
    </row>
    <row r="553" spans="1:3" x14ac:dyDescent="0.35">
      <c r="A553" s="22">
        <v>38200</v>
      </c>
      <c r="B553" s="24">
        <f>VLOOKUP(Table30[[#This Row],[Month]],'DB Money Supply'!$A:$D,3)</f>
        <v>3335.4</v>
      </c>
      <c r="C553" s="59">
        <f>(Table30[[#This Row],[Real M2 Money Stock]]-B541)/B541</f>
        <v>8.6793479904437275E-3</v>
      </c>
    </row>
    <row r="554" spans="1:3" x14ac:dyDescent="0.35">
      <c r="A554" s="22">
        <v>38231</v>
      </c>
      <c r="B554" s="24">
        <f>VLOOKUP(Table30[[#This Row],[Month]],'DB Money Supply'!$A:$D,3)</f>
        <v>3343.2</v>
      </c>
      <c r="C554" s="59">
        <f>(Table30[[#This Row],[Real M2 Money Stock]]-B542)/B542</f>
        <v>1.9019751280175454E-2</v>
      </c>
    </row>
    <row r="555" spans="1:3" x14ac:dyDescent="0.35">
      <c r="A555" s="22">
        <v>38261</v>
      </c>
      <c r="B555" s="24">
        <f>VLOOKUP(Table30[[#This Row],[Month]],'DB Money Supply'!$A:$D,3)</f>
        <v>3340.3</v>
      </c>
      <c r="C555" s="59">
        <f>(Table30[[#This Row],[Real M2 Money Stock]]-B543)/B543</f>
        <v>1.8570470207964897E-2</v>
      </c>
    </row>
    <row r="556" spans="1:3" x14ac:dyDescent="0.35">
      <c r="A556" s="22">
        <v>38292</v>
      </c>
      <c r="B556" s="24">
        <f>VLOOKUP(Table30[[#This Row],[Month]],'DB Money Supply'!$A:$D,3)</f>
        <v>3338.4</v>
      </c>
      <c r="C556" s="59">
        <f>(Table30[[#This Row],[Real M2 Money Stock]]-B544)/B544</f>
        <v>1.7618728281411991E-2</v>
      </c>
    </row>
    <row r="557" spans="1:3" x14ac:dyDescent="0.35">
      <c r="A557" s="22">
        <v>38322</v>
      </c>
      <c r="B557" s="24">
        <f>VLOOKUP(Table30[[#This Row],[Month]],'DB Money Supply'!$A:$D,3)</f>
        <v>3348.1</v>
      </c>
      <c r="C557" s="59">
        <f>(Table30[[#This Row],[Real M2 Money Stock]]-B545)/B545</f>
        <v>2.3633361868655903E-2</v>
      </c>
    </row>
    <row r="558" spans="1:3" x14ac:dyDescent="0.35">
      <c r="A558" s="22">
        <v>38353</v>
      </c>
      <c r="B558" s="24">
        <f>VLOOKUP(Table30[[#This Row],[Month]],'DB Money Supply'!$A:$D,3)</f>
        <v>3353.1</v>
      </c>
      <c r="C558" s="59">
        <f>(Table30[[#This Row],[Real M2 Money Stock]]-B546)/B546</f>
        <v>2.8211339731992274E-2</v>
      </c>
    </row>
    <row r="559" spans="1:3" x14ac:dyDescent="0.35">
      <c r="A559" s="22">
        <v>38384</v>
      </c>
      <c r="B559" s="24">
        <f>VLOOKUP(Table30[[#This Row],[Month]],'DB Money Supply'!$A:$D,3)</f>
        <v>3343.5</v>
      </c>
      <c r="C559" s="59">
        <f>(Table30[[#This Row],[Real M2 Money Stock]]-B547)/B547</f>
        <v>2.0947204494793707E-2</v>
      </c>
    </row>
    <row r="560" spans="1:3" x14ac:dyDescent="0.35">
      <c r="A560" s="22">
        <v>38412</v>
      </c>
      <c r="B560" s="24">
        <f>VLOOKUP(Table30[[#This Row],[Month]],'DB Money Supply'!$A:$D,3)</f>
        <v>3336</v>
      </c>
      <c r="C560" s="59">
        <f>(Table30[[#This Row],[Real M2 Money Stock]]-B548)/B548</f>
        <v>1.4876334763165128E-2</v>
      </c>
    </row>
    <row r="561" spans="1:3" x14ac:dyDescent="0.35">
      <c r="A561" s="22">
        <v>38443</v>
      </c>
      <c r="B561" s="24">
        <f>VLOOKUP(Table30[[#This Row],[Month]],'DB Money Supply'!$A:$D,3)</f>
        <v>3332.9</v>
      </c>
      <c r="C561" s="59">
        <f>(Table30[[#This Row],[Real M2 Money Stock]]-B549)/B549</f>
        <v>8.8385749311378978E-3</v>
      </c>
    </row>
    <row r="562" spans="1:3" x14ac:dyDescent="0.35">
      <c r="A562" s="22">
        <v>38473</v>
      </c>
      <c r="B562" s="24">
        <f>VLOOKUP(Table30[[#This Row],[Month]],'DB Money Supply'!$A:$D,3)</f>
        <v>3343.6</v>
      </c>
      <c r="C562" s="59">
        <f>(Table30[[#This Row],[Real M2 Money Stock]]-B550)/B550</f>
        <v>3.9032006245120999E-3</v>
      </c>
    </row>
    <row r="563" spans="1:3" x14ac:dyDescent="0.35">
      <c r="A563" s="22">
        <v>38504</v>
      </c>
      <c r="B563" s="24">
        <f>VLOOKUP(Table30[[#This Row],[Month]],'DB Money Supply'!$A:$D,3)</f>
        <v>3358.7</v>
      </c>
      <c r="C563" s="59">
        <f>(Table30[[#This Row],[Real M2 Money Stock]]-B551)/B551</f>
        <v>1.1809007380629559E-2</v>
      </c>
    </row>
    <row r="564" spans="1:3" x14ac:dyDescent="0.35">
      <c r="A564" s="22">
        <v>38534</v>
      </c>
      <c r="B564" s="24">
        <f>VLOOKUP(Table30[[#This Row],[Month]],'DB Money Supply'!$A:$D,3)</f>
        <v>3354.2</v>
      </c>
      <c r="C564" s="59">
        <f>(Table30[[#This Row],[Real M2 Money Stock]]-B552)/B552</f>
        <v>9.2979869406913714E-3</v>
      </c>
    </row>
    <row r="565" spans="1:3" x14ac:dyDescent="0.35">
      <c r="A565" s="22">
        <v>38565</v>
      </c>
      <c r="B565" s="24">
        <f>VLOOKUP(Table30[[#This Row],[Month]],'DB Money Supply'!$A:$D,3)</f>
        <v>3350.4</v>
      </c>
      <c r="C565" s="59">
        <f>(Table30[[#This Row],[Real M2 Money Stock]]-B553)/B553</f>
        <v>4.4972117287281881E-3</v>
      </c>
    </row>
    <row r="566" spans="1:3" x14ac:dyDescent="0.35">
      <c r="A566" s="22">
        <v>38596</v>
      </c>
      <c r="B566" s="24">
        <f>VLOOKUP(Table30[[#This Row],[Month]],'DB Money Supply'!$A:$D,3)</f>
        <v>3322.1</v>
      </c>
      <c r="C566" s="59">
        <f>(Table30[[#This Row],[Real M2 Money Stock]]-B554)/B554</f>
        <v>-6.3113184972481183E-3</v>
      </c>
    </row>
    <row r="567" spans="1:3" x14ac:dyDescent="0.35">
      <c r="A567" s="22">
        <v>38626</v>
      </c>
      <c r="B567" s="24">
        <f>VLOOKUP(Table30[[#This Row],[Month]],'DB Money Supply'!$A:$D,3)</f>
        <v>3334.3</v>
      </c>
      <c r="C567" s="59">
        <f>(Table30[[#This Row],[Real M2 Money Stock]]-B555)/B555</f>
        <v>-1.7962458461814807E-3</v>
      </c>
    </row>
    <row r="568" spans="1:3" x14ac:dyDescent="0.35">
      <c r="A568" s="22">
        <v>38657</v>
      </c>
      <c r="B568" s="24">
        <f>VLOOKUP(Table30[[#This Row],[Month]],'DB Money Supply'!$A:$D,3)</f>
        <v>3359.4</v>
      </c>
      <c r="C568" s="59">
        <f>(Table30[[#This Row],[Real M2 Money Stock]]-B556)/B556</f>
        <v>6.2904385334291877E-3</v>
      </c>
    </row>
    <row r="569" spans="1:3" x14ac:dyDescent="0.35">
      <c r="A569" s="22">
        <v>38687</v>
      </c>
      <c r="B569" s="24">
        <f>VLOOKUP(Table30[[#This Row],[Month]],'DB Money Supply'!$A:$D,3)</f>
        <v>3373</v>
      </c>
      <c r="C569" s="59">
        <f>(Table30[[#This Row],[Real M2 Money Stock]]-B557)/B557</f>
        <v>7.4370538514381569E-3</v>
      </c>
    </row>
    <row r="570" spans="1:3" x14ac:dyDescent="0.35">
      <c r="A570" s="22">
        <v>38718</v>
      </c>
      <c r="B570" s="24">
        <f>VLOOKUP(Table30[[#This Row],[Month]],'DB Money Supply'!$A:$D,3)</f>
        <v>3374</v>
      </c>
      <c r="C570" s="59">
        <f>(Table30[[#This Row],[Real M2 Money Stock]]-B558)/B558</f>
        <v>6.2330380841609532E-3</v>
      </c>
    </row>
    <row r="571" spans="1:3" x14ac:dyDescent="0.35">
      <c r="A571" s="22">
        <v>38749</v>
      </c>
      <c r="B571" s="24">
        <f>VLOOKUP(Table30[[#This Row],[Month]],'DB Money Supply'!$A:$D,3)</f>
        <v>3384.5</v>
      </c>
      <c r="C571" s="59">
        <f>(Table30[[#This Row],[Real M2 Money Stock]]-B559)/B559</f>
        <v>1.2262599072827875E-2</v>
      </c>
    </row>
    <row r="572" spans="1:3" x14ac:dyDescent="0.35">
      <c r="A572" s="22">
        <v>38777</v>
      </c>
      <c r="B572" s="24">
        <f>VLOOKUP(Table30[[#This Row],[Month]],'DB Money Supply'!$A:$D,3)</f>
        <v>3386.5</v>
      </c>
      <c r="C572" s="59">
        <f>(Table30[[#This Row],[Real M2 Money Stock]]-B560)/B560</f>
        <v>1.51378896882494E-2</v>
      </c>
    </row>
    <row r="573" spans="1:3" x14ac:dyDescent="0.35">
      <c r="A573" s="22">
        <v>38808</v>
      </c>
      <c r="B573" s="24">
        <f>VLOOKUP(Table30[[#This Row],[Month]],'DB Money Supply'!$A:$D,3)</f>
        <v>3388.2</v>
      </c>
      <c r="C573" s="59">
        <f>(Table30[[#This Row],[Real M2 Money Stock]]-B561)/B561</f>
        <v>1.659215698040737E-2</v>
      </c>
    </row>
    <row r="574" spans="1:3" x14ac:dyDescent="0.35">
      <c r="A574" s="22">
        <v>38838</v>
      </c>
      <c r="B574" s="24">
        <f>VLOOKUP(Table30[[#This Row],[Month]],'DB Money Supply'!$A:$D,3)</f>
        <v>3381.5</v>
      </c>
      <c r="C574" s="59">
        <f>(Table30[[#This Row],[Real M2 Money Stock]]-B562)/B562</f>
        <v>1.1335087929178159E-2</v>
      </c>
    </row>
    <row r="575" spans="1:3" x14ac:dyDescent="0.35">
      <c r="A575" s="22">
        <v>38869</v>
      </c>
      <c r="B575" s="24">
        <f>VLOOKUP(Table30[[#This Row],[Month]],'DB Money Supply'!$A:$D,3)</f>
        <v>3391.9</v>
      </c>
      <c r="C575" s="59">
        <f>(Table30[[#This Row],[Real M2 Money Stock]]-B563)/B563</f>
        <v>9.8847768481853913E-3</v>
      </c>
    </row>
    <row r="576" spans="1:3" x14ac:dyDescent="0.35">
      <c r="A576" s="22">
        <v>38899</v>
      </c>
      <c r="B576" s="24">
        <f>VLOOKUP(Table30[[#This Row],[Month]],'DB Money Supply'!$A:$D,3)</f>
        <v>3393.9</v>
      </c>
      <c r="C576" s="59">
        <f>(Table30[[#This Row],[Real M2 Money Stock]]-B564)/B564</f>
        <v>1.1835907220797888E-2</v>
      </c>
    </row>
    <row r="577" spans="1:3" x14ac:dyDescent="0.35">
      <c r="A577" s="22">
        <v>38930</v>
      </c>
      <c r="B577" s="24">
        <f>VLOOKUP(Table30[[#This Row],[Month]],'DB Money Supply'!$A:$D,3)</f>
        <v>3394.1</v>
      </c>
      <c r="C577" s="59">
        <f>(Table30[[#This Row],[Real M2 Money Stock]]-B565)/B565</f>
        <v>1.3043218720152763E-2</v>
      </c>
    </row>
    <row r="578" spans="1:3" x14ac:dyDescent="0.35">
      <c r="A578" s="22">
        <v>38961</v>
      </c>
      <c r="B578" s="24">
        <f>VLOOKUP(Table30[[#This Row],[Month]],'DB Money Supply'!$A:$D,3)</f>
        <v>3424.2</v>
      </c>
      <c r="C578" s="59">
        <f>(Table30[[#This Row],[Real M2 Money Stock]]-B566)/B566</f>
        <v>3.0733572138105389E-2</v>
      </c>
    </row>
    <row r="579" spans="1:3" x14ac:dyDescent="0.35">
      <c r="A579" s="22">
        <v>38991</v>
      </c>
      <c r="B579" s="24">
        <f>VLOOKUP(Table30[[#This Row],[Month]],'DB Money Supply'!$A:$D,3)</f>
        <v>3463.7</v>
      </c>
      <c r="C579" s="59">
        <f>(Table30[[#This Row],[Real M2 Money Stock]]-B567)/B567</f>
        <v>3.8808745463815381E-2</v>
      </c>
    </row>
    <row r="580" spans="1:3" x14ac:dyDescent="0.35">
      <c r="A580" s="22">
        <v>39022</v>
      </c>
      <c r="B580" s="24">
        <f>VLOOKUP(Table30[[#This Row],[Month]],'DB Money Supply'!$A:$D,3)</f>
        <v>3479.4</v>
      </c>
      <c r="C580" s="59">
        <f>(Table30[[#This Row],[Real M2 Money Stock]]-B568)/B568</f>
        <v>3.5720664404357921E-2</v>
      </c>
    </row>
    <row r="581" spans="1:3" x14ac:dyDescent="0.35">
      <c r="A581" s="22">
        <v>39052</v>
      </c>
      <c r="B581" s="24">
        <f>VLOOKUP(Table30[[#This Row],[Month]],'DB Money Supply'!$A:$D,3)</f>
        <v>3481.8</v>
      </c>
      <c r="C581" s="59">
        <f>(Table30[[#This Row],[Real M2 Money Stock]]-B569)/B569</f>
        <v>3.2256151793655555E-2</v>
      </c>
    </row>
    <row r="582" spans="1:3" x14ac:dyDescent="0.35">
      <c r="A582" s="22">
        <v>39083</v>
      </c>
      <c r="B582" s="24">
        <f>VLOOKUP(Table30[[#This Row],[Month]],'DB Money Supply'!$A:$D,3)</f>
        <v>3494.7</v>
      </c>
      <c r="C582" s="59">
        <f>(Table30[[#This Row],[Real M2 Money Stock]]-B570)/B570</f>
        <v>3.5773562537047963E-2</v>
      </c>
    </row>
    <row r="583" spans="1:3" x14ac:dyDescent="0.35">
      <c r="A583" s="22">
        <v>39114</v>
      </c>
      <c r="B583" s="24">
        <f>VLOOKUP(Table30[[#This Row],[Month]],'DB Money Supply'!$A:$D,3)</f>
        <v>3488.9</v>
      </c>
      <c r="C583" s="59">
        <f>(Table30[[#This Row],[Real M2 Money Stock]]-B571)/B571</f>
        <v>3.0846506130890853E-2</v>
      </c>
    </row>
    <row r="584" spans="1:3" x14ac:dyDescent="0.35">
      <c r="A584" s="22">
        <v>39142</v>
      </c>
      <c r="B584" s="24">
        <f>VLOOKUP(Table30[[#This Row],[Month]],'DB Money Supply'!$A:$D,3)</f>
        <v>3487.3</v>
      </c>
      <c r="C584" s="59">
        <f>(Table30[[#This Row],[Real M2 Money Stock]]-B572)/B572</f>
        <v>2.9765244352576461E-2</v>
      </c>
    </row>
    <row r="585" spans="1:3" x14ac:dyDescent="0.35">
      <c r="A585" s="22">
        <v>39173</v>
      </c>
      <c r="B585" s="24">
        <f>VLOOKUP(Table30[[#This Row],[Month]],'DB Money Supply'!$A:$D,3)</f>
        <v>3512</v>
      </c>
      <c r="C585" s="59">
        <f>(Table30[[#This Row],[Real M2 Money Stock]]-B573)/B573</f>
        <v>3.653857505460132E-2</v>
      </c>
    </row>
    <row r="586" spans="1:3" x14ac:dyDescent="0.35">
      <c r="A586" s="22">
        <v>39203</v>
      </c>
      <c r="B586" s="24">
        <f>VLOOKUP(Table30[[#This Row],[Month]],'DB Money Supply'!$A:$D,3)</f>
        <v>3504.3</v>
      </c>
      <c r="C586" s="59">
        <f>(Table30[[#This Row],[Real M2 Money Stock]]-B574)/B574</f>
        <v>3.6315244713884427E-2</v>
      </c>
    </row>
    <row r="587" spans="1:3" x14ac:dyDescent="0.35">
      <c r="A587" s="22">
        <v>39234</v>
      </c>
      <c r="B587" s="24">
        <f>VLOOKUP(Table30[[#This Row],[Month]],'DB Money Supply'!$A:$D,3)</f>
        <v>3512.3</v>
      </c>
      <c r="C587" s="59">
        <f>(Table30[[#This Row],[Real M2 Money Stock]]-B575)/B575</f>
        <v>3.5496329490845864E-2</v>
      </c>
    </row>
    <row r="588" spans="1:3" x14ac:dyDescent="0.35">
      <c r="A588" s="22">
        <v>39264</v>
      </c>
      <c r="B588" s="24">
        <f>VLOOKUP(Table30[[#This Row],[Month]],'DB Money Supply'!$A:$D,3)</f>
        <v>3520.7</v>
      </c>
      <c r="C588" s="59">
        <f>(Table30[[#This Row],[Real M2 Money Stock]]-B576)/B576</f>
        <v>3.736114794189567E-2</v>
      </c>
    </row>
    <row r="589" spans="1:3" x14ac:dyDescent="0.35">
      <c r="A589" s="22">
        <v>39295</v>
      </c>
      <c r="B589" s="24">
        <f>VLOOKUP(Table30[[#This Row],[Month]],'DB Money Supply'!$A:$D,3)</f>
        <v>3556.2</v>
      </c>
      <c r="C589" s="59">
        <f>(Table30[[#This Row],[Real M2 Money Stock]]-B577)/B577</f>
        <v>4.7759347102324594E-2</v>
      </c>
    </row>
    <row r="590" spans="1:3" x14ac:dyDescent="0.35">
      <c r="A590" s="22">
        <v>39326</v>
      </c>
      <c r="B590" s="24">
        <f>VLOOKUP(Table30[[#This Row],[Month]],'DB Money Supply'!$A:$D,3)</f>
        <v>3549.9</v>
      </c>
      <c r="C590" s="59">
        <f>(Table30[[#This Row],[Real M2 Money Stock]]-B578)/B578</f>
        <v>3.6709304363062988E-2</v>
      </c>
    </row>
    <row r="591" spans="1:3" x14ac:dyDescent="0.35">
      <c r="A591" s="22">
        <v>39356</v>
      </c>
      <c r="B591" s="24">
        <f>VLOOKUP(Table30[[#This Row],[Month]],'DB Money Supply'!$A:$D,3)</f>
        <v>3545.7</v>
      </c>
      <c r="C591" s="59">
        <f>(Table30[[#This Row],[Real M2 Money Stock]]-B579)/B579</f>
        <v>2.3674105725091665E-2</v>
      </c>
    </row>
    <row r="592" spans="1:3" x14ac:dyDescent="0.35">
      <c r="A592" s="22">
        <v>39387</v>
      </c>
      <c r="B592" s="24">
        <f>VLOOKUP(Table30[[#This Row],[Month]],'DB Money Supply'!$A:$D,3)</f>
        <v>3529.7</v>
      </c>
      <c r="C592" s="59">
        <f>(Table30[[#This Row],[Real M2 Money Stock]]-B580)/B580</f>
        <v>1.4456515491176561E-2</v>
      </c>
    </row>
    <row r="593" spans="1:3" x14ac:dyDescent="0.35">
      <c r="A593" s="22">
        <v>39417</v>
      </c>
      <c r="B593" s="24">
        <f>VLOOKUP(Table30[[#This Row],[Month]],'DB Money Supply'!$A:$D,3)</f>
        <v>3533.6</v>
      </c>
      <c r="C593" s="59">
        <f>(Table30[[#This Row],[Real M2 Money Stock]]-B581)/B581</f>
        <v>1.4877362283876077E-2</v>
      </c>
    </row>
    <row r="594" spans="1:3" x14ac:dyDescent="0.35">
      <c r="A594" s="22">
        <v>39448</v>
      </c>
      <c r="B594" s="24">
        <f>VLOOKUP(Table30[[#This Row],[Month]],'DB Money Supply'!$A:$D,3)</f>
        <v>3537.4</v>
      </c>
      <c r="C594" s="59">
        <f>(Table30[[#This Row],[Real M2 Money Stock]]-B582)/B582</f>
        <v>1.2218502303488218E-2</v>
      </c>
    </row>
    <row r="595" spans="1:3" x14ac:dyDescent="0.35">
      <c r="A595" s="22">
        <v>39479</v>
      </c>
      <c r="B595" s="24">
        <f>VLOOKUP(Table30[[#This Row],[Month]],'DB Money Supply'!$A:$D,3)</f>
        <v>3568.9</v>
      </c>
      <c r="C595" s="59">
        <f>(Table30[[#This Row],[Real M2 Money Stock]]-B583)/B583</f>
        <v>2.2929863280690188E-2</v>
      </c>
    </row>
    <row r="596" spans="1:3" x14ac:dyDescent="0.35">
      <c r="A596" s="22">
        <v>39508</v>
      </c>
      <c r="B596" s="24">
        <f>VLOOKUP(Table30[[#This Row],[Month]],'DB Money Supply'!$A:$D,3)</f>
        <v>3586.9</v>
      </c>
      <c r="C596" s="59">
        <f>(Table30[[#This Row],[Real M2 Money Stock]]-B584)/B584</f>
        <v>2.8560777679006655E-2</v>
      </c>
    </row>
    <row r="597" spans="1:3" x14ac:dyDescent="0.35">
      <c r="A597" s="22">
        <v>39539</v>
      </c>
      <c r="B597" s="24">
        <f>VLOOKUP(Table30[[#This Row],[Month]],'DB Money Supply'!$A:$D,3)</f>
        <v>3598.7</v>
      </c>
      <c r="C597" s="59">
        <f>(Table30[[#This Row],[Real M2 Money Stock]]-B585)/B585</f>
        <v>2.4686788154897443E-2</v>
      </c>
    </row>
    <row r="598" spans="1:3" x14ac:dyDescent="0.35">
      <c r="A598" s="22">
        <v>39569</v>
      </c>
      <c r="B598" s="24">
        <f>VLOOKUP(Table30[[#This Row],[Month]],'DB Money Supply'!$A:$D,3)</f>
        <v>3583.1</v>
      </c>
      <c r="C598" s="59">
        <f>(Table30[[#This Row],[Real M2 Money Stock]]-B586)/B586</f>
        <v>2.2486659247210491E-2</v>
      </c>
    </row>
    <row r="599" spans="1:3" x14ac:dyDescent="0.35">
      <c r="A599" s="22">
        <v>39600</v>
      </c>
      <c r="B599" s="24">
        <f>VLOOKUP(Table30[[#This Row],[Month]],'DB Money Supply'!$A:$D,3)</f>
        <v>3554.1</v>
      </c>
      <c r="C599" s="59">
        <f>(Table30[[#This Row],[Real M2 Money Stock]]-B587)/B587</f>
        <v>1.1901033510804807E-2</v>
      </c>
    </row>
    <row r="600" spans="1:3" x14ac:dyDescent="0.35">
      <c r="A600" s="22">
        <v>39630</v>
      </c>
      <c r="B600" s="24">
        <f>VLOOKUP(Table30[[#This Row],[Month]],'DB Money Supply'!$A:$D,3)</f>
        <v>3550.2</v>
      </c>
      <c r="C600" s="59">
        <f>(Table30[[#This Row],[Real M2 Money Stock]]-B588)/B588</f>
        <v>8.379015536683047E-3</v>
      </c>
    </row>
    <row r="601" spans="1:3" x14ac:dyDescent="0.35">
      <c r="A601" s="22">
        <v>39661</v>
      </c>
      <c r="B601" s="24">
        <f>VLOOKUP(Table30[[#This Row],[Month]],'DB Money Supply'!$A:$D,3)</f>
        <v>3562.2</v>
      </c>
      <c r="C601" s="59">
        <f>(Table30[[#This Row],[Real M2 Money Stock]]-B589)/B589</f>
        <v>1.6871941960519656E-3</v>
      </c>
    </row>
    <row r="602" spans="1:3" x14ac:dyDescent="0.35">
      <c r="A602" s="22">
        <v>39692</v>
      </c>
      <c r="B602" s="24">
        <f>VLOOKUP(Table30[[#This Row],[Month]],'DB Money Supply'!$A:$D,3)</f>
        <v>3590.8</v>
      </c>
      <c r="C602" s="59">
        <f>(Table30[[#This Row],[Real M2 Money Stock]]-B590)/B590</f>
        <v>1.1521451308487588E-2</v>
      </c>
    </row>
    <row r="603" spans="1:3" x14ac:dyDescent="0.35">
      <c r="A603" s="22">
        <v>39722</v>
      </c>
      <c r="B603" s="24">
        <f>VLOOKUP(Table30[[#This Row],[Month]],'DB Money Supply'!$A:$D,3)</f>
        <v>3670.7</v>
      </c>
      <c r="C603" s="59">
        <f>(Table30[[#This Row],[Real M2 Money Stock]]-B591)/B591</f>
        <v>3.5253969596976624E-2</v>
      </c>
    </row>
    <row r="604" spans="1:3" x14ac:dyDescent="0.35">
      <c r="A604" s="22">
        <v>39753</v>
      </c>
      <c r="B604" s="24">
        <f>VLOOKUP(Table30[[#This Row],[Month]],'DB Money Supply'!$A:$D,3)</f>
        <v>3760.6</v>
      </c>
      <c r="C604" s="59">
        <f>(Table30[[#This Row],[Real M2 Money Stock]]-B592)/B592</f>
        <v>6.5416324333512799E-2</v>
      </c>
    </row>
    <row r="605" spans="1:3" x14ac:dyDescent="0.35">
      <c r="A605" s="22">
        <v>39783</v>
      </c>
      <c r="B605" s="24">
        <f>VLOOKUP(Table30[[#This Row],[Month]],'DB Money Supply'!$A:$D,3)</f>
        <v>3875.2</v>
      </c>
      <c r="C605" s="59">
        <f>(Table30[[#This Row],[Real M2 Money Stock]]-B593)/B593</f>
        <v>9.6671949286846248E-2</v>
      </c>
    </row>
    <row r="606" spans="1:3" x14ac:dyDescent="0.35">
      <c r="A606" s="22">
        <v>39814</v>
      </c>
      <c r="B606" s="24">
        <f>VLOOKUP(Table30[[#This Row],[Month]],'DB Money Supply'!$A:$D,3)</f>
        <v>3903.9</v>
      </c>
      <c r="C606" s="59">
        <f>(Table30[[#This Row],[Real M2 Money Stock]]-B594)/B594</f>
        <v>0.10360716910725391</v>
      </c>
    </row>
    <row r="607" spans="1:3" x14ac:dyDescent="0.35">
      <c r="A607" s="22">
        <v>39845</v>
      </c>
      <c r="B607" s="24">
        <f>VLOOKUP(Table30[[#This Row],[Month]],'DB Money Supply'!$A:$D,3)</f>
        <v>3903.6</v>
      </c>
      <c r="C607" s="59">
        <f>(Table30[[#This Row],[Real M2 Money Stock]]-B595)/B595</f>
        <v>9.3782397937739861E-2</v>
      </c>
    </row>
    <row r="608" spans="1:3" x14ac:dyDescent="0.35">
      <c r="A608" s="22">
        <v>39873</v>
      </c>
      <c r="B608" s="24">
        <f>VLOOKUP(Table30[[#This Row],[Month]],'DB Money Supply'!$A:$D,3)</f>
        <v>3938.6</v>
      </c>
      <c r="C608" s="59">
        <f>(Table30[[#This Row],[Real M2 Money Stock]]-B596)/B596</f>
        <v>9.8051242019571161E-2</v>
      </c>
    </row>
    <row r="609" spans="1:3" x14ac:dyDescent="0.35">
      <c r="A609" s="22">
        <v>39904</v>
      </c>
      <c r="B609" s="24">
        <f>VLOOKUP(Table30[[#This Row],[Month]],'DB Money Supply'!$A:$D,3)</f>
        <v>3936.3</v>
      </c>
      <c r="C609" s="59">
        <f>(Table30[[#This Row],[Real M2 Money Stock]]-B597)/B597</f>
        <v>9.3811654208464268E-2</v>
      </c>
    </row>
    <row r="610" spans="1:3" x14ac:dyDescent="0.35">
      <c r="A610" s="22">
        <v>39934</v>
      </c>
      <c r="B610" s="24">
        <f>VLOOKUP(Table30[[#This Row],[Month]],'DB Money Supply'!$A:$D,3)</f>
        <v>3957.7</v>
      </c>
      <c r="C610" s="59">
        <f>(Table30[[#This Row],[Real M2 Money Stock]]-B598)/B598</f>
        <v>0.10454634255253828</v>
      </c>
    </row>
    <row r="611" spans="1:3" x14ac:dyDescent="0.35">
      <c r="A611" s="22">
        <v>39965</v>
      </c>
      <c r="B611" s="24">
        <f>VLOOKUP(Table30[[#This Row],[Month]],'DB Money Supply'!$A:$D,3)</f>
        <v>3929.7</v>
      </c>
      <c r="C611" s="59">
        <f>(Table30[[#This Row],[Real M2 Money Stock]]-B599)/B599</f>
        <v>0.10568076306237864</v>
      </c>
    </row>
    <row r="612" spans="1:3" x14ac:dyDescent="0.35">
      <c r="A612" s="22">
        <v>39995</v>
      </c>
      <c r="B612" s="24">
        <f>VLOOKUP(Table30[[#This Row],[Month]],'DB Money Supply'!$A:$D,3)</f>
        <v>3933</v>
      </c>
      <c r="C612" s="59">
        <f>(Table30[[#This Row],[Real M2 Money Stock]]-B600)/B600</f>
        <v>0.10782491127260442</v>
      </c>
    </row>
    <row r="613" spans="1:3" x14ac:dyDescent="0.35">
      <c r="A613" s="22">
        <v>40026</v>
      </c>
      <c r="B613" s="24">
        <f>VLOOKUP(Table30[[#This Row],[Month]],'DB Money Supply'!$A:$D,3)</f>
        <v>3919.8</v>
      </c>
      <c r="C613" s="59">
        <f>(Table30[[#This Row],[Real M2 Money Stock]]-B601)/B601</f>
        <v>0.10038740104429858</v>
      </c>
    </row>
    <row r="614" spans="1:3" x14ac:dyDescent="0.35">
      <c r="A614" s="22">
        <v>40057</v>
      </c>
      <c r="B614" s="24">
        <f>VLOOKUP(Table30[[#This Row],[Month]],'DB Money Supply'!$A:$D,3)</f>
        <v>3911.9</v>
      </c>
      <c r="C614" s="59">
        <f>(Table30[[#This Row],[Real M2 Money Stock]]-B602)/B602</f>
        <v>8.9422969811741082E-2</v>
      </c>
    </row>
    <row r="615" spans="1:3" x14ac:dyDescent="0.35">
      <c r="A615" s="22">
        <v>40087</v>
      </c>
      <c r="B615" s="24">
        <f>VLOOKUP(Table30[[#This Row],[Month]],'DB Money Supply'!$A:$D,3)</f>
        <v>3912.6</v>
      </c>
      <c r="C615" s="59">
        <f>(Table30[[#This Row],[Real M2 Money Stock]]-B603)/B603</f>
        <v>6.5900237012014085E-2</v>
      </c>
    </row>
    <row r="616" spans="1:3" x14ac:dyDescent="0.35">
      <c r="A616" s="22">
        <v>40118</v>
      </c>
      <c r="B616" s="24">
        <f>VLOOKUP(Table30[[#This Row],[Month]],'DB Money Supply'!$A:$D,3)</f>
        <v>3913.2</v>
      </c>
      <c r="C616" s="59">
        <f>(Table30[[#This Row],[Real M2 Money Stock]]-B604)/B604</f>
        <v>4.0578631069510158E-2</v>
      </c>
    </row>
    <row r="617" spans="1:3" x14ac:dyDescent="0.35">
      <c r="A617" s="22">
        <v>40148</v>
      </c>
      <c r="B617" s="24">
        <f>VLOOKUP(Table30[[#This Row],[Month]],'DB Money Supply'!$A:$D,3)</f>
        <v>3909</v>
      </c>
      <c r="C617" s="59">
        <f>(Table30[[#This Row],[Real M2 Money Stock]]-B605)/B605</f>
        <v>8.7221304706854314E-3</v>
      </c>
    </row>
    <row r="618" spans="1:3" x14ac:dyDescent="0.35">
      <c r="A618" s="22">
        <v>40179</v>
      </c>
      <c r="B618" s="24">
        <f>VLOOKUP(Table30[[#This Row],[Month]],'DB Money Supply'!$A:$D,3)</f>
        <v>3889</v>
      </c>
      <c r="C618" s="59">
        <f>(Table30[[#This Row],[Real M2 Money Stock]]-B606)/B606</f>
        <v>-3.8166961243884553E-3</v>
      </c>
    </row>
    <row r="619" spans="1:3" x14ac:dyDescent="0.35">
      <c r="A619" s="22">
        <v>40210</v>
      </c>
      <c r="B619" s="24">
        <f>VLOOKUP(Table30[[#This Row],[Month]],'DB Money Supply'!$A:$D,3)</f>
        <v>3915.4</v>
      </c>
      <c r="C619" s="59">
        <f>(Table30[[#This Row],[Real M2 Money Stock]]-B607)/B607</f>
        <v>3.0228507019162266E-3</v>
      </c>
    </row>
    <row r="620" spans="1:3" x14ac:dyDescent="0.35">
      <c r="A620" s="22">
        <v>40238</v>
      </c>
      <c r="B620" s="24">
        <f>VLOOKUP(Table30[[#This Row],[Month]],'DB Money Supply'!$A:$D,3)</f>
        <v>3912.8</v>
      </c>
      <c r="C620" s="59">
        <f>(Table30[[#This Row],[Real M2 Money Stock]]-B608)/B608</f>
        <v>-6.550550957192842E-3</v>
      </c>
    </row>
    <row r="621" spans="1:3" x14ac:dyDescent="0.35">
      <c r="A621" s="22">
        <v>40269</v>
      </c>
      <c r="B621" s="24">
        <f>VLOOKUP(Table30[[#This Row],[Month]],'DB Money Supply'!$A:$D,3)</f>
        <v>3926</v>
      </c>
      <c r="C621" s="59">
        <f>(Table30[[#This Row],[Real M2 Money Stock]]-B609)/B609</f>
        <v>-2.6166704773518739E-3</v>
      </c>
    </row>
    <row r="622" spans="1:3" x14ac:dyDescent="0.35">
      <c r="A622" s="22">
        <v>40299</v>
      </c>
      <c r="B622" s="24">
        <f>VLOOKUP(Table30[[#This Row],[Month]],'DB Money Supply'!$A:$D,3)</f>
        <v>3953.2</v>
      </c>
      <c r="C622" s="59">
        <f>(Table30[[#This Row],[Real M2 Money Stock]]-B610)/B610</f>
        <v>-1.1370240291078153E-3</v>
      </c>
    </row>
    <row r="623" spans="1:3" x14ac:dyDescent="0.35">
      <c r="A623" s="22">
        <v>40330</v>
      </c>
      <c r="B623" s="24">
        <f>VLOOKUP(Table30[[#This Row],[Month]],'DB Money Supply'!$A:$D,3)</f>
        <v>3963.6</v>
      </c>
      <c r="C623" s="59">
        <f>(Table30[[#This Row],[Real M2 Money Stock]]-B611)/B611</f>
        <v>8.6266127185281559E-3</v>
      </c>
    </row>
    <row r="624" spans="1:3" x14ac:dyDescent="0.35">
      <c r="A624" s="22">
        <v>40360</v>
      </c>
      <c r="B624" s="24">
        <f>VLOOKUP(Table30[[#This Row],[Month]],'DB Money Supply'!$A:$D,3)</f>
        <v>3960.8</v>
      </c>
      <c r="C624" s="59">
        <f>(Table30[[#This Row],[Real M2 Money Stock]]-B612)/B612</f>
        <v>7.0683956267480761E-3</v>
      </c>
    </row>
    <row r="625" spans="1:3" x14ac:dyDescent="0.35">
      <c r="A625" s="22">
        <v>40391</v>
      </c>
      <c r="B625" s="24">
        <f>VLOOKUP(Table30[[#This Row],[Month]],'DB Money Supply'!$A:$D,3)</f>
        <v>3978.1</v>
      </c>
      <c r="C625" s="59">
        <f>(Table30[[#This Row],[Real M2 Money Stock]]-B613)/B613</f>
        <v>1.4873207816725274E-2</v>
      </c>
    </row>
    <row r="626" spans="1:3" x14ac:dyDescent="0.35">
      <c r="A626" s="22">
        <v>40422</v>
      </c>
      <c r="B626" s="24">
        <f>VLOOKUP(Table30[[#This Row],[Month]],'DB Money Supply'!$A:$D,3)</f>
        <v>3985.8</v>
      </c>
      <c r="C626" s="59">
        <f>(Table30[[#This Row],[Real M2 Money Stock]]-B614)/B614</f>
        <v>1.8891075947749199E-2</v>
      </c>
    </row>
    <row r="627" spans="1:3" x14ac:dyDescent="0.35">
      <c r="A627" s="22">
        <v>40452</v>
      </c>
      <c r="B627" s="24">
        <f>VLOOKUP(Table30[[#This Row],[Month]],'DB Money Supply'!$A:$D,3)</f>
        <v>3994.5</v>
      </c>
      <c r="C627" s="59">
        <f>(Table30[[#This Row],[Real M2 Money Stock]]-B615)/B615</f>
        <v>2.0932372335531385E-2</v>
      </c>
    </row>
    <row r="628" spans="1:3" x14ac:dyDescent="0.35">
      <c r="A628" s="22">
        <v>40483</v>
      </c>
      <c r="B628" s="24">
        <f>VLOOKUP(Table30[[#This Row],[Month]],'DB Money Supply'!$A:$D,3)</f>
        <v>3993.8</v>
      </c>
      <c r="C628" s="59">
        <f>(Table30[[#This Row],[Real M2 Money Stock]]-B616)/B616</f>
        <v>2.0596953899621885E-2</v>
      </c>
    </row>
    <row r="629" spans="1:3" x14ac:dyDescent="0.35">
      <c r="A629" s="22">
        <v>40513</v>
      </c>
      <c r="B629" s="24">
        <f>VLOOKUP(Table30[[#This Row],[Month]],'DB Money Supply'!$A:$D,3)</f>
        <v>3992.3</v>
      </c>
      <c r="C629" s="59">
        <f>(Table30[[#This Row],[Real M2 Money Stock]]-B617)/B617</f>
        <v>2.1309797902276845E-2</v>
      </c>
    </row>
    <row r="630" spans="1:3" x14ac:dyDescent="0.35">
      <c r="A630" s="22">
        <v>40544</v>
      </c>
      <c r="B630" s="24">
        <f>VLOOKUP(Table30[[#This Row],[Month]],'DB Money Supply'!$A:$D,3)</f>
        <v>3989</v>
      </c>
      <c r="C630" s="59">
        <f>(Table30[[#This Row],[Real M2 Money Stock]]-B618)/B618</f>
        <v>2.5713551041398816E-2</v>
      </c>
    </row>
    <row r="631" spans="1:3" x14ac:dyDescent="0.35">
      <c r="A631" s="22">
        <v>40575</v>
      </c>
      <c r="B631" s="24">
        <f>VLOOKUP(Table30[[#This Row],[Month]],'DB Money Supply'!$A:$D,3)</f>
        <v>4004.9</v>
      </c>
      <c r="C631" s="59">
        <f>(Table30[[#This Row],[Real M2 Money Stock]]-B619)/B619</f>
        <v>2.2858456351841448E-2</v>
      </c>
    </row>
    <row r="632" spans="1:3" x14ac:dyDescent="0.35">
      <c r="A632" s="22">
        <v>40603</v>
      </c>
      <c r="B632" s="24">
        <f>VLOOKUP(Table30[[#This Row],[Month]],'DB Money Supply'!$A:$D,3)</f>
        <v>4009.7</v>
      </c>
      <c r="C632" s="59">
        <f>(Table30[[#This Row],[Real M2 Money Stock]]-B620)/B620</f>
        <v>2.4764874258842679E-2</v>
      </c>
    </row>
    <row r="633" spans="1:3" x14ac:dyDescent="0.35">
      <c r="A633" s="22">
        <v>40634</v>
      </c>
      <c r="B633" s="24">
        <f>VLOOKUP(Table30[[#This Row],[Month]],'DB Money Supply'!$A:$D,3)</f>
        <v>4018.4</v>
      </c>
      <c r="C633" s="59">
        <f>(Table30[[#This Row],[Real M2 Money Stock]]-B621)/B621</f>
        <v>2.3535404992358656E-2</v>
      </c>
    </row>
    <row r="634" spans="1:3" x14ac:dyDescent="0.35">
      <c r="A634" s="22">
        <v>40664</v>
      </c>
      <c r="B634" s="24">
        <f>VLOOKUP(Table30[[#This Row],[Month]],'DB Money Supply'!$A:$D,3)</f>
        <v>4037</v>
      </c>
      <c r="C634" s="59">
        <f>(Table30[[#This Row],[Real M2 Money Stock]]-B622)/B622</f>
        <v>2.1198016796519323E-2</v>
      </c>
    </row>
    <row r="635" spans="1:3" x14ac:dyDescent="0.35">
      <c r="A635" s="22">
        <v>40695</v>
      </c>
      <c r="B635" s="24">
        <f>VLOOKUP(Table30[[#This Row],[Month]],'DB Money Supply'!$A:$D,3)</f>
        <v>4070.6</v>
      </c>
      <c r="C635" s="59">
        <f>(Table30[[#This Row],[Real M2 Money Stock]]-B623)/B623</f>
        <v>2.6995660510646887E-2</v>
      </c>
    </row>
    <row r="636" spans="1:3" x14ac:dyDescent="0.35">
      <c r="A636" s="22">
        <v>40725</v>
      </c>
      <c r="B636" s="24">
        <f>VLOOKUP(Table30[[#This Row],[Month]],'DB Money Supply'!$A:$D,3)</f>
        <v>4133.5</v>
      </c>
      <c r="C636" s="59">
        <f>(Table30[[#This Row],[Real M2 Money Stock]]-B624)/B624</f>
        <v>4.3602302565138307E-2</v>
      </c>
    </row>
    <row r="637" spans="1:3" x14ac:dyDescent="0.35">
      <c r="A637" s="22">
        <v>40756</v>
      </c>
      <c r="B637" s="24">
        <f>VLOOKUP(Table30[[#This Row],[Month]],'DB Money Supply'!$A:$D,3)</f>
        <v>4204.8999999999996</v>
      </c>
      <c r="C637" s="59">
        <f>(Table30[[#This Row],[Real M2 Money Stock]]-B625)/B625</f>
        <v>5.7012141474573223E-2</v>
      </c>
    </row>
    <row r="638" spans="1:3" x14ac:dyDescent="0.35">
      <c r="A638" s="22">
        <v>40787</v>
      </c>
      <c r="B638" s="24">
        <f>VLOOKUP(Table30[[#This Row],[Month]],'DB Money Supply'!$A:$D,3)</f>
        <v>4205</v>
      </c>
      <c r="C638" s="59">
        <f>(Table30[[#This Row],[Real M2 Money Stock]]-B626)/B626</f>
        <v>5.4995233077424807E-2</v>
      </c>
    </row>
    <row r="639" spans="1:3" x14ac:dyDescent="0.35">
      <c r="A639" s="22">
        <v>40817</v>
      </c>
      <c r="B639" s="24">
        <f>VLOOKUP(Table30[[#This Row],[Month]],'DB Money Supply'!$A:$D,3)</f>
        <v>4217</v>
      </c>
      <c r="C639" s="59">
        <f>(Table30[[#This Row],[Real M2 Money Stock]]-B627)/B627</f>
        <v>5.5701589685818002E-2</v>
      </c>
    </row>
    <row r="640" spans="1:3" x14ac:dyDescent="0.35">
      <c r="A640" s="22">
        <v>40848</v>
      </c>
      <c r="B640" s="24">
        <f>VLOOKUP(Table30[[#This Row],[Month]],'DB Money Supply'!$A:$D,3)</f>
        <v>4231.5</v>
      </c>
      <c r="C640" s="59">
        <f>(Table30[[#This Row],[Real M2 Money Stock]]-B628)/B628</f>
        <v>5.9517251740197258E-2</v>
      </c>
    </row>
    <row r="641" spans="1:3" x14ac:dyDescent="0.35">
      <c r="A641" s="22">
        <v>40878</v>
      </c>
      <c r="B641" s="24">
        <f>VLOOKUP(Table30[[#This Row],[Month]],'DB Money Supply'!$A:$D,3)</f>
        <v>4251.3999999999996</v>
      </c>
      <c r="C641" s="59">
        <f>(Table30[[#This Row],[Real M2 Money Stock]]-B629)/B629</f>
        <v>6.4899932369811744E-2</v>
      </c>
    </row>
    <row r="642" spans="1:3" x14ac:dyDescent="0.35">
      <c r="A642" s="22">
        <v>40909</v>
      </c>
      <c r="B642" s="24">
        <f>VLOOKUP(Table30[[#This Row],[Month]],'DB Money Supply'!$A:$D,3)</f>
        <v>4272</v>
      </c>
      <c r="C642" s="59">
        <f>(Table30[[#This Row],[Real M2 Money Stock]]-B630)/B630</f>
        <v>7.0945099022311359E-2</v>
      </c>
    </row>
    <row r="643" spans="1:3" x14ac:dyDescent="0.35">
      <c r="A643" s="22">
        <v>40940</v>
      </c>
      <c r="B643" s="24">
        <f>VLOOKUP(Table30[[#This Row],[Month]],'DB Money Supply'!$A:$D,3)</f>
        <v>4285.8</v>
      </c>
      <c r="C643" s="59">
        <f>(Table30[[#This Row],[Real M2 Money Stock]]-B631)/B631</f>
        <v>7.0139079627456385E-2</v>
      </c>
    </row>
    <row r="644" spans="1:3" x14ac:dyDescent="0.35">
      <c r="A644" s="22">
        <v>40969</v>
      </c>
      <c r="B644" s="24">
        <f>VLOOKUP(Table30[[#This Row],[Month]],'DB Money Supply'!$A:$D,3)</f>
        <v>4296.5</v>
      </c>
      <c r="C644" s="59">
        <f>(Table30[[#This Row],[Real M2 Money Stock]]-B632)/B632</f>
        <v>7.1526548120807096E-2</v>
      </c>
    </row>
    <row r="645" spans="1:3" x14ac:dyDescent="0.35">
      <c r="A645" s="22">
        <v>41000</v>
      </c>
      <c r="B645" s="24">
        <f>VLOOKUP(Table30[[#This Row],[Month]],'DB Money Supply'!$A:$D,3)</f>
        <v>4312.8999999999996</v>
      </c>
      <c r="C645" s="59">
        <f>(Table30[[#This Row],[Real M2 Money Stock]]-B633)/B633</f>
        <v>7.3287875771451211E-2</v>
      </c>
    </row>
    <row r="646" spans="1:3" x14ac:dyDescent="0.35">
      <c r="A646" s="22">
        <v>41030</v>
      </c>
      <c r="B646" s="24">
        <f>VLOOKUP(Table30[[#This Row],[Month]],'DB Money Supply'!$A:$D,3)</f>
        <v>4341</v>
      </c>
      <c r="C646" s="59">
        <f>(Table30[[#This Row],[Real M2 Money Stock]]-B634)/B634</f>
        <v>7.530344315085459E-2</v>
      </c>
    </row>
    <row r="647" spans="1:3" x14ac:dyDescent="0.35">
      <c r="A647" s="22">
        <v>41061</v>
      </c>
      <c r="B647" s="24">
        <f>VLOOKUP(Table30[[#This Row],[Month]],'DB Money Supply'!$A:$D,3)</f>
        <v>4375.6000000000004</v>
      </c>
      <c r="C647" s="59">
        <f>(Table30[[#This Row],[Real M2 Money Stock]]-B635)/B635</f>
        <v>7.4927529111187649E-2</v>
      </c>
    </row>
    <row r="648" spans="1:3" x14ac:dyDescent="0.35">
      <c r="A648" s="22">
        <v>41091</v>
      </c>
      <c r="B648" s="24">
        <f>VLOOKUP(Table30[[#This Row],[Month]],'DB Money Supply'!$A:$D,3)</f>
        <v>4397.3</v>
      </c>
      <c r="C648" s="59">
        <f>(Table30[[#This Row],[Real M2 Money Stock]]-B636)/B636</f>
        <v>6.3820007257771913E-2</v>
      </c>
    </row>
    <row r="649" spans="1:3" x14ac:dyDescent="0.35">
      <c r="A649" s="22">
        <v>41122</v>
      </c>
      <c r="B649" s="24">
        <f>VLOOKUP(Table30[[#This Row],[Month]],'DB Money Supply'!$A:$D,3)</f>
        <v>4402.1000000000004</v>
      </c>
      <c r="C649" s="59">
        <f>(Table30[[#This Row],[Real M2 Money Stock]]-B637)/B637</f>
        <v>4.6897667007539001E-2</v>
      </c>
    </row>
    <row r="650" spans="1:3" x14ac:dyDescent="0.35">
      <c r="A650" s="22">
        <v>41153</v>
      </c>
      <c r="B650" s="24">
        <f>VLOOKUP(Table30[[#This Row],[Month]],'DB Money Supply'!$A:$D,3)</f>
        <v>4415.6000000000004</v>
      </c>
      <c r="C650" s="59">
        <f>(Table30[[#This Row],[Real M2 Money Stock]]-B638)/B638</f>
        <v>5.0083234244946581E-2</v>
      </c>
    </row>
    <row r="651" spans="1:3" x14ac:dyDescent="0.35">
      <c r="A651" s="22">
        <v>41183</v>
      </c>
      <c r="B651" s="24">
        <f>VLOOKUP(Table30[[#This Row],[Month]],'DB Money Supply'!$A:$D,3)</f>
        <v>4432.5</v>
      </c>
      <c r="C651" s="59">
        <f>(Table30[[#This Row],[Real M2 Money Stock]]-B639)/B639</f>
        <v>5.1102679630068766E-2</v>
      </c>
    </row>
    <row r="652" spans="1:3" x14ac:dyDescent="0.35">
      <c r="A652" s="22">
        <v>41214</v>
      </c>
      <c r="B652" s="24">
        <f>VLOOKUP(Table30[[#This Row],[Month]],'DB Money Supply'!$A:$D,3)</f>
        <v>4470.3</v>
      </c>
      <c r="C652" s="59">
        <f>(Table30[[#This Row],[Real M2 Money Stock]]-B640)/B640</f>
        <v>5.6433888691953253E-2</v>
      </c>
    </row>
    <row r="653" spans="1:3" x14ac:dyDescent="0.35">
      <c r="A653" s="22">
        <v>41244</v>
      </c>
      <c r="B653" s="24">
        <f>VLOOKUP(Table30[[#This Row],[Month]],'DB Money Supply'!$A:$D,3)</f>
        <v>4523.7</v>
      </c>
      <c r="C653" s="59">
        <f>(Table30[[#This Row],[Real M2 Money Stock]]-B641)/B641</f>
        <v>6.4049489579903141E-2</v>
      </c>
    </row>
    <row r="654" spans="1:3" x14ac:dyDescent="0.35">
      <c r="A654" s="22">
        <v>41275</v>
      </c>
      <c r="B654" s="24">
        <f>VLOOKUP(Table30[[#This Row],[Month]],'DB Money Supply'!$A:$D,3)</f>
        <v>4523.3</v>
      </c>
      <c r="C654" s="59">
        <f>(Table30[[#This Row],[Real M2 Money Stock]]-B642)/B642</f>
        <v>5.8824906367041241E-2</v>
      </c>
    </row>
    <row r="655" spans="1:3" x14ac:dyDescent="0.35">
      <c r="A655" s="22">
        <v>41306</v>
      </c>
      <c r="B655" s="24">
        <f>VLOOKUP(Table30[[#This Row],[Month]],'DB Money Supply'!$A:$D,3)</f>
        <v>4499.8999999999996</v>
      </c>
      <c r="C655" s="59">
        <f>(Table30[[#This Row],[Real M2 Money Stock]]-B643)/B643</f>
        <v>4.9955667553315472E-2</v>
      </c>
    </row>
    <row r="656" spans="1:3" x14ac:dyDescent="0.35">
      <c r="A656" s="22">
        <v>41334</v>
      </c>
      <c r="B656" s="24">
        <f>VLOOKUP(Table30[[#This Row],[Month]],'DB Money Supply'!$A:$D,3)</f>
        <v>4541.8999999999996</v>
      </c>
      <c r="C656" s="59">
        <f>(Table30[[#This Row],[Real M2 Money Stock]]-B644)/B644</f>
        <v>5.7116257418829197E-2</v>
      </c>
    </row>
    <row r="657" spans="1:3" x14ac:dyDescent="0.35">
      <c r="A657" s="22">
        <v>41365</v>
      </c>
      <c r="B657" s="24">
        <f>VLOOKUP(Table30[[#This Row],[Month]],'DB Money Supply'!$A:$D,3)</f>
        <v>4566.8999999999996</v>
      </c>
      <c r="C657" s="59">
        <f>(Table30[[#This Row],[Real M2 Money Stock]]-B645)/B645</f>
        <v>5.8893088177328481E-2</v>
      </c>
    </row>
    <row r="658" spans="1:3" x14ac:dyDescent="0.35">
      <c r="A658" s="22">
        <v>41395</v>
      </c>
      <c r="B658" s="24">
        <f>VLOOKUP(Table30[[#This Row],[Month]],'DB Money Supply'!$A:$D,3)</f>
        <v>4583.2</v>
      </c>
      <c r="C658" s="59">
        <f>(Table30[[#This Row],[Real M2 Money Stock]]-B646)/B646</f>
        <v>5.5793595945634607E-2</v>
      </c>
    </row>
    <row r="659" spans="1:3" x14ac:dyDescent="0.35">
      <c r="A659" s="22">
        <v>41426</v>
      </c>
      <c r="B659" s="24">
        <f>VLOOKUP(Table30[[#This Row],[Month]],'DB Money Supply'!$A:$D,3)</f>
        <v>4596.7</v>
      </c>
      <c r="C659" s="59">
        <f>(Table30[[#This Row],[Real M2 Money Stock]]-B647)/B647</f>
        <v>5.0530212999359961E-2</v>
      </c>
    </row>
    <row r="660" spans="1:3" x14ac:dyDescent="0.35">
      <c r="A660" s="22">
        <v>41456</v>
      </c>
      <c r="B660" s="24">
        <f>VLOOKUP(Table30[[#This Row],[Month]],'DB Money Supply'!$A:$D,3)</f>
        <v>4607.5</v>
      </c>
      <c r="C660" s="59">
        <f>(Table30[[#This Row],[Real M2 Money Stock]]-B648)/B648</f>
        <v>4.7802060355217932E-2</v>
      </c>
    </row>
    <row r="661" spans="1:3" x14ac:dyDescent="0.35">
      <c r="A661" s="22">
        <v>41487</v>
      </c>
      <c r="B661" s="24">
        <f>VLOOKUP(Table30[[#This Row],[Month]],'DB Money Supply'!$A:$D,3)</f>
        <v>4621.8999999999996</v>
      </c>
      <c r="C661" s="59">
        <f>(Table30[[#This Row],[Real M2 Money Stock]]-B649)/B649</f>
        <v>4.9930714886076928E-2</v>
      </c>
    </row>
    <row r="662" spans="1:3" x14ac:dyDescent="0.35">
      <c r="A662" s="22">
        <v>41518</v>
      </c>
      <c r="B662" s="24">
        <f>VLOOKUP(Table30[[#This Row],[Month]],'DB Money Supply'!$A:$D,3)</f>
        <v>4642.1000000000004</v>
      </c>
      <c r="C662" s="59">
        <f>(Table30[[#This Row],[Real M2 Money Stock]]-B650)/B650</f>
        <v>5.1295407192680491E-2</v>
      </c>
    </row>
    <row r="663" spans="1:3" x14ac:dyDescent="0.35">
      <c r="A663" s="22">
        <v>41548</v>
      </c>
      <c r="B663" s="24">
        <f>VLOOKUP(Table30[[#This Row],[Month]],'DB Money Supply'!$A:$D,3)</f>
        <v>4689</v>
      </c>
      <c r="C663" s="59">
        <f>(Table30[[#This Row],[Real M2 Money Stock]]-B651)/B651</f>
        <v>5.7868020304568529E-2</v>
      </c>
    </row>
    <row r="664" spans="1:3" x14ac:dyDescent="0.35">
      <c r="A664" s="22">
        <v>41579</v>
      </c>
      <c r="B664" s="24">
        <f>VLOOKUP(Table30[[#This Row],[Month]],'DB Money Supply'!$A:$D,3)</f>
        <v>4685.6000000000004</v>
      </c>
      <c r="C664" s="59">
        <f>(Table30[[#This Row],[Real M2 Money Stock]]-B652)/B652</f>
        <v>4.8162315728250936E-2</v>
      </c>
    </row>
    <row r="665" spans="1:3" x14ac:dyDescent="0.35">
      <c r="A665" s="22">
        <v>41609</v>
      </c>
      <c r="B665" s="24">
        <f>VLOOKUP(Table30[[#This Row],[Month]],'DB Money Supply'!$A:$D,3)</f>
        <v>4698.7</v>
      </c>
      <c r="C665" s="59">
        <f>(Table30[[#This Row],[Real M2 Money Stock]]-B653)/B653</f>
        <v>3.8685147114088027E-2</v>
      </c>
    </row>
    <row r="666" spans="1:3" x14ac:dyDescent="0.35">
      <c r="A666" s="22">
        <v>41640</v>
      </c>
      <c r="B666" s="24">
        <f>VLOOKUP(Table30[[#This Row],[Month]],'DB Money Supply'!$A:$D,3)</f>
        <v>4708.7</v>
      </c>
      <c r="C666" s="59">
        <f>(Table30[[#This Row],[Real M2 Money Stock]]-B654)/B654</f>
        <v>4.0987774412486376E-2</v>
      </c>
    </row>
    <row r="667" spans="1:3" x14ac:dyDescent="0.35">
      <c r="A667" s="22">
        <v>41671</v>
      </c>
      <c r="B667" s="24">
        <f>VLOOKUP(Table30[[#This Row],[Month]],'DB Money Supply'!$A:$D,3)</f>
        <v>4738.3</v>
      </c>
      <c r="C667" s="59">
        <f>(Table30[[#This Row],[Real M2 Money Stock]]-B655)/B655</f>
        <v>5.2978955087890967E-2</v>
      </c>
    </row>
    <row r="668" spans="1:3" x14ac:dyDescent="0.35">
      <c r="A668" s="22">
        <v>41699</v>
      </c>
      <c r="B668" s="24">
        <f>VLOOKUP(Table30[[#This Row],[Month]],'DB Money Supply'!$A:$D,3)</f>
        <v>4745.3</v>
      </c>
      <c r="C668" s="59">
        <f>(Table30[[#This Row],[Real M2 Money Stock]]-B656)/B656</f>
        <v>4.4783020321891846E-2</v>
      </c>
    </row>
    <row r="669" spans="1:3" x14ac:dyDescent="0.35">
      <c r="A669" s="22">
        <v>41730</v>
      </c>
      <c r="B669" s="24">
        <f>VLOOKUP(Table30[[#This Row],[Month]],'DB Money Supply'!$A:$D,3)</f>
        <v>4760.3999999999996</v>
      </c>
      <c r="C669" s="59">
        <f>(Table30[[#This Row],[Real M2 Money Stock]]-B657)/B657</f>
        <v>4.2370097878210604E-2</v>
      </c>
    </row>
    <row r="670" spans="1:3" x14ac:dyDescent="0.35">
      <c r="A670" s="22">
        <v>41760</v>
      </c>
      <c r="B670" s="24">
        <f>VLOOKUP(Table30[[#This Row],[Month]],'DB Money Supply'!$A:$D,3)</f>
        <v>4780.7</v>
      </c>
      <c r="C670" s="59">
        <f>(Table30[[#This Row],[Real M2 Money Stock]]-B658)/B658</f>
        <v>4.3092162681096176E-2</v>
      </c>
    </row>
    <row r="671" spans="1:3" x14ac:dyDescent="0.35">
      <c r="A671" s="22">
        <v>41791</v>
      </c>
      <c r="B671" s="24">
        <f>VLOOKUP(Table30[[#This Row],[Month]],'DB Money Supply'!$A:$D,3)</f>
        <v>4797.3</v>
      </c>
      <c r="C671" s="59">
        <f>(Table30[[#This Row],[Real M2 Money Stock]]-B659)/B659</f>
        <v>4.364000261056853E-2</v>
      </c>
    </row>
    <row r="672" spans="1:3" x14ac:dyDescent="0.35">
      <c r="A672" s="22">
        <v>41821</v>
      </c>
      <c r="B672" s="24">
        <f>VLOOKUP(Table30[[#This Row],[Month]],'DB Money Supply'!$A:$D,3)</f>
        <v>4816.8</v>
      </c>
      <c r="C672" s="59">
        <f>(Table30[[#This Row],[Real M2 Money Stock]]-B660)/B660</f>
        <v>4.5425935973955549E-2</v>
      </c>
    </row>
    <row r="673" spans="1:3" x14ac:dyDescent="0.35">
      <c r="A673" s="22">
        <v>41852</v>
      </c>
      <c r="B673" s="24">
        <f>VLOOKUP(Table30[[#This Row],[Month]],'DB Money Supply'!$A:$D,3)</f>
        <v>4830</v>
      </c>
      <c r="C673" s="59">
        <f>(Table30[[#This Row],[Real M2 Money Stock]]-B661)/B661</f>
        <v>4.5024773361604618E-2</v>
      </c>
    </row>
    <row r="674" spans="1:3" x14ac:dyDescent="0.35">
      <c r="A674" s="22">
        <v>41883</v>
      </c>
      <c r="B674" s="24">
        <f>VLOOKUP(Table30[[#This Row],[Month]],'DB Money Supply'!$A:$D,3)</f>
        <v>4843.8</v>
      </c>
      <c r="C674" s="59">
        <f>(Table30[[#This Row],[Real M2 Money Stock]]-B662)/B662</f>
        <v>4.3450162641907715E-2</v>
      </c>
    </row>
    <row r="675" spans="1:3" x14ac:dyDescent="0.35">
      <c r="A675" s="22">
        <v>41913</v>
      </c>
      <c r="B675" s="24">
        <f>VLOOKUP(Table30[[#This Row],[Month]],'DB Money Supply'!$A:$D,3)</f>
        <v>4870.2</v>
      </c>
      <c r="C675" s="59">
        <f>(Table30[[#This Row],[Real M2 Money Stock]]-B663)/B663</f>
        <v>3.8643634037108084E-2</v>
      </c>
    </row>
    <row r="676" spans="1:3" x14ac:dyDescent="0.35">
      <c r="A676" s="22">
        <v>41944</v>
      </c>
      <c r="B676" s="24">
        <f>VLOOKUP(Table30[[#This Row],[Month]],'DB Money Supply'!$A:$D,3)</f>
        <v>4896.8</v>
      </c>
      <c r="C676" s="59">
        <f>(Table30[[#This Row],[Real M2 Money Stock]]-B664)/B664</f>
        <v>4.5074270104148842E-2</v>
      </c>
    </row>
    <row r="677" spans="1:3" x14ac:dyDescent="0.35">
      <c r="A677" s="22">
        <v>41974</v>
      </c>
      <c r="B677" s="24">
        <f>VLOOKUP(Table30[[#This Row],[Month]],'DB Money Supply'!$A:$D,3)</f>
        <v>4944.5</v>
      </c>
      <c r="C677" s="59">
        <f>(Table30[[#This Row],[Real M2 Money Stock]]-B665)/B665</f>
        <v>5.2312341711537272E-2</v>
      </c>
    </row>
    <row r="678" spans="1:3" x14ac:dyDescent="0.35">
      <c r="A678" s="22">
        <v>42005</v>
      </c>
      <c r="B678" s="24">
        <f>VLOOKUP(Table30[[#This Row],[Month]],'DB Money Supply'!$A:$D,3)</f>
        <v>5003.3</v>
      </c>
      <c r="C678" s="59">
        <f>(Table30[[#This Row],[Real M2 Money Stock]]-B666)/B666</f>
        <v>6.2565039182789384E-2</v>
      </c>
    </row>
    <row r="679" spans="1:3" x14ac:dyDescent="0.35">
      <c r="A679" s="22">
        <v>42036</v>
      </c>
      <c r="B679" s="24">
        <f>VLOOKUP(Table30[[#This Row],[Month]],'DB Money Supply'!$A:$D,3)</f>
        <v>5041.1000000000004</v>
      </c>
      <c r="C679" s="59">
        <f>(Table30[[#This Row],[Real M2 Money Stock]]-B667)/B667</f>
        <v>6.3904775974505654E-2</v>
      </c>
    </row>
    <row r="680" spans="1:3" x14ac:dyDescent="0.35">
      <c r="A680" s="22">
        <v>42064</v>
      </c>
      <c r="B680" s="24">
        <f>VLOOKUP(Table30[[#This Row],[Month]],'DB Money Supply'!$A:$D,3)</f>
        <v>5034.2</v>
      </c>
      <c r="C680" s="59">
        <f>(Table30[[#This Row],[Real M2 Money Stock]]-B668)/B668</f>
        <v>6.0881293068931287E-2</v>
      </c>
    </row>
    <row r="681" spans="1:3" x14ac:dyDescent="0.35">
      <c r="A681" s="22">
        <v>42095</v>
      </c>
      <c r="B681" s="24">
        <f>VLOOKUP(Table30[[#This Row],[Month]],'DB Money Supply'!$A:$D,3)</f>
        <v>5049.2</v>
      </c>
      <c r="C681" s="59">
        <f>(Table30[[#This Row],[Real M2 Money Stock]]-B669)/B669</f>
        <v>6.0667170825981054E-2</v>
      </c>
    </row>
    <row r="682" spans="1:3" x14ac:dyDescent="0.35">
      <c r="A682" s="22">
        <v>42125</v>
      </c>
      <c r="B682" s="24">
        <f>VLOOKUP(Table30[[#This Row],[Month]],'DB Money Supply'!$A:$D,3)</f>
        <v>5046.5</v>
      </c>
      <c r="C682" s="59">
        <f>(Table30[[#This Row],[Real M2 Money Stock]]-B670)/B670</f>
        <v>5.5598552513230322E-2</v>
      </c>
    </row>
    <row r="683" spans="1:3" x14ac:dyDescent="0.35">
      <c r="A683" s="22">
        <v>42156</v>
      </c>
      <c r="B683" s="24">
        <f>VLOOKUP(Table30[[#This Row],[Month]],'DB Money Supply'!$A:$D,3)</f>
        <v>5051.7</v>
      </c>
      <c r="C683" s="59">
        <f>(Table30[[#This Row],[Real M2 Money Stock]]-B671)/B671</f>
        <v>5.3029829278969341E-2</v>
      </c>
    </row>
    <row r="684" spans="1:3" x14ac:dyDescent="0.35">
      <c r="A684" s="22">
        <v>42186</v>
      </c>
      <c r="B684" s="24">
        <f>VLOOKUP(Table30[[#This Row],[Month]],'DB Money Supply'!$A:$D,3)</f>
        <v>5065.8</v>
      </c>
      <c r="C684" s="59">
        <f>(Table30[[#This Row],[Real M2 Money Stock]]-B672)/B672</f>
        <v>5.1694070752366712E-2</v>
      </c>
    </row>
    <row r="685" spans="1:3" x14ac:dyDescent="0.35">
      <c r="A685" s="22">
        <v>42217</v>
      </c>
      <c r="B685" s="24">
        <f>VLOOKUP(Table30[[#This Row],[Month]],'DB Money Supply'!$A:$D,3)</f>
        <v>5087.3</v>
      </c>
      <c r="C685" s="59">
        <f>(Table30[[#This Row],[Real M2 Money Stock]]-B673)/B673</f>
        <v>5.3271221532091136E-2</v>
      </c>
    </row>
    <row r="686" spans="1:3" x14ac:dyDescent="0.35">
      <c r="A686" s="22">
        <v>42248</v>
      </c>
      <c r="B686" s="24">
        <f>VLOOKUP(Table30[[#This Row],[Month]],'DB Money Supply'!$A:$D,3)</f>
        <v>5121.8999999999996</v>
      </c>
      <c r="C686" s="59">
        <f>(Table30[[#This Row],[Real M2 Money Stock]]-B674)/B674</f>
        <v>5.7413600891861649E-2</v>
      </c>
    </row>
    <row r="687" spans="1:3" x14ac:dyDescent="0.35">
      <c r="A687" s="22">
        <v>42278</v>
      </c>
      <c r="B687" s="24">
        <f>VLOOKUP(Table30[[#This Row],[Month]],'DB Money Supply'!$A:$D,3)</f>
        <v>5130.5</v>
      </c>
      <c r="C687" s="59">
        <f>(Table30[[#This Row],[Real M2 Money Stock]]-B675)/B675</f>
        <v>5.3447497022709581E-2</v>
      </c>
    </row>
    <row r="688" spans="1:3" x14ac:dyDescent="0.35">
      <c r="A688" s="22">
        <v>42309</v>
      </c>
      <c r="B688" s="24">
        <f>VLOOKUP(Table30[[#This Row],[Month]],'DB Money Supply'!$A:$D,3)</f>
        <v>5161.8</v>
      </c>
      <c r="C688" s="59">
        <f>(Table30[[#This Row],[Real M2 Money Stock]]-B676)/B676</f>
        <v>5.4116974350596307E-2</v>
      </c>
    </row>
    <row r="689" spans="1:3" x14ac:dyDescent="0.35">
      <c r="A689" s="22">
        <v>42339</v>
      </c>
      <c r="B689" s="24">
        <f>VLOOKUP(Table30[[#This Row],[Month]],'DB Money Supply'!$A:$D,3)</f>
        <v>5191.8</v>
      </c>
      <c r="C689" s="59">
        <f>(Table30[[#This Row],[Real M2 Money Stock]]-B677)/B677</f>
        <v>5.0015168368894768E-2</v>
      </c>
    </row>
    <row r="690" spans="1:3" x14ac:dyDescent="0.35">
      <c r="A690" s="22">
        <v>42370</v>
      </c>
      <c r="B690" s="24">
        <f>VLOOKUP(Table30[[#This Row],[Month]],'DB Money Supply'!$A:$D,3)</f>
        <v>5247.2</v>
      </c>
      <c r="C690" s="59">
        <f>(Table30[[#This Row],[Real M2 Money Stock]]-B678)/B678</f>
        <v>4.8747826434553124E-2</v>
      </c>
    </row>
    <row r="691" spans="1:3" x14ac:dyDescent="0.35">
      <c r="A691" s="22">
        <v>42401</v>
      </c>
      <c r="B691" s="24">
        <f>VLOOKUP(Table30[[#This Row],[Month]],'DB Money Supply'!$A:$D,3)</f>
        <v>5286</v>
      </c>
      <c r="C691" s="59">
        <f>(Table30[[#This Row],[Real M2 Money Stock]]-B679)/B679</f>
        <v>4.8580666917934501E-2</v>
      </c>
    </row>
    <row r="692" spans="1:3" x14ac:dyDescent="0.35">
      <c r="A692" s="22">
        <v>42430</v>
      </c>
      <c r="B692" s="24">
        <f>VLOOKUP(Table30[[#This Row],[Month]],'DB Money Supply'!$A:$D,3)</f>
        <v>5296.4</v>
      </c>
      <c r="C692" s="59">
        <f>(Table30[[#This Row],[Real M2 Money Stock]]-B680)/B680</f>
        <v>5.2083747169361531E-2</v>
      </c>
    </row>
    <row r="693" spans="1:3" x14ac:dyDescent="0.35">
      <c r="A693" s="22">
        <v>42461</v>
      </c>
      <c r="B693" s="24">
        <f>VLOOKUP(Table30[[#This Row],[Month]],'DB Money Supply'!$A:$D,3)</f>
        <v>5313.3</v>
      </c>
      <c r="C693" s="59">
        <f>(Table30[[#This Row],[Real M2 Money Stock]]-B681)/B681</f>
        <v>5.2305315693575292E-2</v>
      </c>
    </row>
    <row r="694" spans="1:3" x14ac:dyDescent="0.35">
      <c r="A694" s="22">
        <v>42491</v>
      </c>
      <c r="B694" s="24">
        <f>VLOOKUP(Table30[[#This Row],[Month]],'DB Money Supply'!$A:$D,3)</f>
        <v>5328.8</v>
      </c>
      <c r="C694" s="59">
        <f>(Table30[[#This Row],[Real M2 Money Stock]]-B682)/B682</f>
        <v>5.5939760229862315E-2</v>
      </c>
    </row>
    <row r="695" spans="1:3" x14ac:dyDescent="0.35">
      <c r="A695" s="22">
        <v>42522</v>
      </c>
      <c r="B695" s="24">
        <f>VLOOKUP(Table30[[#This Row],[Month]],'DB Money Supply'!$A:$D,3)</f>
        <v>5341.7</v>
      </c>
      <c r="C695" s="59">
        <f>(Table30[[#This Row],[Real M2 Money Stock]]-B683)/B683</f>
        <v>5.7406417641586001E-2</v>
      </c>
    </row>
    <row r="696" spans="1:3" x14ac:dyDescent="0.35">
      <c r="A696" s="22">
        <v>42552</v>
      </c>
      <c r="B696" s="24">
        <f>VLOOKUP(Table30[[#This Row],[Month]],'DB Money Supply'!$A:$D,3)</f>
        <v>5369.4</v>
      </c>
      <c r="C696" s="59">
        <f>(Table30[[#This Row],[Real M2 Money Stock]]-B684)/B684</f>
        <v>5.9931304038848637E-2</v>
      </c>
    </row>
    <row r="697" spans="1:3" x14ac:dyDescent="0.35">
      <c r="A697" s="22">
        <v>42583</v>
      </c>
      <c r="B697" s="24">
        <f>VLOOKUP(Table30[[#This Row],[Month]],'DB Money Supply'!$A:$D,3)</f>
        <v>5395.3</v>
      </c>
      <c r="C697" s="59">
        <f>(Table30[[#This Row],[Real M2 Money Stock]]-B685)/B685</f>
        <v>6.0542920606215474E-2</v>
      </c>
    </row>
    <row r="698" spans="1:3" x14ac:dyDescent="0.35">
      <c r="A698" s="22">
        <v>42614</v>
      </c>
      <c r="B698" s="24">
        <f>VLOOKUP(Table30[[#This Row],[Month]],'DB Money Supply'!$A:$D,3)</f>
        <v>5406</v>
      </c>
      <c r="C698" s="59">
        <f>(Table30[[#This Row],[Real M2 Money Stock]]-B686)/B686</f>
        <v>5.5467697534118274E-2</v>
      </c>
    </row>
    <row r="699" spans="1:3" x14ac:dyDescent="0.35">
      <c r="A699" s="22">
        <v>42644</v>
      </c>
      <c r="B699" s="24">
        <f>VLOOKUP(Table30[[#This Row],[Month]],'DB Money Supply'!$A:$D,3)</f>
        <v>5421.3</v>
      </c>
      <c r="C699" s="59">
        <f>(Table30[[#This Row],[Real M2 Money Stock]]-B687)/B687</f>
        <v>5.6680635415651534E-2</v>
      </c>
    </row>
    <row r="700" spans="1:3" x14ac:dyDescent="0.35">
      <c r="A700" s="22">
        <v>42675</v>
      </c>
      <c r="B700" s="24">
        <f>VLOOKUP(Table30[[#This Row],[Month]],'DB Money Supply'!$A:$D,3)</f>
        <v>5444.2</v>
      </c>
      <c r="C700" s="59">
        <f>(Table30[[#This Row],[Real M2 Money Stock]]-B688)/B688</f>
        <v>5.4709597427253988E-2</v>
      </c>
    </row>
    <row r="701" spans="1:3" x14ac:dyDescent="0.35">
      <c r="A701" s="22">
        <v>42705</v>
      </c>
      <c r="B701" s="24">
        <f>VLOOKUP(Table30[[#This Row],[Month]],'DB Money Supply'!$A:$D,3)</f>
        <v>5444.2</v>
      </c>
      <c r="C701" s="59">
        <f>(Table30[[#This Row],[Real M2 Money Stock]]-B689)/B689</f>
        <v>4.8615123849146659E-2</v>
      </c>
    </row>
    <row r="702" spans="1:3" x14ac:dyDescent="0.35">
      <c r="A702" s="22">
        <v>42736</v>
      </c>
      <c r="B702" s="24">
        <f>VLOOKUP(Table30[[#This Row],[Month]],'DB Money Supply'!$A:$D,3)</f>
        <v>5452.3</v>
      </c>
      <c r="C702" s="59">
        <f>(Table30[[#This Row],[Real M2 Money Stock]]-B690)/B690</f>
        <v>3.9087513340448313E-2</v>
      </c>
    </row>
    <row r="703" spans="1:3" x14ac:dyDescent="0.35">
      <c r="A703" s="22">
        <v>42767</v>
      </c>
      <c r="B703" s="24">
        <f>VLOOKUP(Table30[[#This Row],[Month]],'DB Money Supply'!$A:$D,3)</f>
        <v>5471.8</v>
      </c>
      <c r="C703" s="59">
        <f>(Table30[[#This Row],[Real M2 Money Stock]]-B691)/B691</f>
        <v>3.5149451381006468E-2</v>
      </c>
    </row>
    <row r="704" spans="1:3" x14ac:dyDescent="0.35">
      <c r="A704" s="22">
        <v>42795</v>
      </c>
      <c r="B704" s="24">
        <f>VLOOKUP(Table30[[#This Row],[Month]],'DB Money Supply'!$A:$D,3)</f>
        <v>5502.7</v>
      </c>
      <c r="C704" s="59">
        <f>(Table30[[#This Row],[Real M2 Money Stock]]-B692)/B692</f>
        <v>3.8950985575107656E-2</v>
      </c>
    </row>
    <row r="705" spans="1:3" x14ac:dyDescent="0.35">
      <c r="A705" s="22">
        <v>42826</v>
      </c>
      <c r="B705" s="24">
        <f>VLOOKUP(Table30[[#This Row],[Month]],'DB Money Supply'!$A:$D,3)</f>
        <v>5521.4</v>
      </c>
      <c r="C705" s="59">
        <f>(Table30[[#This Row],[Real M2 Money Stock]]-B693)/B693</f>
        <v>3.9165866787119009E-2</v>
      </c>
    </row>
    <row r="706" spans="1:3" x14ac:dyDescent="0.35">
      <c r="A706" s="22">
        <v>42856</v>
      </c>
      <c r="B706" s="24">
        <f>VLOOKUP(Table30[[#This Row],[Month]],'DB Money Supply'!$A:$D,3)</f>
        <v>5547</v>
      </c>
      <c r="C706" s="59">
        <f>(Table30[[#This Row],[Real M2 Money Stock]]-B694)/B694</f>
        <v>4.0947305209427978E-2</v>
      </c>
    </row>
    <row r="707" spans="1:3" x14ac:dyDescent="0.35">
      <c r="A707" s="22">
        <v>42887</v>
      </c>
      <c r="B707" s="24">
        <f>VLOOKUP(Table30[[#This Row],[Month]],'DB Money Supply'!$A:$D,3)</f>
        <v>5553.2</v>
      </c>
      <c r="C707" s="59">
        <f>(Table30[[#This Row],[Real M2 Money Stock]]-B695)/B695</f>
        <v>3.9594136698054928E-2</v>
      </c>
    </row>
    <row r="708" spans="1:3" x14ac:dyDescent="0.35">
      <c r="A708" s="22">
        <v>42917</v>
      </c>
      <c r="B708" s="24">
        <f>VLOOKUP(Table30[[#This Row],[Month]],'DB Money Supply'!$A:$D,3)</f>
        <v>5576.8</v>
      </c>
      <c r="C708" s="59">
        <f>(Table30[[#This Row],[Real M2 Money Stock]]-B696)/B696</f>
        <v>3.8626289715797027E-2</v>
      </c>
    </row>
    <row r="709" spans="1:3" x14ac:dyDescent="0.35">
      <c r="A709" s="22">
        <v>42948</v>
      </c>
      <c r="B709" s="24">
        <f>VLOOKUP(Table30[[#This Row],[Month]],'DB Money Supply'!$A:$D,3)</f>
        <v>5579.3</v>
      </c>
      <c r="C709" s="59">
        <f>(Table30[[#This Row],[Real M2 Money Stock]]-B697)/B697</f>
        <v>3.4103756973662261E-2</v>
      </c>
    </row>
    <row r="710" spans="1:3" x14ac:dyDescent="0.35">
      <c r="A710" s="22">
        <v>42979</v>
      </c>
      <c r="B710" s="24">
        <f>VLOOKUP(Table30[[#This Row],[Month]],'DB Money Supply'!$A:$D,3)</f>
        <v>5568.2</v>
      </c>
      <c r="C710" s="59">
        <f>(Table30[[#This Row],[Real M2 Money Stock]]-B698)/B698</f>
        <v>3.0003699593044733E-2</v>
      </c>
    </row>
    <row r="711" spans="1:3" x14ac:dyDescent="0.35">
      <c r="A711" s="22">
        <v>43009</v>
      </c>
      <c r="B711" s="24">
        <f>VLOOKUP(Table30[[#This Row],[Month]],'DB Money Supply'!$A:$D,3)</f>
        <v>5586.4</v>
      </c>
      <c r="C711" s="59">
        <f>(Table30[[#This Row],[Real M2 Money Stock]]-B699)/B699</f>
        <v>3.0453950159555723E-2</v>
      </c>
    </row>
    <row r="712" spans="1:3" x14ac:dyDescent="0.35">
      <c r="A712" s="22">
        <v>43040</v>
      </c>
      <c r="B712" s="24">
        <f>VLOOKUP(Table30[[#This Row],[Month]],'DB Money Supply'!$A:$D,3)</f>
        <v>5582.3</v>
      </c>
      <c r="C712" s="59">
        <f>(Table30[[#This Row],[Real M2 Money Stock]]-B700)/B700</f>
        <v>2.5366445024062372E-2</v>
      </c>
    </row>
    <row r="713" spans="1:3" x14ac:dyDescent="0.35">
      <c r="A713" s="22">
        <v>43070</v>
      </c>
      <c r="B713" s="24">
        <f>VLOOKUP(Table30[[#This Row],[Month]],'DB Money Supply'!$A:$D,3)</f>
        <v>5590</v>
      </c>
      <c r="C713" s="59">
        <f>(Table30[[#This Row],[Real M2 Money Stock]]-B701)/B701</f>
        <v>2.6780794239741411E-2</v>
      </c>
    </row>
    <row r="714" spans="1:3" x14ac:dyDescent="0.35">
      <c r="A714" s="22">
        <v>43101</v>
      </c>
      <c r="B714" s="24">
        <f>VLOOKUP(Table30[[#This Row],[Month]],'DB Money Supply'!$A:$D,3)</f>
        <v>5575.3</v>
      </c>
      <c r="C714" s="59">
        <f>(Table30[[#This Row],[Real M2 Money Stock]]-B702)/B702</f>
        <v>2.2559286906443151E-2</v>
      </c>
    </row>
    <row r="715" spans="1:3" x14ac:dyDescent="0.35">
      <c r="A715" s="22">
        <v>43132</v>
      </c>
      <c r="B715" s="24">
        <f>VLOOKUP(Table30[[#This Row],[Month]],'DB Money Supply'!$A:$D,3)</f>
        <v>5576.6</v>
      </c>
      <c r="C715" s="59">
        <f>(Table30[[#This Row],[Real M2 Money Stock]]-B703)/B703</f>
        <v>1.9152746810921484E-2</v>
      </c>
    </row>
    <row r="716" spans="1:3" x14ac:dyDescent="0.35">
      <c r="A716" s="22">
        <v>43160</v>
      </c>
      <c r="B716" s="24">
        <f>VLOOKUP(Table30[[#This Row],[Month]],'DB Money Supply'!$A:$D,3)</f>
        <v>5595.6</v>
      </c>
      <c r="C716" s="59">
        <f>(Table30[[#This Row],[Real M2 Money Stock]]-B704)/B704</f>
        <v>1.6882621258654942E-2</v>
      </c>
    </row>
    <row r="717" spans="1:3" x14ac:dyDescent="0.35">
      <c r="A717" s="22">
        <v>43191</v>
      </c>
      <c r="B717" s="24">
        <f>VLOOKUP(Table30[[#This Row],[Month]],'DB Money Supply'!$A:$D,3)</f>
        <v>5591.8</v>
      </c>
      <c r="C717" s="59">
        <f>(Table30[[#This Row],[Real M2 Money Stock]]-B705)/B705</f>
        <v>1.2750389393994376E-2</v>
      </c>
    </row>
    <row r="718" spans="1:3" x14ac:dyDescent="0.35">
      <c r="A718" s="22">
        <v>43221</v>
      </c>
      <c r="B718" s="24">
        <f>VLOOKUP(Table30[[#This Row],[Month]],'DB Money Supply'!$A:$D,3)</f>
        <v>5599</v>
      </c>
      <c r="C718" s="59">
        <f>(Table30[[#This Row],[Real M2 Money Stock]]-B706)/B706</f>
        <v>9.374436632413918E-3</v>
      </c>
    </row>
    <row r="719" spans="1:3" x14ac:dyDescent="0.35">
      <c r="A719" s="22">
        <v>43252</v>
      </c>
      <c r="B719" s="24">
        <f>VLOOKUP(Table30[[#This Row],[Month]],'DB Money Supply'!$A:$D,3)</f>
        <v>5615.9</v>
      </c>
      <c r="C719" s="59">
        <f>(Table30[[#This Row],[Real M2 Money Stock]]-B707)/B707</f>
        <v>1.1290787293812544E-2</v>
      </c>
    </row>
    <row r="720" spans="1:3" x14ac:dyDescent="0.35">
      <c r="A720" s="22">
        <v>43282</v>
      </c>
      <c r="B720" s="24">
        <f>VLOOKUP(Table30[[#This Row],[Month]],'DB Money Supply'!$A:$D,3)</f>
        <v>5625</v>
      </c>
      <c r="C720" s="59">
        <f>(Table30[[#This Row],[Real M2 Money Stock]]-B708)/B708</f>
        <v>8.6429493616410509E-3</v>
      </c>
    </row>
    <row r="721" spans="1:3" x14ac:dyDescent="0.35">
      <c r="A721" s="22">
        <v>43313</v>
      </c>
      <c r="B721" s="24">
        <f>VLOOKUP(Table30[[#This Row],[Month]],'DB Money Supply'!$A:$D,3)</f>
        <v>5635.5</v>
      </c>
      <c r="C721" s="59">
        <f>(Table30[[#This Row],[Real M2 Money Stock]]-B709)/B709</f>
        <v>1.0072948219310634E-2</v>
      </c>
    </row>
    <row r="722" spans="1:3" x14ac:dyDescent="0.35">
      <c r="A722" s="22">
        <v>43344</v>
      </c>
      <c r="B722" s="24">
        <f>VLOOKUP(Table30[[#This Row],[Month]],'DB Money Supply'!$A:$D,3)</f>
        <v>5635.4</v>
      </c>
      <c r="C722" s="59">
        <f>(Table30[[#This Row],[Real M2 Money Stock]]-B710)/B710</f>
        <v>1.2068532021119899E-2</v>
      </c>
    </row>
    <row r="723" spans="1:3" x14ac:dyDescent="0.35">
      <c r="A723" s="22">
        <v>43374</v>
      </c>
      <c r="B723" s="24">
        <f>VLOOKUP(Table30[[#This Row],[Month]],'DB Money Supply'!$A:$D,3)</f>
        <v>5627</v>
      </c>
      <c r="C723" s="59">
        <f>(Table30[[#This Row],[Real M2 Money Stock]]-B711)/B711</f>
        <v>7.2676500071603119E-3</v>
      </c>
    </row>
    <row r="724" spans="1:3" x14ac:dyDescent="0.35">
      <c r="A724" s="22">
        <v>43405</v>
      </c>
      <c r="B724" s="24">
        <f>VLOOKUP(Table30[[#This Row],[Month]],'DB Money Supply'!$A:$D,3)</f>
        <v>5636.7</v>
      </c>
      <c r="C724" s="59">
        <f>(Table30[[#This Row],[Real M2 Money Stock]]-B712)/B712</f>
        <v>9.745087150457632E-3</v>
      </c>
    </row>
    <row r="725" spans="1:3" x14ac:dyDescent="0.35">
      <c r="A725" s="22">
        <v>43435</v>
      </c>
      <c r="B725" s="24">
        <f>VLOOKUP(Table30[[#This Row],[Month]],'DB Money Supply'!$A:$D,3)</f>
        <v>5685.5</v>
      </c>
      <c r="C725" s="59">
        <f>(Table30[[#This Row],[Real M2 Money Stock]]-B713)/B713</f>
        <v>1.7084078711985688E-2</v>
      </c>
    </row>
    <row r="726" spans="1:3" x14ac:dyDescent="0.35">
      <c r="A726" s="22">
        <v>43466</v>
      </c>
      <c r="B726" s="24">
        <f>VLOOKUP(Table30[[#This Row],[Month]],'DB Money Supply'!$A:$D,3)</f>
        <v>5715.8</v>
      </c>
      <c r="C726" s="59">
        <f>(Table30[[#This Row],[Real M2 Money Stock]]-B714)/B714</f>
        <v>2.5200437644611051E-2</v>
      </c>
    </row>
    <row r="727" spans="1:3" x14ac:dyDescent="0.35">
      <c r="A727" s="22">
        <v>43497</v>
      </c>
      <c r="B727" s="24">
        <f>VLOOKUP(Table30[[#This Row],[Month]],'DB Money Supply'!$A:$D,3)</f>
        <v>5717.2</v>
      </c>
      <c r="C727" s="59">
        <f>(Table30[[#This Row],[Real M2 Money Stock]]-B715)/B715</f>
        <v>2.521249506867974E-2</v>
      </c>
    </row>
    <row r="728" spans="1:3" x14ac:dyDescent="0.35">
      <c r="A728" s="22">
        <v>43525</v>
      </c>
      <c r="B728" s="24">
        <f>VLOOKUP(Table30[[#This Row],[Month]],'DB Money Supply'!$A:$D,3)</f>
        <v>5706.7</v>
      </c>
      <c r="C728" s="59">
        <f>(Table30[[#This Row],[Real M2 Money Stock]]-B716)/B716</f>
        <v>1.9854885981842776E-2</v>
      </c>
    </row>
    <row r="729" spans="1:3" x14ac:dyDescent="0.35">
      <c r="A729" s="22">
        <v>43556</v>
      </c>
      <c r="B729" s="24">
        <f>VLOOKUP(Table30[[#This Row],[Month]],'DB Money Supply'!$A:$D,3)</f>
        <v>5698.7</v>
      </c>
      <c r="C729" s="59">
        <f>(Table30[[#This Row],[Real M2 Money Stock]]-B717)/B717</f>
        <v>1.9117278872634865E-2</v>
      </c>
    </row>
    <row r="730" spans="1:3" x14ac:dyDescent="0.35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35">
      <c r="A731" s="22">
        <v>43617</v>
      </c>
      <c r="B731" s="24">
        <f>VLOOKUP(Table30[[#This Row],[Month]],'DB Money Supply'!$A:$D,3)</f>
        <v>5778</v>
      </c>
      <c r="C731" s="59">
        <f>(Table30[[#This Row],[Real M2 Money Stock]]-B719)/B719</f>
        <v>2.886447408251578E-2</v>
      </c>
    </row>
    <row r="732" spans="1:3" x14ac:dyDescent="0.35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35">
      <c r="A733" s="22">
        <v>43678</v>
      </c>
      <c r="B733" s="24">
        <f>VLOOKUP(Table30[[#This Row],[Month]],'DB Money Supply'!$A:$D,3)</f>
        <v>5824</v>
      </c>
      <c r="C733" s="59">
        <f>(Table30[[#This Row],[Real M2 Money Stock]]-B721)/B721</f>
        <v>3.3448673587081888E-2</v>
      </c>
    </row>
    <row r="734" spans="1:3" x14ac:dyDescent="0.35">
      <c r="A734" s="22">
        <v>43709</v>
      </c>
      <c r="B734" s="24">
        <f>VLOOKUP(Table30[[#This Row],[Month]],'DB Money Supply'!$A:$D,3)</f>
        <v>5847.6</v>
      </c>
      <c r="C734" s="59">
        <f>(Table30[[#This Row],[Real M2 Money Stock]]-B722)/B722</f>
        <v>3.765482485715313E-2</v>
      </c>
    </row>
    <row r="735" spans="1:3" x14ac:dyDescent="0.35">
      <c r="A735" s="22">
        <v>43739</v>
      </c>
      <c r="B735" s="24">
        <f>VLOOKUP(Table30[[#This Row],[Month]],'DB Money Supply'!$A:$D,3)</f>
        <v>5885.7</v>
      </c>
      <c r="C735" s="59">
        <f>(Table30[[#This Row],[Real M2 Money Stock]]-B723)/B723</f>
        <v>4.5974764528167733E-2</v>
      </c>
    </row>
    <row r="736" spans="1:3" x14ac:dyDescent="0.35">
      <c r="A736" s="22">
        <v>43770</v>
      </c>
      <c r="B736" s="24">
        <f>VLOOKUP(Table30[[#This Row],[Month]],'DB Money Supply'!$A:$D,3)</f>
        <v>5915.7</v>
      </c>
      <c r="C736" s="59">
        <f>(Table30[[#This Row],[Real M2 Money Stock]]-B724)/B724</f>
        <v>4.9497046144020437E-2</v>
      </c>
    </row>
    <row r="737" spans="1:3" x14ac:dyDescent="0.35">
      <c r="A737" s="22">
        <v>43800</v>
      </c>
      <c r="B737" s="24">
        <f>VLOOKUP(Table30[[#This Row],[Month]],'DB Money Supply'!$A:$D,3)</f>
        <v>5931.6</v>
      </c>
      <c r="C737" s="59">
        <f>(Table30[[#This Row],[Real M2 Money Stock]]-B725)/B725</f>
        <v>4.3285550962976052E-2</v>
      </c>
    </row>
    <row r="738" spans="1:3" x14ac:dyDescent="0.35">
      <c r="A738" s="22">
        <v>43831</v>
      </c>
      <c r="B738" s="24">
        <f>VLOOKUP(Table30[[#This Row],[Month]],'DB Money Supply'!$A:$D,3)</f>
        <v>5954</v>
      </c>
      <c r="C738" s="59">
        <f>(Table30[[#This Row],[Real M2 Money Stock]]-B726)/B726</f>
        <v>4.1673956401553552E-2</v>
      </c>
    </row>
    <row r="739" spans="1:3" x14ac:dyDescent="0.35">
      <c r="A739" s="22">
        <v>43862</v>
      </c>
      <c r="B739" s="24">
        <f>VLOOKUP(Table30[[#This Row],[Month]],'DB Money Supply'!$A:$D,3)</f>
        <v>5968.4</v>
      </c>
      <c r="C739" s="59">
        <f>(Table30[[#This Row],[Real M2 Money Stock]]-B727)/B727</f>
        <v>4.3937591828167602E-2</v>
      </c>
    </row>
    <row r="740" spans="1:3" x14ac:dyDescent="0.35">
      <c r="A740" s="22">
        <v>43891</v>
      </c>
      <c r="B740" s="24">
        <f>VLOOKUP(Table30[[#This Row],[Month]],'DB Money Supply'!$A:$D,3)</f>
        <v>6193.2</v>
      </c>
      <c r="C740" s="59">
        <f>(Table30[[#This Row],[Real M2 Money Stock]]-B728)/B728</f>
        <v>8.5250670264776493E-2</v>
      </c>
    </row>
    <row r="741" spans="1:3" x14ac:dyDescent="0.35">
      <c r="A741" s="22">
        <v>43922</v>
      </c>
      <c r="B741" s="24">
        <f>VLOOKUP(Table30[[#This Row],[Month]],'DB Money Supply'!$A:$D,3)</f>
        <v>6639.2</v>
      </c>
      <c r="C741" s="59">
        <f>(Table30[[#This Row],[Real M2 Money Stock]]-B729)/B729</f>
        <v>0.16503764016354608</v>
      </c>
    </row>
    <row r="742" spans="1:3" x14ac:dyDescent="0.35">
      <c r="A742" s="22">
        <v>43952</v>
      </c>
      <c r="B742" s="24">
        <f>VLOOKUP(Table30[[#This Row],[Month]],'DB Money Supply'!$A:$D,3)</f>
        <v>6968.4</v>
      </c>
      <c r="C742" s="59">
        <f>(Table30[[#This Row],[Real M2 Money Stock]]-B730)/B730</f>
        <v>0.21593466994712873</v>
      </c>
    </row>
    <row r="743" spans="1:3" x14ac:dyDescent="0.35">
      <c r="A743" s="22">
        <v>43983</v>
      </c>
      <c r="B743" s="24">
        <f>VLOOKUP(Table30[[#This Row],[Month]],'DB Money Supply'!$A:$D,3)</f>
        <v>7048.3</v>
      </c>
      <c r="C743" s="59">
        <f>(Table30[[#This Row],[Real M2 Money Stock]]-B731)/B731</f>
        <v>0.21985115957078577</v>
      </c>
    </row>
    <row r="744" spans="1:3" x14ac:dyDescent="0.35">
      <c r="A744" s="22">
        <v>44013</v>
      </c>
      <c r="B744" s="24">
        <f>VLOOKUP(Table30[[#This Row],[Month]],'DB Money Supply'!$A:$D,3)</f>
        <v>7069.5</v>
      </c>
      <c r="C744" s="59">
        <f>(Table30[[#This Row],[Real M2 Money Stock]]-B732)/B732</f>
        <v>0.21957320544447706</v>
      </c>
    </row>
    <row r="745" spans="1:3" x14ac:dyDescent="0.35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35">
      <c r="A746" s="22">
        <v>44075</v>
      </c>
      <c r="B746" s="24">
        <f>VLOOKUP(Table30[[#This Row],[Month]],'DB Money Supply'!$A:$D,3)</f>
        <v>7139.1</v>
      </c>
      <c r="C746" s="59">
        <f>(Table30[[#This Row],[Real M2 Money Stock]]-B734)/B734</f>
        <v>0.22085983993433203</v>
      </c>
    </row>
    <row r="747" spans="1:3" x14ac:dyDescent="0.35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35">
      <c r="A748" s="22">
        <v>44136</v>
      </c>
      <c r="B748" s="24">
        <f>VLOOKUP(Table30[[#This Row],[Month]],'DB Money Supply'!$A:$D,3)</f>
        <v>7275.9</v>
      </c>
      <c r="C748" s="59">
        <f>(Table30[[#This Row],[Real M2 Money Stock]]-B736)/B736</f>
        <v>0.2299305238602363</v>
      </c>
    </row>
    <row r="749" spans="1:3" x14ac:dyDescent="0.35">
      <c r="A749" s="22">
        <v>44166</v>
      </c>
      <c r="B749" s="24">
        <f>VLOOKUP(Table30[[#This Row],[Month]],'DB Money Supply'!$A:$D,3)</f>
        <v>7311.7</v>
      </c>
      <c r="C749" s="59">
        <f>(Table30[[#This Row],[Real M2 Money Stock]]-B737)/B737</f>
        <v>0.23266909434216726</v>
      </c>
    </row>
    <row r="750" spans="1:3" x14ac:dyDescent="0.35">
      <c r="A750" s="22">
        <v>44197</v>
      </c>
      <c r="B750" s="24">
        <f>VLOOKUP(Table30[[#This Row],[Month]],'DB Money Supply'!$A:$D,3)</f>
        <v>7388.4</v>
      </c>
      <c r="C750" s="59">
        <f>(Table30[[#This Row],[Real M2 Money Stock]]-B738)/B738</f>
        <v>0.24091367148135701</v>
      </c>
    </row>
    <row r="751" spans="1:3" x14ac:dyDescent="0.35">
      <c r="A751" s="22">
        <v>44228</v>
      </c>
      <c r="B751" s="24">
        <f>VLOOKUP(Table30[[#This Row],[Month]],'DB Money Supply'!$A:$D,3)</f>
        <v>7448.4</v>
      </c>
      <c r="C751" s="59">
        <f>(Table30[[#This Row],[Real M2 Money Stock]]-B739)/B739</f>
        <v>0.24797265598820456</v>
      </c>
    </row>
    <row r="752" spans="1:3" x14ac:dyDescent="0.35">
      <c r="A752" s="22">
        <v>44256</v>
      </c>
      <c r="B752" s="24">
        <f>VLOOKUP(Table30[[#This Row],[Month]],'DB Money Supply'!$A:$D,3)</f>
        <v>7491.2</v>
      </c>
      <c r="C752" s="59">
        <f>(Table30[[#This Row],[Real M2 Money Stock]]-B740)/B740</f>
        <v>0.20958470580636829</v>
      </c>
    </row>
    <row r="753" spans="1:3" x14ac:dyDescent="0.35">
      <c r="A753" s="22">
        <v>44287</v>
      </c>
      <c r="B753" s="24">
        <f>VLOOKUP(Table30[[#This Row],[Month]],'DB Money Supply'!$A:$D,3)</f>
        <v>7539.8</v>
      </c>
      <c r="C753" s="59">
        <f>(Table30[[#This Row],[Real M2 Money Stock]]-B741)/B741</f>
        <v>0.135648873358236</v>
      </c>
    </row>
    <row r="754" spans="1:3" x14ac:dyDescent="0.35">
      <c r="A754" s="22">
        <v>44317</v>
      </c>
      <c r="B754" s="24">
        <f>VLOOKUP(Table30[[#This Row],[Month]],'DB Money Supply'!$A:$D,3)</f>
        <v>7601.9</v>
      </c>
      <c r="C754" s="59">
        <f>(Table30[[#This Row],[Real M2 Money Stock]]-B742)/B742</f>
        <v>9.0910395499684299E-2</v>
      </c>
    </row>
    <row r="755" spans="1:3" x14ac:dyDescent="0.35">
      <c r="A755" s="28">
        <v>44348</v>
      </c>
      <c r="B755" s="24">
        <f>VLOOKUP(Table30[[#This Row],[Month]],'DB Money Supply'!$A:$D,3)</f>
        <v>7551.1</v>
      </c>
      <c r="C755" s="27">
        <f>(Table30[[#This Row],[Real M2 Money Stock]]-B743)/B743</f>
        <v>7.1336350609366828E-2</v>
      </c>
    </row>
    <row r="756" spans="1:3" x14ac:dyDescent="0.35">
      <c r="A756" s="22">
        <v>44378</v>
      </c>
      <c r="B756" s="24">
        <f>VLOOKUP(Table30[[#This Row],[Month]],'DB Money Supply'!$A:$D,3)</f>
        <v>7574</v>
      </c>
      <c r="C756" s="59">
        <f>(Table30[[#This Row],[Real M2 Money Stock]]-B744)/B744</f>
        <v>7.1362896951693899E-2</v>
      </c>
    </row>
    <row r="757" spans="1:3" x14ac:dyDescent="0.35">
      <c r="A757" s="22">
        <v>44409</v>
      </c>
      <c r="B757" s="24">
        <f>VLOOKUP(Table30[[#This Row],[Month]],'DB Money Supply'!$A:$D,3)</f>
        <v>7629.4</v>
      </c>
      <c r="C757" s="27">
        <f>(Table30[[#This Row],[Real M2 Money Stock]]-B745)/B745</f>
        <v>7.8817873303167363E-2</v>
      </c>
    </row>
    <row r="758" spans="1:3" x14ac:dyDescent="0.35">
      <c r="A758" s="22">
        <v>44440</v>
      </c>
      <c r="B758" s="24">
        <f>VLOOKUP(Table30[[#This Row],[Month]],'DB Money Supply'!$A:$D,3)</f>
        <v>7645.8</v>
      </c>
      <c r="C758" s="59">
        <f>(Table30[[#This Row],[Real M2 Money Stock]]-B746)/B746</f>
        <v>7.0975333025171214E-2</v>
      </c>
    </row>
    <row r="759" spans="1:3" x14ac:dyDescent="0.35">
      <c r="A759" s="22">
        <v>44470</v>
      </c>
      <c r="B759" s="24">
        <f>VLOOKUP(Table30[[#This Row],[Month]],'DB Money Supply'!$A:$D,3)</f>
        <v>7644.5</v>
      </c>
      <c r="C759" s="59">
        <f>(Table30[[#This Row],[Real M2 Money Stock]]-B747)/B747</f>
        <v>6.2282006030876955E-2</v>
      </c>
    </row>
    <row r="760" spans="1:3" x14ac:dyDescent="0.35">
      <c r="A760" s="22">
        <v>44501</v>
      </c>
      <c r="B760" s="24">
        <f>VLOOKUP(Table30[[#This Row],[Month]],'DB Money Supply'!$A:$D,3)</f>
        <v>7665.1</v>
      </c>
      <c r="C760" s="59">
        <f>(Table30[[#This Row],[Real M2 Money Stock]]-B748)/B748</f>
        <v>5.3491664261466038E-2</v>
      </c>
    </row>
    <row r="761" spans="1:3" x14ac:dyDescent="0.35">
      <c r="A761" s="28">
        <v>44531</v>
      </c>
      <c r="B761" s="24">
        <f>VLOOKUP(Table30[[#This Row],[Month]],'DB Money Supply'!$A:$D,3)</f>
        <v>7671.5</v>
      </c>
      <c r="C761" s="27">
        <f>(Table30[[#This Row],[Real M2 Money Stock]]-B749)/B749</f>
        <v>4.9208802330511399E-2</v>
      </c>
    </row>
    <row r="762" spans="1:3" x14ac:dyDescent="0.35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35">
      <c r="A763" s="22">
        <v>44593</v>
      </c>
      <c r="B763" s="24">
        <f>VLOOKUP(Table30[[#This Row],[Month]],'DB Money Supply'!$A:$D,3)</f>
        <v>7638.9</v>
      </c>
      <c r="C763" s="59">
        <f>(Table30[[#This Row],[Real M2 Money Stock]]-B751)/B751</f>
        <v>2.5575962622845175E-2</v>
      </c>
    </row>
    <row r="764" spans="1:3" x14ac:dyDescent="0.35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35">
      <c r="A765" s="22">
        <v>44652</v>
      </c>
      <c r="B765" s="24">
        <f>VLOOKUP(Table30[[#This Row],[Month]],'DB Money Supply'!$A:$D,3)</f>
        <v>7498.1</v>
      </c>
      <c r="C765" s="59">
        <f>(Table30[[#This Row],[Real M2 Money Stock]]-B753)/B753</f>
        <v>-5.5306506803893757E-3</v>
      </c>
    </row>
    <row r="766" spans="1:3" x14ac:dyDescent="0.35">
      <c r="A766" s="22">
        <v>44682</v>
      </c>
      <c r="B766" s="24">
        <f>VLOOKUP(Table30[[#This Row],[Month]],'DB Money Supply'!$A:$D,3)</f>
        <v>7427.4</v>
      </c>
      <c r="C766" s="59">
        <f>(Table30[[#This Row],[Real M2 Money Stock]]-B754)/B754</f>
        <v>-2.2954787618884753E-2</v>
      </c>
    </row>
    <row r="767" spans="1:3" x14ac:dyDescent="0.35">
      <c r="A767" s="22">
        <v>44713</v>
      </c>
      <c r="B767" s="24">
        <f>VLOOKUP(Table30[[#This Row],[Month]],'DB Money Supply'!$A:$D,3)</f>
        <v>7316.4</v>
      </c>
      <c r="C767" s="59">
        <f>(Table30[[#This Row],[Real M2 Money Stock]]-B755)/B755</f>
        <v>-3.1081564275403678E-2</v>
      </c>
    </row>
    <row r="768" spans="1:3" x14ac:dyDescent="0.35">
      <c r="A768" s="22">
        <v>44743</v>
      </c>
      <c r="B768" s="24">
        <f>VLOOKUP(Table30[[#This Row],[Month]],'DB Money Supply'!$A:$D,3)</f>
        <v>7327.5</v>
      </c>
      <c r="C768" s="27">
        <f>(Table30[[#This Row],[Real M2 Money Stock]]-B756)/B756</f>
        <v>-3.2545550567731715E-2</v>
      </c>
    </row>
    <row r="769" spans="1:3" x14ac:dyDescent="0.35">
      <c r="A769" s="22">
        <v>44774</v>
      </c>
      <c r="B769" s="24">
        <f>VLOOKUP(Table30[[#This Row],[Month]],'DB Money Supply'!$A:$D,3)</f>
        <v>7317.5</v>
      </c>
      <c r="C769" s="59">
        <f>(Table30[[#This Row],[Real M2 Money Stock]]-B757)/B757</f>
        <v>-4.0881327496264407E-2</v>
      </c>
    </row>
    <row r="770" spans="1:3" x14ac:dyDescent="0.35">
      <c r="A770" s="22">
        <v>44805</v>
      </c>
      <c r="B770" s="24">
        <f>VLOOKUP(Table30[[#This Row],[Month]],'DB Money Supply'!$A:$D,3)</f>
        <v>7246</v>
      </c>
      <c r="C770" s="27">
        <f>(Table30[[#This Row],[Real M2 Money Stock]]-B758)/B758</f>
        <v>-5.2290146224070758E-2</v>
      </c>
    </row>
    <row r="771" spans="1:3" x14ac:dyDescent="0.35">
      <c r="A771" s="22">
        <v>44835</v>
      </c>
      <c r="B771" s="24">
        <f>VLOOKUP(Table30[[#This Row],[Month]],'DB Money Supply'!$A:$D,3)</f>
        <v>7184.9</v>
      </c>
      <c r="C771" s="27">
        <f>(Table30[[#This Row],[Real M2 Money Stock]]-B759)/B759</f>
        <v>-6.0121656092615654E-2</v>
      </c>
    </row>
    <row r="772" spans="1:3" x14ac:dyDescent="0.35">
      <c r="A772" s="22">
        <v>44866</v>
      </c>
      <c r="B772" s="24">
        <f>VLOOKUP(Table30[[#This Row],[Month]],'DB Money Supply'!$A:$D,3)</f>
        <v>7157.7</v>
      </c>
      <c r="C772" s="27">
        <f>(Table30[[#This Row],[Real M2 Money Stock]]-B760)/B760</f>
        <v>-6.6196135732084452E-2</v>
      </c>
    </row>
    <row r="773" spans="1:3" x14ac:dyDescent="0.35">
      <c r="A773" s="22">
        <v>44896</v>
      </c>
      <c r="B773" s="24">
        <f>VLOOKUP(Table30[[#This Row],[Month]],'DB Money Supply'!$A:$D,3)</f>
        <v>7113.9</v>
      </c>
      <c r="C773" s="27">
        <f>(Table30[[#This Row],[Real M2 Money Stock]]-B761)/B761</f>
        <v>-7.2684611875122249E-2</v>
      </c>
    </row>
  </sheetData>
  <conditionalFormatting sqref="C18:C773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>
    <tabColor rgb="FFFFC000"/>
  </sheetPr>
  <dimension ref="A1:H2410"/>
  <sheetViews>
    <sheetView zoomScale="110" zoomScaleNormal="110" workbookViewId="0">
      <pane ySplit="5" topLeftCell="A2397" activePane="bottomLeft" state="frozen"/>
      <selection pane="bottomLeft" activeCell="S2411" sqref="S2411"/>
    </sheetView>
  </sheetViews>
  <sheetFormatPr defaultColWidth="9.1796875" defaultRowHeight="14.5" x14ac:dyDescent="0.35"/>
  <cols>
    <col min="1" max="1" width="16.6328125" style="16" customWidth="1"/>
    <col min="2" max="2" width="19" style="16" customWidth="1"/>
    <col min="3" max="3" width="14.6328125" style="16" customWidth="1"/>
    <col min="4" max="4" width="14.6328125" style="66" customWidth="1"/>
    <col min="5" max="39" width="9.1796875" style="66" customWidth="1"/>
    <col min="40" max="16384" width="9.1796875" style="66"/>
  </cols>
  <sheetData>
    <row r="1" spans="1:8" x14ac:dyDescent="0.35">
      <c r="A1" s="67" t="s">
        <v>9</v>
      </c>
    </row>
    <row r="3" spans="1:8" x14ac:dyDescent="0.35">
      <c r="H3" s="17"/>
    </row>
    <row r="4" spans="1:8" ht="16" customHeight="1" thickBot="1" x14ac:dyDescent="0.4">
      <c r="H4" s="17"/>
    </row>
    <row r="5" spans="1:8" ht="39.75" customHeight="1" x14ac:dyDescent="0.35">
      <c r="A5" s="44" t="s">
        <v>113</v>
      </c>
      <c r="B5" s="50" t="s">
        <v>119</v>
      </c>
      <c r="C5" s="45" t="s">
        <v>120</v>
      </c>
      <c r="D5" s="45" t="s">
        <v>121</v>
      </c>
      <c r="E5" s="45" t="s">
        <v>122</v>
      </c>
      <c r="F5" s="46" t="s">
        <v>123</v>
      </c>
    </row>
    <row r="6" spans="1:8" x14ac:dyDescent="0.35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35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35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35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35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35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35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35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35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35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35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35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35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35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35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35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35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35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35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35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35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35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35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35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35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35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35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35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35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35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35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35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35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35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35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35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35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35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35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35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35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35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35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35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35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35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35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35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35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35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35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35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35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35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35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35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35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35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35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35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35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35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35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35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35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35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35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35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35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35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35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35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35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35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35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35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35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35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35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35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35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35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35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35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35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35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35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35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35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35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35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35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35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35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35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35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35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35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35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35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35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35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35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35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35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35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35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35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35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35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35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35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35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35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35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35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35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35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35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35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35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35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35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35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35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35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35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35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35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35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35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35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35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35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35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35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35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35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35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35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35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35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35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35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35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35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35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35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35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35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35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35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35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35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35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35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35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35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35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35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35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35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35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35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35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35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35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35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35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35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35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35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35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35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35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35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35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35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35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35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35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35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35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35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35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35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35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35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35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35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35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35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35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35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35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35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35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35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35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35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35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35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35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35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35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35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35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35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35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35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35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35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35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35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35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35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35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35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35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35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35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35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35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35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35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35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35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35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35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35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35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35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35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35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35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35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35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35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35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35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35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35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35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35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35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35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35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35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35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35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35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35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35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35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35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35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35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35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35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-2.6920433737008698E-2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35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35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35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35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35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35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35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35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35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35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35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35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35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35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35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35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35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35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35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35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35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35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35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35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35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35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35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35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35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35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35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35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35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35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35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35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35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35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35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35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35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35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35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35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35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35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35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35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35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35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35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35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35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35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35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35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35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35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35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35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35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35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35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35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35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35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35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35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35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35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35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35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35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35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35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35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35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35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35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35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35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35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35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35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-0.13601891905098851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35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35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35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35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35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35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35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35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35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35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35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35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35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35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35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35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35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35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35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35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35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35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35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35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35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35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35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35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35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35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35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35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35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35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35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35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35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35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35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35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35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35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35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35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35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35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35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35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35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35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35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35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35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35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35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35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35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35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35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35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35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35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35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35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35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35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35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35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35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35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35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35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35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35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35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35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35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35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35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35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35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35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35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35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35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35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35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35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35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35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35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35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35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35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35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35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35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35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35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35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35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35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35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35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35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35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35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35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35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35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35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35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35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35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35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35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35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35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35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35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35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35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35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35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35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35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35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35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35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35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35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35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35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35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35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35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35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35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35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35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35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35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35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35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35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35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35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35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35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35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35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35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35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35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35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35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35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35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35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35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35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35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35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35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35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35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35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35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35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35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35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35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35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35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35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35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35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35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35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35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35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35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35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35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35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35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35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35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35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35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35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35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35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35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35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35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35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35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35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35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35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35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35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35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35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35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35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35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35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35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35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35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35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35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35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35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35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35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35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35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35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35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35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35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35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35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35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35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35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35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35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35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35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35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35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35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35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35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35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35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35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35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35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35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35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35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35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35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35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35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35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35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35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35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35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35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35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35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35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35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35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35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35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35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35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35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35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35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35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35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35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35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35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35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35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35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35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35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35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35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35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35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35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35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35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35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35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35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35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35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35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35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35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35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35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35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35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35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35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35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35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35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35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35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35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35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35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35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35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35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35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35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35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35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35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35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35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35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35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35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35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35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35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35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35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35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35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35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35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35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35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35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35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35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35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35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35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35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35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35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35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35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35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35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35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35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35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35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35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35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35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35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35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35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35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35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35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35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35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35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35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35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35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35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35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35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35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35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35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35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35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35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35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35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35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35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35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35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35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35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35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35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35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35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35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35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35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35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35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35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35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35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35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35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35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35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35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35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35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35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35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35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35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35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35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35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35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35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35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35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35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35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35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35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35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35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35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35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35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35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35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35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35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35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35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35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35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35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35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35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35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35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35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35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35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35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35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35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35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35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35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35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35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35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35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35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35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35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35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35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35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35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35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35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35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35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35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35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35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35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35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35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35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35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35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35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35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35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35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35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35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35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35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35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35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35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35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35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35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35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35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35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35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35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35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35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35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35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35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35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35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35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35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35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35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35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35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35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35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35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35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35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35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35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35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35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35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35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35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35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35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35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35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35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35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35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35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35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35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35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35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35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35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35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35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35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35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35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35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35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35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35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35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35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35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35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35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35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35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35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35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35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35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35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35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35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35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35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35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35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35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35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35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35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35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35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35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35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35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35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35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35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35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35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35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35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35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35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35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35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35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35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35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35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35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35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35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35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35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35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35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35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35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35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35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35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35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35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35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35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35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35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35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35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35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35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35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35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35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35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35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35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35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35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35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35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35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35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35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35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35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35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35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35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35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35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35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35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35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35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35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35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35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35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35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35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35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35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35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35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35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35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35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0.11993342396061202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35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35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35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35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35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35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35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35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35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35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35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35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35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35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35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35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35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35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35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35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35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35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35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3.2530582595702962E-2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35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35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35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35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35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35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35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35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35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35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35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35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35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35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35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35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35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35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35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35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35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35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35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35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35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35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35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35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35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35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35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35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35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35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35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35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35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35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35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35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35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35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35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35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35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35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35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35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35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35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35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35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35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35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35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35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35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35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35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35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35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35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35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35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35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35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35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35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35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35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35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35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35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35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35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35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35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35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35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35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35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35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35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35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35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35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35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35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35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35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35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35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35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35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35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35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35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35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35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35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35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35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35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35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35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35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35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35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35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35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35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35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35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35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35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35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35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35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35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35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35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35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35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35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35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35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35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35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35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35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35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35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35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35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35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35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35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35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35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35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35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35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35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35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35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35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35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35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35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35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35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35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35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35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35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35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35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35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35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35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35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35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35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35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35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35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35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35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35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35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35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35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35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35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35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35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35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35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35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35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35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35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35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35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35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35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35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35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35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35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35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35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35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35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35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35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35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35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35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35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35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35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35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35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35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35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35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35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35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35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35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35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35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35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35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35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35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35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35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35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35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35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35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35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35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35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35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35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35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35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35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35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35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35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35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35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35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35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35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35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35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35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35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35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35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35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35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35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35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35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35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35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35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35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35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35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35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35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35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35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35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35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35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35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35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35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35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35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35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35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35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35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35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35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35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35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35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35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35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35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35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35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35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35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35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35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35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35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35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35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35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35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35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35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35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35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35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35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35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35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35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35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35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35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35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35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0.74292675891073934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35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35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35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35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35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35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35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35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35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35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35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35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35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35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35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35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35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35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35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35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35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35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35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35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35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35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35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35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35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35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35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35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35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35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35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35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35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35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35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35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35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35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35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35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35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35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35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35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35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35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35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35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35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35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35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35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35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35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35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35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35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35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35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35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35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35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35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35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35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35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35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35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35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35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35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35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35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35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35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35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35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35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35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35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35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35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35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35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35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35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35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35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35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35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35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35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35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35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35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35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35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35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35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35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35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35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35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35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35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35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35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35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35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35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35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35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35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35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35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35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35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35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35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35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35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35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35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35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35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35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35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35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35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35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35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35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35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35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35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35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35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35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35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35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35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35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35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35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35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35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35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35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35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35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35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35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35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35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35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35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35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35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35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35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35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35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35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35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35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35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35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35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35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35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35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35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35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35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35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35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35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35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35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35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35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35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35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35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35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35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35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35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35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35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35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35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35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35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35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35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35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35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35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35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35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35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35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35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35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35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35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35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35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35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35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35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35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35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35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35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35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35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35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35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35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35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35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35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35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35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35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35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35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35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35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35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35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35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35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35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35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35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35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35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35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35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35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35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35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35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35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35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35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35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35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35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35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35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35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35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35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35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35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35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35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35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35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35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35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35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35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35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35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35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35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35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35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35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35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35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35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35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35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35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35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35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35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35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35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35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35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35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35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35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35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35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35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35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35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35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35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35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35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35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35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35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35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35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35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35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35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35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35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35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35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35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35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35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35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35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35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35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35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35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35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35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35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35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35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35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35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35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35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35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35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35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35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35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35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35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35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35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35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35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35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35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35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35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35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35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35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35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35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35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35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35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35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35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35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35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35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35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35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35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35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35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35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35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35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35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35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35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35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35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35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35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35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35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35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35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35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35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35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35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35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35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35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35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35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35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35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35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35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35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35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35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35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35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35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35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35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35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35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35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35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35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35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35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35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35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35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35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35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35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35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35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35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35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35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35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35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35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35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35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35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35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35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35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35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35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35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35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35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35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35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35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35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35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35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35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35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35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35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35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35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35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35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35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4.4829906615303727E-2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35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35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35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35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35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35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35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35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35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35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35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35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35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35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35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35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35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35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35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35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35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35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35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35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35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35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35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35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35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35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35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35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35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35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35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35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35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35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35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35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35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35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35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35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35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35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35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35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35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35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35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35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35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35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35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35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35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35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35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35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35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35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35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35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35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35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35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35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35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35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35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35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35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35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35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35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35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35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35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35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35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35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35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35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35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35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35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35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35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35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35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35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35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35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35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35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35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35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35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35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35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35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35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35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35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35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35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35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35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35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35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35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35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35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35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35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35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35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35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35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35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35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35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35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35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35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35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35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35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35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35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35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35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35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35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35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35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35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35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35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35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35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35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35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35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35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35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35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35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35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35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35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35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35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35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35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35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35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35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35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35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35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35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35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35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35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35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35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35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35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35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35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35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35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35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35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35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35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35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35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35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35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35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35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35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35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35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35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35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35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35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35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35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35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35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35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35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35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35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35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35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35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35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35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35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35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35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35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35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35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35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35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35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35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35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35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35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35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35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35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35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35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35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35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35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35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35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35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35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35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35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35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35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35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35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35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35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35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35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35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35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35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35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35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35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35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35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35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35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35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35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35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35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35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35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35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35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35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35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35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35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35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35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35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35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35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35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35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35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35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35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35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35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35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35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35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35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35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35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35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35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35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35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35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35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35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35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35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35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35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35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35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35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35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35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35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35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35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35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35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35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35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35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35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35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35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35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35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35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35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35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35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35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35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35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35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35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35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35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35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35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35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35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35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35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35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35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35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35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35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35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35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35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35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35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35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35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35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35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35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35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35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35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35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35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35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35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35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35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35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35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35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35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35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35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35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35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35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35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35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35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35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35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35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35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35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35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35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35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35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35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35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35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35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35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35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35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35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35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35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35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35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35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35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35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35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35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35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35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35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35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35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35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35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35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35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35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35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35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35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35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35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35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35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35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35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35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35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35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35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35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35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35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35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35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35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35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35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35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35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35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35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35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35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35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35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35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35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35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35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35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35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35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35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35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35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35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35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35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35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35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35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35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35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35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35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35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35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35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35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35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35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35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35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35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35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35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35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35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35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35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35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35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35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35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35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35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35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35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35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35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35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35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35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35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35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35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35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35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35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35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35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35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35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35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35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35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35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35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35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35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35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35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35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35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35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35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35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35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35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35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35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35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35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35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35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35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35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35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35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35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35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35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35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35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35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35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35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35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35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35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35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35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35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35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35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35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35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35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35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35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35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35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35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35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35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35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35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35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35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35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35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35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35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35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35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35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35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35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35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35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35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35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35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35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35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35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35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35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35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35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35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35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35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35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35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35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35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35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35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35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35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35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35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35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35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35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35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35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35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35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35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35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35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35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35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35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35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35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35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35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35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35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35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35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35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35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35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35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35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35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35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35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35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35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35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35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35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35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35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35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35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35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35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35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35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35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35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35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35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35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35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35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35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35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35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35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35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35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35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35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35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35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35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35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35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35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35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35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35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35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35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35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3.4528713397056592</v>
      </c>
    </row>
    <row r="2402" spans="1:6" x14ac:dyDescent="0.35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35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35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35">
      <c r="A2405" s="33">
        <v>44193</v>
      </c>
      <c r="B2405" s="24">
        <f>VLOOKUP(Table2634[[#This Row],[Date]],'DB Money Supply'!$A:$D,4)</f>
        <v>17659.7</v>
      </c>
      <c r="C2405" s="30">
        <f>(Table2634[[#This Row],[M1 Money Stock, Billions of Dollars, Weekly, Seasonally Adjusted]]-B2404)/B2404</f>
        <v>-5.7986679952935077E-3</v>
      </c>
      <c r="D2405" s="34">
        <f>(Table2634[[#This Row],[M1 Money Stock, Billions of Dollars, Weekly, Seasonally Adjusted]]-B2402)/B2402</f>
        <v>-6.6207656912709795E-3</v>
      </c>
      <c r="E2405" s="24">
        <f t="shared" si="37"/>
        <v>17763.325000000001</v>
      </c>
      <c r="F2405" s="32">
        <f>(Table2634[[#This Row],[4 weeks average]]-B2353)/B2353</f>
        <v>3.4807095651296542</v>
      </c>
    </row>
    <row r="2406" spans="1:6" x14ac:dyDescent="0.35">
      <c r="A2406" s="33">
        <v>44200</v>
      </c>
      <c r="B2406" s="24">
        <f>VLOOKUP(Table2634[[#This Row],[Date]],'DB Money Supply'!$A:$D,4)</f>
        <v>17770</v>
      </c>
      <c r="C2406" s="30">
        <f>(Table2634[[#This Row],[M1 Money Stock, Billions of Dollars, Weekly, Seasonally Adjusted]]-B2405)/B2405</f>
        <v>6.2458592161814342E-3</v>
      </c>
      <c r="D2406" s="34">
        <f>(Table2634[[#This Row],[M1 Money Stock, Billions of Dollars, Weekly, Seasonally Adjusted]]-B2403)/B2403</f>
        <v>-4.6769540986361215E-3</v>
      </c>
      <c r="E2406" s="24">
        <f t="shared" si="37"/>
        <v>17761.474999999999</v>
      </c>
      <c r="F2406" s="32">
        <f>(Table2634[[#This Row],[4 weeks average]]-B2354)/B2354</f>
        <v>3.4978285092050947</v>
      </c>
    </row>
    <row r="2407" spans="1:6" x14ac:dyDescent="0.35">
      <c r="A2407" s="33">
        <v>44207</v>
      </c>
      <c r="B2407" s="24">
        <f>VLOOKUP(Table2634[[#This Row],[Date]],'DB Money Supply'!$A:$D,4)</f>
        <v>18142.099999999999</v>
      </c>
      <c r="C2407" s="30">
        <f>(Table2634[[#This Row],[M1 Money Stock, Billions of Dollars, Weekly, Seasonally Adjusted]]-B2406)/B2406</f>
        <v>2.0939786156443364E-2</v>
      </c>
      <c r="D2407" s="34">
        <f>(Table2634[[#This Row],[M1 Money Stock, Billions of Dollars, Weekly, Seasonally Adjusted]]-B2404)/B2404</f>
        <v>2.135936541178975E-2</v>
      </c>
      <c r="E2407" s="24">
        <f t="shared" si="37"/>
        <v>17833.625</v>
      </c>
      <c r="F2407" s="32">
        <f>(Table2634[[#This Row],[4 weeks average]]-B2355)/B2355</f>
        <v>3.5141560775578391</v>
      </c>
    </row>
    <row r="2408" spans="1:6" x14ac:dyDescent="0.35">
      <c r="A2408" s="33">
        <v>44214</v>
      </c>
      <c r="B2408" s="24">
        <f>VLOOKUP(Table2634[[#This Row],[Date]],'DB Money Supply'!$A:$D,4)</f>
        <v>18151.2</v>
      </c>
      <c r="C2408" s="30">
        <f>(Table2634[[#This Row],[M1 Money Stock, Billions of Dollars, Weekly, Seasonally Adjusted]]-B2407)/B2407</f>
        <v>5.0159573588516126E-4</v>
      </c>
      <c r="D2408" s="34">
        <f>(Table2634[[#This Row],[M1 Money Stock, Billions of Dollars, Weekly, Seasonally Adjusted]]-B2405)/B2405</f>
        <v>2.7831729870835858E-2</v>
      </c>
      <c r="E2408" s="24">
        <f t="shared" si="37"/>
        <v>17930.75</v>
      </c>
      <c r="F2408" s="32">
        <f>(Table2634[[#This Row],[4 weeks average]]-B2356)/B2356</f>
        <v>3.5064590716027042</v>
      </c>
    </row>
    <row r="2409" spans="1:6" x14ac:dyDescent="0.35">
      <c r="A2409" s="33">
        <v>44221</v>
      </c>
      <c r="B2409" s="24">
        <f>VLOOKUP(Table2634[[#This Row],[Date]],'DB Money Supply'!$A:$D,4)</f>
        <v>18107.7</v>
      </c>
      <c r="C2409" s="30">
        <f>(Table2634[[#This Row],[M1 Money Stock, Billions of Dollars, Weekly, Seasonally Adjusted]]-B2408)/B2408</f>
        <v>-2.3965357662303318E-3</v>
      </c>
      <c r="D2409" s="34">
        <f>(Table2634[[#This Row],[M1 Money Stock, Billions of Dollars, Weekly, Seasonally Adjusted]]-B2406)/B2406</f>
        <v>1.9003939223410284E-2</v>
      </c>
      <c r="E2409" s="24">
        <f t="shared" si="37"/>
        <v>18042.75</v>
      </c>
      <c r="F2409" s="32">
        <f>(Table2634[[#This Row],[4 weeks average]]-B2357)/B2357</f>
        <v>3.5526860286139637</v>
      </c>
    </row>
    <row r="2410" spans="1:6" x14ac:dyDescent="0.35">
      <c r="A2410" s="33">
        <v>44228</v>
      </c>
      <c r="B2410" s="24">
        <f>VLOOKUP(Table2634[[#This Row],[Date]],'DB Money Supply'!$A:$D,4)</f>
        <v>18104.900000000001</v>
      </c>
      <c r="C2410" s="30">
        <f>(Table2634[[#This Row],[M1 Money Stock, Billions of Dollars, Weekly, Seasonally Adjusted]]-B2409)/B2409</f>
        <v>-1.5463035062427986E-4</v>
      </c>
      <c r="D2410" s="34">
        <f>(Table2634[[#This Row],[M1 Money Stock, Billions of Dollars, Weekly, Seasonally Adjusted]]-B2407)/B2407</f>
        <v>-2.0504792719694574E-3</v>
      </c>
      <c r="E2410" s="24">
        <f t="shared" si="37"/>
        <v>18126.474999999999</v>
      </c>
      <c r="F2410" s="32">
        <f>(Table2634[[#This Row],[4 weeks average]]-B2358)/B2358</f>
        <v>3.4403691636862472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73"/>
  <sheetViews>
    <sheetView zoomScale="140" zoomScaleNormal="140" workbookViewId="0">
      <pane ySplit="5" topLeftCell="A765" activePane="bottomLeft" state="frozen"/>
      <selection pane="bottomLeft" activeCell="P755" sqref="P755"/>
    </sheetView>
  </sheetViews>
  <sheetFormatPr defaultColWidth="9.1796875" defaultRowHeight="14.5" x14ac:dyDescent="0.35"/>
  <cols>
    <col min="1" max="1" width="16.6328125" style="16" customWidth="1"/>
    <col min="2" max="2" width="19" style="66" customWidth="1"/>
    <col min="3" max="3" width="14.6328125" style="16" customWidth="1"/>
    <col min="4" max="4" width="14.6328125" style="66" customWidth="1"/>
    <col min="5" max="39" width="9.1796875" style="66" customWidth="1"/>
    <col min="40" max="16384" width="9.1796875" style="66"/>
  </cols>
  <sheetData>
    <row r="1" spans="1:6" x14ac:dyDescent="0.35">
      <c r="A1" t="s">
        <v>13</v>
      </c>
    </row>
    <row r="2" spans="1:6" x14ac:dyDescent="0.35">
      <c r="A2" s="66" t="s">
        <v>124</v>
      </c>
    </row>
    <row r="3" spans="1:6" x14ac:dyDescent="0.35">
      <c r="E3" s="18" t="s">
        <v>125</v>
      </c>
      <c r="F3" s="19">
        <f>AVERAGE(D7:D752)</f>
        <v>7.220789592739868E-2</v>
      </c>
    </row>
    <row r="4" spans="1:6" ht="16" customHeight="1" thickBot="1" x14ac:dyDescent="0.4">
      <c r="F4" s="17">
        <f>_xlfn.STDEV.S(D7:D752)</f>
        <v>6.6153776873373663E-2</v>
      </c>
    </row>
    <row r="5" spans="1:6" ht="69" customHeight="1" thickBot="1" x14ac:dyDescent="0.4">
      <c r="A5" s="54" t="s">
        <v>113</v>
      </c>
      <c r="B5" s="55" t="s">
        <v>126</v>
      </c>
      <c r="C5" s="56" t="s">
        <v>127</v>
      </c>
      <c r="D5" s="56" t="s">
        <v>128</v>
      </c>
    </row>
    <row r="6" spans="1:6" x14ac:dyDescent="0.35">
      <c r="A6" s="51">
        <v>21551</v>
      </c>
      <c r="B6" s="53">
        <f>VLOOKUP(Table26[[#This Row],[Date]],'DB Money Supply'!$A:$E,5)</f>
        <v>286.60000000000002</v>
      </c>
      <c r="C6" s="52"/>
      <c r="D6" s="52"/>
    </row>
    <row r="7" spans="1:6" x14ac:dyDescent="0.35">
      <c r="A7" s="33">
        <v>21582</v>
      </c>
      <c r="B7" s="53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35">
      <c r="A8" s="51">
        <v>21610</v>
      </c>
      <c r="B8" s="53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6.4390821296760548E-2</v>
      </c>
    </row>
    <row r="9" spans="1:6" x14ac:dyDescent="0.35">
      <c r="A9" s="33">
        <v>21641</v>
      </c>
      <c r="B9" s="53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35">
      <c r="A10" s="51">
        <v>21671</v>
      </c>
      <c r="B10" s="53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35">
      <c r="A11" s="33">
        <v>21702</v>
      </c>
      <c r="B11" s="53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35">
      <c r="A12" s="51">
        <v>21732</v>
      </c>
      <c r="B12" s="53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35">
      <c r="A13" s="33">
        <v>21763</v>
      </c>
      <c r="B13" s="53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35">
      <c r="A14" s="51">
        <v>21794</v>
      </c>
      <c r="B14" s="53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35">
      <c r="A15" s="33">
        <v>21824</v>
      </c>
      <c r="B15" s="53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35">
      <c r="A16" s="51">
        <v>21855</v>
      </c>
      <c r="B16" s="53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35">
      <c r="A17" s="33">
        <v>21885</v>
      </c>
      <c r="B17" s="53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35">
      <c r="A18" s="51">
        <v>21916</v>
      </c>
      <c r="B18" s="53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35">
      <c r="A19" s="33">
        <v>21947</v>
      </c>
      <c r="B19" s="53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35">
      <c r="A20" s="51">
        <v>21976</v>
      </c>
      <c r="B20" s="53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35">
      <c r="A21" s="33">
        <v>22007</v>
      </c>
      <c r="B21" s="53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35">
      <c r="A22" s="51">
        <v>22037</v>
      </c>
      <c r="B22" s="53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35">
      <c r="A23" s="33">
        <v>22068</v>
      </c>
      <c r="B23" s="53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35">
      <c r="A24" s="51">
        <v>22098</v>
      </c>
      <c r="B24" s="53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35">
      <c r="A25" s="51">
        <v>22129</v>
      </c>
      <c r="B25" s="53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35">
      <c r="A26" s="33">
        <v>22160</v>
      </c>
      <c r="B26" s="53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35">
      <c r="A27" s="51">
        <v>22190</v>
      </c>
      <c r="B27" s="53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35">
      <c r="A28" s="33">
        <v>22221</v>
      </c>
      <c r="B28" s="53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35">
      <c r="A29" s="51">
        <v>22251</v>
      </c>
      <c r="B29" s="53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35">
      <c r="A30" s="33">
        <v>22282</v>
      </c>
      <c r="B30" s="53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35">
      <c r="A31" s="51">
        <v>22313</v>
      </c>
      <c r="B31" s="53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35">
      <c r="A32" s="33">
        <v>22341</v>
      </c>
      <c r="B32" s="53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35">
      <c r="A33" s="51">
        <v>22372</v>
      </c>
      <c r="B33" s="53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35">
      <c r="A34" s="33">
        <v>22402</v>
      </c>
      <c r="B34" s="53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35">
      <c r="A35" s="51">
        <v>22433</v>
      </c>
      <c r="B35" s="53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35">
      <c r="A36" s="33">
        <v>22463</v>
      </c>
      <c r="B36" s="53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35">
      <c r="A37" s="51">
        <v>22494</v>
      </c>
      <c r="B37" s="53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35">
      <c r="A38" s="33">
        <v>22525</v>
      </c>
      <c r="B38" s="53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35">
      <c r="A39" s="51">
        <v>22555</v>
      </c>
      <c r="B39" s="53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35">
      <c r="A40" s="33">
        <v>22586</v>
      </c>
      <c r="B40" s="53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35">
      <c r="A41" s="51">
        <v>22616</v>
      </c>
      <c r="B41" s="53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35">
      <c r="A42" s="33">
        <v>22647</v>
      </c>
      <c r="B42" s="53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35">
      <c r="A43" s="51">
        <v>22678</v>
      </c>
      <c r="B43" s="53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35">
      <c r="A44" s="51">
        <v>22706</v>
      </c>
      <c r="B44" s="53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35">
      <c r="A45" s="33">
        <v>22737</v>
      </c>
      <c r="B45" s="53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35">
      <c r="A46" s="51">
        <v>22767</v>
      </c>
      <c r="B46" s="53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35">
      <c r="A47" s="33">
        <v>22798</v>
      </c>
      <c r="B47" s="53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35">
      <c r="A48" s="51">
        <v>22828</v>
      </c>
      <c r="B48" s="53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35">
      <c r="A49" s="33">
        <v>22859</v>
      </c>
      <c r="B49" s="53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35">
      <c r="A50" s="51">
        <v>22890</v>
      </c>
      <c r="B50" s="53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35">
      <c r="A51" s="33">
        <v>22920</v>
      </c>
      <c r="B51" s="53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35">
      <c r="A52" s="51">
        <v>22951</v>
      </c>
      <c r="B52" s="53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35">
      <c r="A53" s="33">
        <v>22981</v>
      </c>
      <c r="B53" s="53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35">
      <c r="A54" s="51">
        <v>23012</v>
      </c>
      <c r="B54" s="53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35">
      <c r="A55" s="33">
        <v>23043</v>
      </c>
      <c r="B55" s="53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35">
      <c r="A56" s="51">
        <v>23071</v>
      </c>
      <c r="B56" s="53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35">
      <c r="A57" s="33">
        <v>23102</v>
      </c>
      <c r="B57" s="53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35">
      <c r="A58" s="51">
        <v>23132</v>
      </c>
      <c r="B58" s="53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9.3815622570933455E-2</v>
      </c>
    </row>
    <row r="59" spans="1:4" x14ac:dyDescent="0.35">
      <c r="A59" s="33">
        <v>23163</v>
      </c>
      <c r="B59" s="53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35">
      <c r="A60" s="51">
        <v>23193</v>
      </c>
      <c r="B60" s="53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35">
      <c r="A61" s="33">
        <v>23224</v>
      </c>
      <c r="B61" s="53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35">
      <c r="A62" s="51">
        <v>23255</v>
      </c>
      <c r="B62" s="53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35">
      <c r="A63" s="51">
        <v>23285</v>
      </c>
      <c r="B63" s="53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35">
      <c r="A64" s="33">
        <v>23316</v>
      </c>
      <c r="B64" s="53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35">
      <c r="A65" s="51">
        <v>23346</v>
      </c>
      <c r="B65" s="53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35">
      <c r="A66" s="33">
        <v>23377</v>
      </c>
      <c r="B66" s="53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35">
      <c r="A67" s="51">
        <v>23408</v>
      </c>
      <c r="B67" s="53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35">
      <c r="A68" s="33">
        <v>23437</v>
      </c>
      <c r="B68" s="53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35">
      <c r="A69" s="51">
        <v>23468</v>
      </c>
      <c r="B69" s="53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35">
      <c r="A70" s="33">
        <v>23498</v>
      </c>
      <c r="B70" s="53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35">
      <c r="A71" s="51">
        <v>23529</v>
      </c>
      <c r="B71" s="53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35">
      <c r="A72" s="33">
        <v>23559</v>
      </c>
      <c r="B72" s="53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35">
      <c r="A73" s="51">
        <v>23590</v>
      </c>
      <c r="B73" s="53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35">
      <c r="A74" s="33">
        <v>23621</v>
      </c>
      <c r="B74" s="53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35">
      <c r="A75" s="51">
        <v>23651</v>
      </c>
      <c r="B75" s="53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35">
      <c r="A76" s="33">
        <v>23682</v>
      </c>
      <c r="B76" s="53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35">
      <c r="A77" s="51">
        <v>23712</v>
      </c>
      <c r="B77" s="53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35">
      <c r="A78" s="33">
        <v>23743</v>
      </c>
      <c r="B78" s="53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35">
      <c r="A79" s="51">
        <v>23774</v>
      </c>
      <c r="B79" s="53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35">
      <c r="A80" s="33">
        <v>23802</v>
      </c>
      <c r="B80" s="53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35">
      <c r="A81" s="51">
        <v>23833</v>
      </c>
      <c r="B81" s="53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35">
      <c r="A82" s="51">
        <v>23863</v>
      </c>
      <c r="B82" s="53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35">
      <c r="A83" s="33">
        <v>23894</v>
      </c>
      <c r="B83" s="53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35">
      <c r="A84" s="51">
        <v>23924</v>
      </c>
      <c r="B84" s="53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35">
      <c r="A85" s="33">
        <v>23955</v>
      </c>
      <c r="B85" s="53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35">
      <c r="A86" s="51">
        <v>23986</v>
      </c>
      <c r="B86" s="53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35">
      <c r="A87" s="33">
        <v>24016</v>
      </c>
      <c r="B87" s="53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35">
      <c r="A88" s="51">
        <v>24047</v>
      </c>
      <c r="B88" s="53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35">
      <c r="A89" s="33">
        <v>24077</v>
      </c>
      <c r="B89" s="53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35">
      <c r="A90" s="51">
        <v>24108</v>
      </c>
      <c r="B90" s="53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35">
      <c r="A91" s="33">
        <v>24139</v>
      </c>
      <c r="B91" s="53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35">
      <c r="A92" s="51">
        <v>24167</v>
      </c>
      <c r="B92" s="53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35">
      <c r="A93" s="33">
        <v>24198</v>
      </c>
      <c r="B93" s="53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35">
      <c r="A94" s="51">
        <v>24228</v>
      </c>
      <c r="B94" s="53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35">
      <c r="A95" s="33">
        <v>24259</v>
      </c>
      <c r="B95" s="53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35">
      <c r="A96" s="51">
        <v>24289</v>
      </c>
      <c r="B96" s="53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35">
      <c r="A97" s="33">
        <v>24320</v>
      </c>
      <c r="B97" s="53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35">
      <c r="A98" s="51">
        <v>24351</v>
      </c>
      <c r="B98" s="53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35">
      <c r="A99" s="33">
        <v>24381</v>
      </c>
      <c r="B99" s="53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35">
      <c r="A100" s="51">
        <v>24412</v>
      </c>
      <c r="B100" s="53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35">
      <c r="A101" s="51">
        <v>24442</v>
      </c>
      <c r="B101" s="53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35">
      <c r="A102" s="33">
        <v>24473</v>
      </c>
      <c r="B102" s="53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35">
      <c r="A103" s="51">
        <v>24504</v>
      </c>
      <c r="B103" s="53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35">
      <c r="A104" s="33">
        <v>24532</v>
      </c>
      <c r="B104" s="53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35">
      <c r="A105" s="51">
        <v>24563</v>
      </c>
      <c r="B105" s="53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35">
      <c r="A106" s="33">
        <v>24593</v>
      </c>
      <c r="B106" s="53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35">
      <c r="A107" s="51">
        <v>24624</v>
      </c>
      <c r="B107" s="53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35">
      <c r="A108" s="33">
        <v>24654</v>
      </c>
      <c r="B108" s="53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35">
      <c r="A109" s="51">
        <v>24685</v>
      </c>
      <c r="B109" s="53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35">
      <c r="A110" s="33">
        <v>24716</v>
      </c>
      <c r="B110" s="53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35">
      <c r="A111" s="51">
        <v>24746</v>
      </c>
      <c r="B111" s="53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35">
      <c r="A112" s="33">
        <v>24777</v>
      </c>
      <c r="B112" s="53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35">
      <c r="A113" s="51">
        <v>24807</v>
      </c>
      <c r="B113" s="53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35">
      <c r="A114" s="33">
        <v>24838</v>
      </c>
      <c r="B114" s="53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35">
      <c r="A115" s="51">
        <v>24869</v>
      </c>
      <c r="B115" s="53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35">
      <c r="A116" s="33">
        <v>24898</v>
      </c>
      <c r="B116" s="53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35">
      <c r="A117" s="51">
        <v>24929</v>
      </c>
      <c r="B117" s="53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35">
      <c r="A118" s="33">
        <v>24959</v>
      </c>
      <c r="B118" s="53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35">
      <c r="A119" s="51">
        <v>24990</v>
      </c>
      <c r="B119" s="53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35">
      <c r="A120" s="51">
        <v>25020</v>
      </c>
      <c r="B120" s="53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35">
      <c r="A121" s="33">
        <v>25051</v>
      </c>
      <c r="B121" s="53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35">
      <c r="A122" s="51">
        <v>25082</v>
      </c>
      <c r="B122" s="53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35">
      <c r="A123" s="33">
        <v>25112</v>
      </c>
      <c r="B123" s="53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35">
      <c r="A124" s="51">
        <v>25143</v>
      </c>
      <c r="B124" s="53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35">
      <c r="A125" s="33">
        <v>25173</v>
      </c>
      <c r="B125" s="53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35">
      <c r="A126" s="51">
        <v>25204</v>
      </c>
      <c r="B126" s="53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35">
      <c r="A127" s="33">
        <v>25235</v>
      </c>
      <c r="B127" s="53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35">
      <c r="A128" s="51">
        <v>25263</v>
      </c>
      <c r="B128" s="53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35">
      <c r="A129" s="33">
        <v>25294</v>
      </c>
      <c r="B129" s="53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35">
      <c r="A130" s="51">
        <v>25324</v>
      </c>
      <c r="B130" s="53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35">
      <c r="A131" s="33">
        <v>25355</v>
      </c>
      <c r="B131" s="53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35">
      <c r="A132" s="51">
        <v>25385</v>
      </c>
      <c r="B132" s="53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35">
      <c r="A133" s="33">
        <v>25416</v>
      </c>
      <c r="B133" s="53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35">
      <c r="A134" s="51">
        <v>25447</v>
      </c>
      <c r="B134" s="53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35">
      <c r="A135" s="33">
        <v>25477</v>
      </c>
      <c r="B135" s="53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35">
      <c r="A136" s="51">
        <v>25508</v>
      </c>
      <c r="B136" s="53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35">
      <c r="A137" s="33">
        <v>25538</v>
      </c>
      <c r="B137" s="53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35">
      <c r="A138" s="51">
        <v>25569</v>
      </c>
      <c r="B138" s="53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35">
      <c r="A139" s="51">
        <v>25600</v>
      </c>
      <c r="B139" s="53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35">
      <c r="A140" s="33">
        <v>25628</v>
      </c>
      <c r="B140" s="53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35">
      <c r="A141" s="51">
        <v>25659</v>
      </c>
      <c r="B141" s="53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35">
      <c r="A142" s="33">
        <v>25689</v>
      </c>
      <c r="B142" s="53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35">
      <c r="A143" s="51">
        <v>25720</v>
      </c>
      <c r="B143" s="53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35">
      <c r="A144" s="33">
        <v>25750</v>
      </c>
      <c r="B144" s="53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35">
      <c r="A145" s="51">
        <v>25781</v>
      </c>
      <c r="B145" s="53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35">
      <c r="A146" s="33">
        <v>25812</v>
      </c>
      <c r="B146" s="53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35">
      <c r="A147" s="51">
        <v>25842</v>
      </c>
      <c r="B147" s="53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35">
      <c r="A148" s="33">
        <v>25873</v>
      </c>
      <c r="B148" s="53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35">
      <c r="A149" s="51">
        <v>25903</v>
      </c>
      <c r="B149" s="53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35">
      <c r="A150" s="33">
        <v>25934</v>
      </c>
      <c r="B150" s="53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35">
      <c r="A151" s="51">
        <v>25965</v>
      </c>
      <c r="B151" s="53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35">
      <c r="A152" s="33">
        <v>25993</v>
      </c>
      <c r="B152" s="53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35">
      <c r="A153" s="51">
        <v>26024</v>
      </c>
      <c r="B153" s="53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35">
      <c r="A154" s="33">
        <v>26054</v>
      </c>
      <c r="B154" s="53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35">
      <c r="A155" s="51">
        <v>26085</v>
      </c>
      <c r="B155" s="53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35">
      <c r="A156" s="33">
        <v>26115</v>
      </c>
      <c r="B156" s="53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35">
      <c r="A157" s="51">
        <v>26146</v>
      </c>
      <c r="B157" s="53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35">
      <c r="A158" s="51">
        <v>26177</v>
      </c>
      <c r="B158" s="53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35">
      <c r="A159" s="33">
        <v>26207</v>
      </c>
      <c r="B159" s="53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35">
      <c r="A160" s="51">
        <v>26238</v>
      </c>
      <c r="B160" s="53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35">
      <c r="A161" s="33">
        <v>26268</v>
      </c>
      <c r="B161" s="53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35">
      <c r="A162" s="51">
        <v>26299</v>
      </c>
      <c r="B162" s="53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35">
      <c r="A163" s="33">
        <v>26330</v>
      </c>
      <c r="B163" s="53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35">
      <c r="A164" s="51">
        <v>26359</v>
      </c>
      <c r="B164" s="53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35">
      <c r="A165" s="33">
        <v>26390</v>
      </c>
      <c r="B165" s="53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35">
      <c r="A166" s="51">
        <v>26420</v>
      </c>
      <c r="B166" s="53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35">
      <c r="A167" s="33">
        <v>26451</v>
      </c>
      <c r="B167" s="53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35">
      <c r="A168" s="51">
        <v>26481</v>
      </c>
      <c r="B168" s="53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35">
      <c r="A169" s="33">
        <v>26512</v>
      </c>
      <c r="B169" s="53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35">
      <c r="A170" s="51">
        <v>26543</v>
      </c>
      <c r="B170" s="53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35">
      <c r="A171" s="33">
        <v>26573</v>
      </c>
      <c r="B171" s="53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35">
      <c r="A172" s="51">
        <v>26604</v>
      </c>
      <c r="B172" s="53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35">
      <c r="A173" s="33">
        <v>26634</v>
      </c>
      <c r="B173" s="53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35">
      <c r="A174" s="51">
        <v>26665</v>
      </c>
      <c r="B174" s="53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35">
      <c r="A175" s="33">
        <v>26696</v>
      </c>
      <c r="B175" s="53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35">
      <c r="A176" s="51">
        <v>26724</v>
      </c>
      <c r="B176" s="53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35">
      <c r="A177" s="51">
        <v>26755</v>
      </c>
      <c r="B177" s="53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35">
      <c r="A178" s="33">
        <v>26785</v>
      </c>
      <c r="B178" s="53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35">
      <c r="A179" s="51">
        <v>26816</v>
      </c>
      <c r="B179" s="53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35">
      <c r="A180" s="33">
        <v>26846</v>
      </c>
      <c r="B180" s="53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35">
      <c r="A181" s="51">
        <v>26877</v>
      </c>
      <c r="B181" s="53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35">
      <c r="A182" s="33">
        <v>26908</v>
      </c>
      <c r="B182" s="53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35">
      <c r="A183" s="51">
        <v>26938</v>
      </c>
      <c r="B183" s="53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35">
      <c r="A184" s="33">
        <v>26969</v>
      </c>
      <c r="B184" s="53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35">
      <c r="A185" s="51">
        <v>26999</v>
      </c>
      <c r="B185" s="53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35">
      <c r="A186" s="33">
        <v>27030</v>
      </c>
      <c r="B186" s="53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35">
      <c r="A187" s="51">
        <v>27061</v>
      </c>
      <c r="B187" s="53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35">
      <c r="A188" s="33">
        <v>27089</v>
      </c>
      <c r="B188" s="53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35">
      <c r="A189" s="51">
        <v>27120</v>
      </c>
      <c r="B189" s="53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35">
      <c r="A190" s="33">
        <v>27150</v>
      </c>
      <c r="B190" s="53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35">
      <c r="A191" s="51">
        <v>27181</v>
      </c>
      <c r="B191" s="53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35">
      <c r="A192" s="33">
        <v>27211</v>
      </c>
      <c r="B192" s="53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35">
      <c r="A193" s="51">
        <v>27242</v>
      </c>
      <c r="B193" s="53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35">
      <c r="A194" s="33">
        <v>27273</v>
      </c>
      <c r="B194" s="53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35">
      <c r="A195" s="51">
        <v>27303</v>
      </c>
      <c r="B195" s="53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35">
      <c r="A196" s="51">
        <v>27334</v>
      </c>
      <c r="B196" s="53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35">
      <c r="A197" s="33">
        <v>27364</v>
      </c>
      <c r="B197" s="53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35">
      <c r="A198" s="51">
        <v>27395</v>
      </c>
      <c r="B198" s="53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35">
      <c r="A199" s="33">
        <v>27426</v>
      </c>
      <c r="B199" s="53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35">
      <c r="A200" s="51">
        <v>27454</v>
      </c>
      <c r="B200" s="53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35">
      <c r="A201" s="33">
        <v>27485</v>
      </c>
      <c r="B201" s="53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35">
      <c r="A202" s="51">
        <v>27515</v>
      </c>
      <c r="B202" s="53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35">
      <c r="A203" s="33">
        <v>27546</v>
      </c>
      <c r="B203" s="53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35">
      <c r="A204" s="51">
        <v>27576</v>
      </c>
      <c r="B204" s="53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35">
      <c r="A205" s="33">
        <v>27607</v>
      </c>
      <c r="B205" s="53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35">
      <c r="A206" s="51">
        <v>27638</v>
      </c>
      <c r="B206" s="53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35">
      <c r="A207" s="33">
        <v>27668</v>
      </c>
      <c r="B207" s="53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35">
      <c r="A208" s="51">
        <v>27699</v>
      </c>
      <c r="B208" s="53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35">
      <c r="A209" s="33">
        <v>27729</v>
      </c>
      <c r="B209" s="53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35">
      <c r="A210" s="51">
        <v>27760</v>
      </c>
      <c r="B210" s="53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35">
      <c r="A211" s="33">
        <v>27791</v>
      </c>
      <c r="B211" s="53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35">
      <c r="A212" s="51">
        <v>27820</v>
      </c>
      <c r="B212" s="53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35">
      <c r="A213" s="33">
        <v>27851</v>
      </c>
      <c r="B213" s="53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35">
      <c r="A214" s="51">
        <v>27881</v>
      </c>
      <c r="B214" s="53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35">
      <c r="A215" s="51">
        <v>27912</v>
      </c>
      <c r="B215" s="53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35">
      <c r="A216" s="33">
        <v>27942</v>
      </c>
      <c r="B216" s="53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35">
      <c r="A217" s="51">
        <v>27973</v>
      </c>
      <c r="B217" s="53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35">
      <c r="A218" s="33">
        <v>28004</v>
      </c>
      <c r="B218" s="53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35">
      <c r="A219" s="51">
        <v>28034</v>
      </c>
      <c r="B219" s="53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35">
      <c r="A220" s="33">
        <v>28065</v>
      </c>
      <c r="B220" s="53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35">
      <c r="A221" s="51">
        <v>28095</v>
      </c>
      <c r="B221" s="53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35">
      <c r="A222" s="33">
        <v>28126</v>
      </c>
      <c r="B222" s="53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35">
      <c r="A223" s="51">
        <v>28157</v>
      </c>
      <c r="B223" s="53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35">
      <c r="A224" s="33">
        <v>28185</v>
      </c>
      <c r="B224" s="53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35">
      <c r="A225" s="51">
        <v>28216</v>
      </c>
      <c r="B225" s="53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35">
      <c r="A226" s="33">
        <v>28246</v>
      </c>
      <c r="B226" s="53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35">
      <c r="A227" s="51">
        <v>28277</v>
      </c>
      <c r="B227" s="53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35">
      <c r="A228" s="33">
        <v>28307</v>
      </c>
      <c r="B228" s="53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35">
      <c r="A229" s="51">
        <v>28338</v>
      </c>
      <c r="B229" s="53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35">
      <c r="A230" s="33">
        <v>28369</v>
      </c>
      <c r="B230" s="53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35">
      <c r="A231" s="51">
        <v>28399</v>
      </c>
      <c r="B231" s="53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35">
      <c r="A232" s="33">
        <v>28430</v>
      </c>
      <c r="B232" s="53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35">
      <c r="A233" s="51">
        <v>28460</v>
      </c>
      <c r="B233" s="53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35">
      <c r="A234" s="51">
        <v>28491</v>
      </c>
      <c r="B234" s="53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35">
      <c r="A235" s="33">
        <v>28522</v>
      </c>
      <c r="B235" s="53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35">
      <c r="A236" s="51">
        <v>28550</v>
      </c>
      <c r="B236" s="53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35">
      <c r="A237" s="33">
        <v>28581</v>
      </c>
      <c r="B237" s="53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35">
      <c r="A238" s="51">
        <v>28611</v>
      </c>
      <c r="B238" s="53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35">
      <c r="A239" s="33">
        <v>28642</v>
      </c>
      <c r="B239" s="53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35">
      <c r="A240" s="51">
        <v>28672</v>
      </c>
      <c r="B240" s="53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35">
      <c r="A241" s="33">
        <v>28703</v>
      </c>
      <c r="B241" s="53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35">
      <c r="A242" s="51">
        <v>28734</v>
      </c>
      <c r="B242" s="53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35">
      <c r="A243" s="33">
        <v>28764</v>
      </c>
      <c r="B243" s="53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35">
      <c r="A244" s="51">
        <v>28795</v>
      </c>
      <c r="B244" s="53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35">
      <c r="A245" s="33">
        <v>28825</v>
      </c>
      <c r="B245" s="53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35">
      <c r="A246" s="51">
        <v>28856</v>
      </c>
      <c r="B246" s="53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35">
      <c r="A247" s="33">
        <v>28887</v>
      </c>
      <c r="B247" s="53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35">
      <c r="A248" s="51">
        <v>28915</v>
      </c>
      <c r="B248" s="53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35">
      <c r="A249" s="33">
        <v>28946</v>
      </c>
      <c r="B249" s="53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35">
      <c r="A250" s="51">
        <v>28976</v>
      </c>
      <c r="B250" s="53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35">
      <c r="A251" s="33">
        <v>29007</v>
      </c>
      <c r="B251" s="53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35">
      <c r="A252" s="51">
        <v>29037</v>
      </c>
      <c r="B252" s="53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35">
      <c r="A253" s="51">
        <v>29068</v>
      </c>
      <c r="B253" s="53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35">
      <c r="A254" s="33">
        <v>29099</v>
      </c>
      <c r="B254" s="53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35">
      <c r="A255" s="51">
        <v>29129</v>
      </c>
      <c r="B255" s="53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35">
      <c r="A256" s="33">
        <v>29160</v>
      </c>
      <c r="B256" s="53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35">
      <c r="A257" s="51">
        <v>29190</v>
      </c>
      <c r="B257" s="53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35">
      <c r="A258" s="33">
        <v>29221</v>
      </c>
      <c r="B258" s="53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35">
      <c r="A259" s="51">
        <v>29252</v>
      </c>
      <c r="B259" s="53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35">
      <c r="A260" s="33">
        <v>29281</v>
      </c>
      <c r="B260" s="53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35">
      <c r="A261" s="51">
        <v>29312</v>
      </c>
      <c r="B261" s="53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35">
      <c r="A262" s="33">
        <v>29342</v>
      </c>
      <c r="B262" s="53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35">
      <c r="A263" s="51">
        <v>29373</v>
      </c>
      <c r="B263" s="53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35">
      <c r="A264" s="33">
        <v>29403</v>
      </c>
      <c r="B264" s="53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35">
      <c r="A265" s="51">
        <v>29434</v>
      </c>
      <c r="B265" s="53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35">
      <c r="A266" s="33">
        <v>29465</v>
      </c>
      <c r="B266" s="53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35">
      <c r="A267" s="51">
        <v>29495</v>
      </c>
      <c r="B267" s="53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35">
      <c r="A268" s="33">
        <v>29526</v>
      </c>
      <c r="B268" s="53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35">
      <c r="A269" s="51">
        <v>29556</v>
      </c>
      <c r="B269" s="53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35">
      <c r="A270" s="33">
        <v>29587</v>
      </c>
      <c r="B270" s="53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35">
      <c r="A271" s="51">
        <v>29618</v>
      </c>
      <c r="B271" s="53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35">
      <c r="A272" s="51">
        <v>29646</v>
      </c>
      <c r="B272" s="53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35">
      <c r="A273" s="33">
        <v>29677</v>
      </c>
      <c r="B273" s="53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35">
      <c r="A274" s="51">
        <v>29707</v>
      </c>
      <c r="B274" s="53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35">
      <c r="A275" s="33">
        <v>29738</v>
      </c>
      <c r="B275" s="53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35">
      <c r="A276" s="51">
        <v>29768</v>
      </c>
      <c r="B276" s="53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35">
      <c r="A277" s="33">
        <v>29799</v>
      </c>
      <c r="B277" s="53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35">
      <c r="A278" s="51">
        <v>29830</v>
      </c>
      <c r="B278" s="53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35">
      <c r="A279" s="33">
        <v>29860</v>
      </c>
      <c r="B279" s="53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35">
      <c r="A280" s="51">
        <v>29891</v>
      </c>
      <c r="B280" s="53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35">
      <c r="A281" s="33">
        <v>29921</v>
      </c>
      <c r="B281" s="53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35">
      <c r="A282" s="51">
        <v>29952</v>
      </c>
      <c r="B282" s="53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35">
      <c r="A283" s="33">
        <v>29983</v>
      </c>
      <c r="B283" s="53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35">
      <c r="A284" s="51">
        <v>30011</v>
      </c>
      <c r="B284" s="53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35">
      <c r="A285" s="33">
        <v>30042</v>
      </c>
      <c r="B285" s="53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35">
      <c r="A286" s="51">
        <v>30072</v>
      </c>
      <c r="B286" s="53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35">
      <c r="A287" s="33">
        <v>30103</v>
      </c>
      <c r="B287" s="53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35">
      <c r="A288" s="51">
        <v>30133</v>
      </c>
      <c r="B288" s="53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35">
      <c r="A289" s="33">
        <v>30164</v>
      </c>
      <c r="B289" s="53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35">
      <c r="A290" s="51">
        <v>30195</v>
      </c>
      <c r="B290" s="53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35">
      <c r="A291" s="51">
        <v>30225</v>
      </c>
      <c r="B291" s="53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35">
      <c r="A292" s="33">
        <v>30256</v>
      </c>
      <c r="B292" s="53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35">
      <c r="A293" s="51">
        <v>30286</v>
      </c>
      <c r="B293" s="53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35">
      <c r="A294" s="33">
        <v>30317</v>
      </c>
      <c r="B294" s="53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35">
      <c r="A295" s="51">
        <v>30348</v>
      </c>
      <c r="B295" s="53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35">
      <c r="A296" s="33">
        <v>30376</v>
      </c>
      <c r="B296" s="53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35">
      <c r="A297" s="51">
        <v>30407</v>
      </c>
      <c r="B297" s="53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35">
      <c r="A298" s="33">
        <v>30437</v>
      </c>
      <c r="B298" s="53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35">
      <c r="A299" s="51">
        <v>30468</v>
      </c>
      <c r="B299" s="53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35">
      <c r="A300" s="33">
        <v>30498</v>
      </c>
      <c r="B300" s="53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35">
      <c r="A301" s="51">
        <v>30529</v>
      </c>
      <c r="B301" s="53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35">
      <c r="A302" s="33">
        <v>30560</v>
      </c>
      <c r="B302" s="53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35">
      <c r="A303" s="51">
        <v>30590</v>
      </c>
      <c r="B303" s="53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35">
      <c r="A304" s="33">
        <v>30621</v>
      </c>
      <c r="B304" s="53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35">
      <c r="A305" s="51">
        <v>30651</v>
      </c>
      <c r="B305" s="53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35">
      <c r="A306" s="33">
        <v>30682</v>
      </c>
      <c r="B306" s="53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35">
      <c r="A307" s="51">
        <v>30713</v>
      </c>
      <c r="B307" s="53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35">
      <c r="A308" s="33">
        <v>30742</v>
      </c>
      <c r="B308" s="53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35">
      <c r="A309" s="51">
        <v>30773</v>
      </c>
      <c r="B309" s="53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35">
      <c r="A310" s="51">
        <v>30803</v>
      </c>
      <c r="B310" s="53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35">
      <c r="A311" s="33">
        <v>30834</v>
      </c>
      <c r="B311" s="53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35">
      <c r="A312" s="51">
        <v>30864</v>
      </c>
      <c r="B312" s="53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35">
      <c r="A313" s="33">
        <v>30895</v>
      </c>
      <c r="B313" s="53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35">
      <c r="A314" s="51">
        <v>30926</v>
      </c>
      <c r="B314" s="53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35">
      <c r="A315" s="33">
        <v>30956</v>
      </c>
      <c r="B315" s="53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35">
      <c r="A316" s="51">
        <v>30987</v>
      </c>
      <c r="B316" s="53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35">
      <c r="A317" s="33">
        <v>31017</v>
      </c>
      <c r="B317" s="53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35">
      <c r="A318" s="51">
        <v>31048</v>
      </c>
      <c r="B318" s="53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35">
      <c r="A319" s="33">
        <v>31079</v>
      </c>
      <c r="B319" s="53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35">
      <c r="A320" s="51">
        <v>31107</v>
      </c>
      <c r="B320" s="53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35">
      <c r="A321" s="33">
        <v>31138</v>
      </c>
      <c r="B321" s="53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35">
      <c r="A322" s="51">
        <v>31168</v>
      </c>
      <c r="B322" s="53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35">
      <c r="A323" s="33">
        <v>31199</v>
      </c>
      <c r="B323" s="53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35">
      <c r="A324" s="51">
        <v>31229</v>
      </c>
      <c r="B324" s="53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35">
      <c r="A325" s="33">
        <v>31260</v>
      </c>
      <c r="B325" s="53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35">
      <c r="A326" s="51">
        <v>31291</v>
      </c>
      <c r="B326" s="53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35">
      <c r="A327" s="33">
        <v>31321</v>
      </c>
      <c r="B327" s="53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35">
      <c r="A328" s="51">
        <v>31352</v>
      </c>
      <c r="B328" s="53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35">
      <c r="A329" s="51">
        <v>31382</v>
      </c>
      <c r="B329" s="53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35">
      <c r="A330" s="33">
        <v>31413</v>
      </c>
      <c r="B330" s="53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35">
      <c r="A331" s="51">
        <v>31444</v>
      </c>
      <c r="B331" s="53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35">
      <c r="A332" s="33">
        <v>31472</v>
      </c>
      <c r="B332" s="53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35">
      <c r="A333" s="51">
        <v>31503</v>
      </c>
      <c r="B333" s="53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35">
      <c r="A334" s="33">
        <v>31533</v>
      </c>
      <c r="B334" s="53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35">
      <c r="A335" s="51">
        <v>31564</v>
      </c>
      <c r="B335" s="53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35">
      <c r="A336" s="33">
        <v>31594</v>
      </c>
      <c r="B336" s="53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35">
      <c r="A337" s="51">
        <v>31625</v>
      </c>
      <c r="B337" s="53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35">
      <c r="A338" s="33">
        <v>31656</v>
      </c>
      <c r="B338" s="53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35">
      <c r="A339" s="51">
        <v>31686</v>
      </c>
      <c r="B339" s="53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35">
      <c r="A340" s="33">
        <v>31717</v>
      </c>
      <c r="B340" s="53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35">
      <c r="A341" s="51">
        <v>31747</v>
      </c>
      <c r="B341" s="53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35">
      <c r="A342" s="33">
        <v>31778</v>
      </c>
      <c r="B342" s="53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35">
      <c r="A343" s="51">
        <v>31809</v>
      </c>
      <c r="B343" s="53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35">
      <c r="A344" s="33">
        <v>31837</v>
      </c>
      <c r="B344" s="53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35">
      <c r="A345" s="51">
        <v>31868</v>
      </c>
      <c r="B345" s="53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35">
      <c r="A346" s="33">
        <v>31898</v>
      </c>
      <c r="B346" s="53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35">
      <c r="A347" s="51">
        <v>31929</v>
      </c>
      <c r="B347" s="53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35">
      <c r="A348" s="51">
        <v>31959</v>
      </c>
      <c r="B348" s="53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35">
      <c r="A349" s="33">
        <v>31990</v>
      </c>
      <c r="B349" s="53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35">
      <c r="A350" s="51">
        <v>32021</v>
      </c>
      <c r="B350" s="53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35">
      <c r="A351" s="33">
        <v>32051</v>
      </c>
      <c r="B351" s="53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35">
      <c r="A352" s="51">
        <v>32082</v>
      </c>
      <c r="B352" s="53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35">
      <c r="A353" s="33">
        <v>32112</v>
      </c>
      <c r="B353" s="53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35">
      <c r="A354" s="51">
        <v>32143</v>
      </c>
      <c r="B354" s="53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35">
      <c r="A355" s="33">
        <v>32174</v>
      </c>
      <c r="B355" s="53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35">
      <c r="A356" s="51">
        <v>32203</v>
      </c>
      <c r="B356" s="53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35">
      <c r="A357" s="33">
        <v>32234</v>
      </c>
      <c r="B357" s="53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35">
      <c r="A358" s="51">
        <v>32264</v>
      </c>
      <c r="B358" s="53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35">
      <c r="A359" s="33">
        <v>32295</v>
      </c>
      <c r="B359" s="53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35">
      <c r="A360" s="51">
        <v>32325</v>
      </c>
      <c r="B360" s="53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35">
      <c r="A361" s="33">
        <v>32356</v>
      </c>
      <c r="B361" s="53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35">
      <c r="A362" s="51">
        <v>32387</v>
      </c>
      <c r="B362" s="53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35">
      <c r="A363" s="33">
        <v>32417</v>
      </c>
      <c r="B363" s="53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35">
      <c r="A364" s="51">
        <v>32448</v>
      </c>
      <c r="B364" s="53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35">
      <c r="A365" s="33">
        <v>32478</v>
      </c>
      <c r="B365" s="53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35">
      <c r="A366" s="51">
        <v>32509</v>
      </c>
      <c r="B366" s="53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35">
      <c r="A367" s="51">
        <v>32540</v>
      </c>
      <c r="B367" s="53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35">
      <c r="A368" s="33">
        <v>32568</v>
      </c>
      <c r="B368" s="53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35">
      <c r="A369" s="51">
        <v>32599</v>
      </c>
      <c r="B369" s="53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35">
      <c r="A370" s="33">
        <v>32629</v>
      </c>
      <c r="B370" s="53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35">
      <c r="A371" s="51">
        <v>32660</v>
      </c>
      <c r="B371" s="53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35">
      <c r="A372" s="33">
        <v>32690</v>
      </c>
      <c r="B372" s="53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35">
      <c r="A373" s="51">
        <v>32721</v>
      </c>
      <c r="B373" s="53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35">
      <c r="A374" s="33">
        <v>32752</v>
      </c>
      <c r="B374" s="53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35">
      <c r="A375" s="51">
        <v>32782</v>
      </c>
      <c r="B375" s="53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35">
      <c r="A376" s="33">
        <v>32813</v>
      </c>
      <c r="B376" s="53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35">
      <c r="A377" s="51">
        <v>32843</v>
      </c>
      <c r="B377" s="53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35">
      <c r="A378" s="33">
        <v>32874</v>
      </c>
      <c r="B378" s="53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35">
      <c r="A379" s="51">
        <v>32905</v>
      </c>
      <c r="B379" s="53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35">
      <c r="A380" s="33">
        <v>32933</v>
      </c>
      <c r="B380" s="53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35">
      <c r="A381" s="51">
        <v>32964</v>
      </c>
      <c r="B381" s="53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35">
      <c r="A382" s="33">
        <v>32994</v>
      </c>
      <c r="B382" s="53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35">
      <c r="A383" s="51">
        <v>33025</v>
      </c>
      <c r="B383" s="53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35">
      <c r="A384" s="33">
        <v>33055</v>
      </c>
      <c r="B384" s="53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35">
      <c r="A385" s="51">
        <v>33086</v>
      </c>
      <c r="B385" s="53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35">
      <c r="A386" s="51">
        <v>33117</v>
      </c>
      <c r="B386" s="53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35">
      <c r="A387" s="33">
        <v>33147</v>
      </c>
      <c r="B387" s="53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35">
      <c r="A388" s="51">
        <v>33178</v>
      </c>
      <c r="B388" s="53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35">
      <c r="A389" s="33">
        <v>33208</v>
      </c>
      <c r="B389" s="53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35">
      <c r="A390" s="51">
        <v>33239</v>
      </c>
      <c r="B390" s="53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35">
      <c r="A391" s="33">
        <v>33270</v>
      </c>
      <c r="B391" s="53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35">
      <c r="A392" s="51">
        <v>33298</v>
      </c>
      <c r="B392" s="53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35">
      <c r="A393" s="33">
        <v>33329</v>
      </c>
      <c r="B393" s="53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35">
      <c r="A394" s="51">
        <v>33359</v>
      </c>
      <c r="B394" s="53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35">
      <c r="A395" s="33">
        <v>33390</v>
      </c>
      <c r="B395" s="53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35">
      <c r="A396" s="51">
        <v>33420</v>
      </c>
      <c r="B396" s="53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35">
      <c r="A397" s="33">
        <v>33451</v>
      </c>
      <c r="B397" s="53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35">
      <c r="A398" s="51">
        <v>33482</v>
      </c>
      <c r="B398" s="53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35">
      <c r="A399" s="33">
        <v>33512</v>
      </c>
      <c r="B399" s="53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35">
      <c r="A400" s="51">
        <v>33543</v>
      </c>
      <c r="B400" s="53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35">
      <c r="A401" s="33">
        <v>33573</v>
      </c>
      <c r="B401" s="53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35">
      <c r="A402" s="51">
        <v>33604</v>
      </c>
      <c r="B402" s="53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35">
      <c r="A403" s="33">
        <v>33635</v>
      </c>
      <c r="B403" s="53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35">
      <c r="A404" s="51">
        <v>33664</v>
      </c>
      <c r="B404" s="53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35">
      <c r="A405" s="51">
        <v>33695</v>
      </c>
      <c r="B405" s="53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35">
      <c r="A406" s="33">
        <v>33725</v>
      </c>
      <c r="B406" s="53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35">
      <c r="A407" s="51">
        <v>33756</v>
      </c>
      <c r="B407" s="53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35">
      <c r="A408" s="33">
        <v>33786</v>
      </c>
      <c r="B408" s="53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35">
      <c r="A409" s="51">
        <v>33817</v>
      </c>
      <c r="B409" s="53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35">
      <c r="A410" s="33">
        <v>33848</v>
      </c>
      <c r="B410" s="53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35">
      <c r="A411" s="51">
        <v>33878</v>
      </c>
      <c r="B411" s="53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35">
      <c r="A412" s="33">
        <v>33909</v>
      </c>
      <c r="B412" s="53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35">
      <c r="A413" s="51">
        <v>33939</v>
      </c>
      <c r="B413" s="53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35">
      <c r="A414" s="33">
        <v>33970</v>
      </c>
      <c r="B414" s="53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35">
      <c r="A415" s="51">
        <v>34001</v>
      </c>
      <c r="B415" s="53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35">
      <c r="A416" s="33">
        <v>34029</v>
      </c>
      <c r="B416" s="53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35">
      <c r="A417" s="51">
        <v>34060</v>
      </c>
      <c r="B417" s="53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35">
      <c r="A418" s="33">
        <v>34090</v>
      </c>
      <c r="B418" s="53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35">
      <c r="A419" s="51">
        <v>34121</v>
      </c>
      <c r="B419" s="53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35">
      <c r="A420" s="33">
        <v>34151</v>
      </c>
      <c r="B420" s="53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35">
      <c r="A421" s="51">
        <v>34182</v>
      </c>
      <c r="B421" s="53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35">
      <c r="A422" s="33">
        <v>34213</v>
      </c>
      <c r="B422" s="53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35">
      <c r="A423" s="51">
        <v>34243</v>
      </c>
      <c r="B423" s="53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35">
      <c r="A424" s="51">
        <v>34274</v>
      </c>
      <c r="B424" s="53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35">
      <c r="A425" s="33">
        <v>34304</v>
      </c>
      <c r="B425" s="53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35">
      <c r="A426" s="51">
        <v>34335</v>
      </c>
      <c r="B426" s="53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35">
      <c r="A427" s="33">
        <v>34366</v>
      </c>
      <c r="B427" s="53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35">
      <c r="A428" s="51">
        <v>34394</v>
      </c>
      <c r="B428" s="53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35">
      <c r="A429" s="33">
        <v>34425</v>
      </c>
      <c r="B429" s="53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35">
      <c r="A430" s="51">
        <v>34455</v>
      </c>
      <c r="B430" s="53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35">
      <c r="A431" s="33">
        <v>34486</v>
      </c>
      <c r="B431" s="53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35">
      <c r="A432" s="51">
        <v>34516</v>
      </c>
      <c r="B432" s="53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35">
      <c r="A433" s="33">
        <v>34547</v>
      </c>
      <c r="B433" s="53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35">
      <c r="A434" s="51">
        <v>34578</v>
      </c>
      <c r="B434" s="53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35">
      <c r="A435" s="33">
        <v>34608</v>
      </c>
      <c r="B435" s="53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35">
      <c r="A436" s="51">
        <v>34639</v>
      </c>
      <c r="B436" s="53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35">
      <c r="A437" s="33">
        <v>34669</v>
      </c>
      <c r="B437" s="53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35">
      <c r="A438" s="51">
        <v>34700</v>
      </c>
      <c r="B438" s="53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35">
      <c r="A439" s="33">
        <v>34731</v>
      </c>
      <c r="B439" s="53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35">
      <c r="A440" s="51">
        <v>34759</v>
      </c>
      <c r="B440" s="53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35">
      <c r="A441" s="33">
        <v>34790</v>
      </c>
      <c r="B441" s="53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35">
      <c r="A442" s="51">
        <v>34820</v>
      </c>
      <c r="B442" s="53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35">
      <c r="A443" s="51">
        <v>34851</v>
      </c>
      <c r="B443" s="53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35">
      <c r="A444" s="33">
        <v>34881</v>
      </c>
      <c r="B444" s="53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35">
      <c r="A445" s="51">
        <v>34912</v>
      </c>
      <c r="B445" s="53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35">
      <c r="A446" s="33">
        <v>34943</v>
      </c>
      <c r="B446" s="53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35">
      <c r="A447" s="51">
        <v>34973</v>
      </c>
      <c r="B447" s="53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35">
      <c r="A448" s="33">
        <v>35004</v>
      </c>
      <c r="B448" s="53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35">
      <c r="A449" s="51">
        <v>35034</v>
      </c>
      <c r="B449" s="53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35">
      <c r="A450" s="33">
        <v>35065</v>
      </c>
      <c r="B450" s="53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35">
      <c r="A451" s="51">
        <v>35096</v>
      </c>
      <c r="B451" s="53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35">
      <c r="A452" s="33">
        <v>35125</v>
      </c>
      <c r="B452" s="53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35">
      <c r="A453" s="51">
        <v>35156</v>
      </c>
      <c r="B453" s="53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35">
      <c r="A454" s="33">
        <v>35186</v>
      </c>
      <c r="B454" s="53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35">
      <c r="A455" s="51">
        <v>35217</v>
      </c>
      <c r="B455" s="53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35">
      <c r="A456" s="33">
        <v>35247</v>
      </c>
      <c r="B456" s="53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35">
      <c r="A457" s="51">
        <v>35278</v>
      </c>
      <c r="B457" s="53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35">
      <c r="A458" s="33">
        <v>35309</v>
      </c>
      <c r="B458" s="53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35">
      <c r="A459" s="51">
        <v>35339</v>
      </c>
      <c r="B459" s="53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35">
      <c r="A460" s="33">
        <v>35370</v>
      </c>
      <c r="B460" s="53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35">
      <c r="A461" s="51">
        <v>35400</v>
      </c>
      <c r="B461" s="53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35">
      <c r="A462" s="51">
        <v>35431</v>
      </c>
      <c r="B462" s="53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35">
      <c r="A463" s="33">
        <v>35462</v>
      </c>
      <c r="B463" s="53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35">
      <c r="A464" s="51">
        <v>35490</v>
      </c>
      <c r="B464" s="53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35">
      <c r="A465" s="33">
        <v>35521</v>
      </c>
      <c r="B465" s="53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35">
      <c r="A466" s="51">
        <v>35551</v>
      </c>
      <c r="B466" s="53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35">
      <c r="A467" s="33">
        <v>35582</v>
      </c>
      <c r="B467" s="53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35">
      <c r="A468" s="51">
        <v>35612</v>
      </c>
      <c r="B468" s="53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35">
      <c r="A469" s="33">
        <v>35643</v>
      </c>
      <c r="B469" s="53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35">
      <c r="A470" s="51">
        <v>35674</v>
      </c>
      <c r="B470" s="53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35">
      <c r="A471" s="33">
        <v>35704</v>
      </c>
      <c r="B471" s="53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35">
      <c r="A472" s="51">
        <v>35735</v>
      </c>
      <c r="B472" s="53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35">
      <c r="A473" s="33">
        <v>35765</v>
      </c>
      <c r="B473" s="53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35">
      <c r="A474" s="51">
        <v>35796</v>
      </c>
      <c r="B474" s="53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35">
      <c r="A475" s="33">
        <v>35827</v>
      </c>
      <c r="B475" s="53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35">
      <c r="A476" s="51">
        <v>35855</v>
      </c>
      <c r="B476" s="53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35">
      <c r="A477" s="33">
        <v>35886</v>
      </c>
      <c r="B477" s="53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35">
      <c r="A478" s="51">
        <v>35916</v>
      </c>
      <c r="B478" s="53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35">
      <c r="A479" s="33">
        <v>35947</v>
      </c>
      <c r="B479" s="53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35">
      <c r="A480" s="51">
        <v>35977</v>
      </c>
      <c r="B480" s="53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35">
      <c r="A481" s="51">
        <v>36008</v>
      </c>
      <c r="B481" s="53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35">
      <c r="A482" s="33">
        <v>36039</v>
      </c>
      <c r="B482" s="53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35">
      <c r="A483" s="51">
        <v>36069</v>
      </c>
      <c r="B483" s="53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35">
      <c r="A484" s="33">
        <v>36100</v>
      </c>
      <c r="B484" s="53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35">
      <c r="A485" s="51">
        <v>36130</v>
      </c>
      <c r="B485" s="53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35">
      <c r="A486" s="33">
        <v>36161</v>
      </c>
      <c r="B486" s="53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35">
      <c r="A487" s="51">
        <v>36192</v>
      </c>
      <c r="B487" s="53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35">
      <c r="A488" s="33">
        <v>36220</v>
      </c>
      <c r="B488" s="53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35">
      <c r="A489" s="51">
        <v>36251</v>
      </c>
      <c r="B489" s="53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35">
      <c r="A490" s="33">
        <v>36281</v>
      </c>
      <c r="B490" s="53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35">
      <c r="A491" s="51">
        <v>36312</v>
      </c>
      <c r="B491" s="53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35">
      <c r="A492" s="33">
        <v>36342</v>
      </c>
      <c r="B492" s="53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35">
      <c r="A493" s="51">
        <v>36373</v>
      </c>
      <c r="B493" s="53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35">
      <c r="A494" s="33">
        <v>36404</v>
      </c>
      <c r="B494" s="53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35">
      <c r="A495" s="51">
        <v>36434</v>
      </c>
      <c r="B495" s="53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35">
      <c r="A496" s="33">
        <v>36465</v>
      </c>
      <c r="B496" s="53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35">
      <c r="A497" s="51">
        <v>36495</v>
      </c>
      <c r="B497" s="53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35">
      <c r="A498" s="33">
        <v>36526</v>
      </c>
      <c r="B498" s="53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35">
      <c r="A499" s="51">
        <v>36557</v>
      </c>
      <c r="B499" s="53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35">
      <c r="A500" s="51">
        <v>36586</v>
      </c>
      <c r="B500" s="53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35">
      <c r="A501" s="33">
        <v>36617</v>
      </c>
      <c r="B501" s="53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35">
      <c r="A502" s="51">
        <v>36647</v>
      </c>
      <c r="B502" s="53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35">
      <c r="A503" s="33">
        <v>36678</v>
      </c>
      <c r="B503" s="53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35">
      <c r="A504" s="51">
        <v>36708</v>
      </c>
      <c r="B504" s="53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35">
      <c r="A505" s="33">
        <v>36739</v>
      </c>
      <c r="B505" s="53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7.2722430021636253E-2</v>
      </c>
    </row>
    <row r="506" spans="1:4" x14ac:dyDescent="0.35">
      <c r="A506" s="51">
        <v>36770</v>
      </c>
      <c r="B506" s="53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35">
      <c r="A507" s="33">
        <v>36800</v>
      </c>
      <c r="B507" s="53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35">
      <c r="A508" s="51">
        <v>36831</v>
      </c>
      <c r="B508" s="53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35">
      <c r="A509" s="33">
        <v>36861</v>
      </c>
      <c r="B509" s="53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35">
      <c r="A510" s="51">
        <v>36892</v>
      </c>
      <c r="B510" s="53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35">
      <c r="A511" s="33">
        <v>36923</v>
      </c>
      <c r="B511" s="53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35">
      <c r="A512" s="51">
        <v>36951</v>
      </c>
      <c r="B512" s="53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35">
      <c r="A513" s="33">
        <v>36982</v>
      </c>
      <c r="B513" s="53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35">
      <c r="A514" s="51">
        <v>37012</v>
      </c>
      <c r="B514" s="53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35">
      <c r="A515" s="33">
        <v>37043</v>
      </c>
      <c r="B515" s="53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35">
      <c r="A516" s="51">
        <v>37073</v>
      </c>
      <c r="B516" s="53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35">
      <c r="A517" s="33">
        <v>37104</v>
      </c>
      <c r="B517" s="53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35">
      <c r="A518" s="51">
        <v>37135</v>
      </c>
      <c r="B518" s="53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35">
      <c r="A519" s="51">
        <v>37165</v>
      </c>
      <c r="B519" s="53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35">
      <c r="A520" s="33">
        <v>37196</v>
      </c>
      <c r="B520" s="53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35">
      <c r="A521" s="51">
        <v>37226</v>
      </c>
      <c r="B521" s="53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35">
      <c r="A522" s="33">
        <v>37257</v>
      </c>
      <c r="B522" s="53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35">
      <c r="A523" s="51">
        <v>37288</v>
      </c>
      <c r="B523" s="53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35">
      <c r="A524" s="33">
        <v>37316</v>
      </c>
      <c r="B524" s="53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35">
      <c r="A525" s="51">
        <v>37347</v>
      </c>
      <c r="B525" s="53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35">
      <c r="A526" s="33">
        <v>37377</v>
      </c>
      <c r="B526" s="53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35">
      <c r="A527" s="51">
        <v>37408</v>
      </c>
      <c r="B527" s="53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35">
      <c r="A528" s="33">
        <v>37438</v>
      </c>
      <c r="B528" s="53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35">
      <c r="A529" s="51">
        <v>37469</v>
      </c>
      <c r="B529" s="53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35">
      <c r="A530" s="33">
        <v>37500</v>
      </c>
      <c r="B530" s="53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35">
      <c r="A531" s="51">
        <v>37530</v>
      </c>
      <c r="B531" s="53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35">
      <c r="A532" s="33">
        <v>37561</v>
      </c>
      <c r="B532" s="53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35">
      <c r="A533" s="51">
        <v>37591</v>
      </c>
      <c r="B533" s="53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35">
      <c r="A534" s="33">
        <v>37622</v>
      </c>
      <c r="B534" s="53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35">
      <c r="A535" s="51">
        <v>37653</v>
      </c>
      <c r="B535" s="53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35">
      <c r="A536" s="33">
        <v>37681</v>
      </c>
      <c r="B536" s="53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35">
      <c r="A537" s="51">
        <v>37712</v>
      </c>
      <c r="B537" s="53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35">
      <c r="A538" s="51">
        <v>37742</v>
      </c>
      <c r="B538" s="53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35">
      <c r="A539" s="33">
        <v>37773</v>
      </c>
      <c r="B539" s="53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35">
      <c r="A540" s="51">
        <v>37803</v>
      </c>
      <c r="B540" s="53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35">
      <c r="A541" s="33">
        <v>37834</v>
      </c>
      <c r="B541" s="53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35">
      <c r="A542" s="51">
        <v>37865</v>
      </c>
      <c r="B542" s="53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35">
      <c r="A543" s="33">
        <v>37895</v>
      </c>
      <c r="B543" s="53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35">
      <c r="A544" s="51">
        <v>37926</v>
      </c>
      <c r="B544" s="53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35">
      <c r="A545" s="33">
        <v>37956</v>
      </c>
      <c r="B545" s="53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35">
      <c r="A546" s="51">
        <v>37987</v>
      </c>
      <c r="B546" s="53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35">
      <c r="A547" s="33">
        <v>38018</v>
      </c>
      <c r="B547" s="53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35">
      <c r="A548" s="51">
        <v>38047</v>
      </c>
      <c r="B548" s="53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35">
      <c r="A549" s="33">
        <v>38078</v>
      </c>
      <c r="B549" s="53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35">
      <c r="A550" s="51">
        <v>38108</v>
      </c>
      <c r="B550" s="53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35">
      <c r="A551" s="33">
        <v>38139</v>
      </c>
      <c r="B551" s="53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35">
      <c r="A552" s="51">
        <v>38169</v>
      </c>
      <c r="B552" s="53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35">
      <c r="A553" s="33">
        <v>38200</v>
      </c>
      <c r="B553" s="53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35">
      <c r="A554" s="51">
        <v>38231</v>
      </c>
      <c r="B554" s="53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35">
      <c r="A555" s="33">
        <v>38261</v>
      </c>
      <c r="B555" s="53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35">
      <c r="A556" s="51">
        <v>38292</v>
      </c>
      <c r="B556" s="53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35">
      <c r="A557" s="51">
        <v>38322</v>
      </c>
      <c r="B557" s="53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35">
      <c r="A558" s="33">
        <v>38353</v>
      </c>
      <c r="B558" s="53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35">
      <c r="A559" s="51">
        <v>38384</v>
      </c>
      <c r="B559" s="53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35">
      <c r="A560" s="33">
        <v>38412</v>
      </c>
      <c r="B560" s="53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35">
      <c r="A561" s="51">
        <v>38443</v>
      </c>
      <c r="B561" s="53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35">
      <c r="A562" s="33">
        <v>38473</v>
      </c>
      <c r="B562" s="53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35">
      <c r="A563" s="51">
        <v>38504</v>
      </c>
      <c r="B563" s="53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35">
      <c r="A564" s="33">
        <v>38534</v>
      </c>
      <c r="B564" s="53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35">
      <c r="A565" s="51">
        <v>38565</v>
      </c>
      <c r="B565" s="53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35">
      <c r="A566" s="33">
        <v>38596</v>
      </c>
      <c r="B566" s="53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35">
      <c r="A567" s="51">
        <v>38626</v>
      </c>
      <c r="B567" s="53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35">
      <c r="A568" s="33">
        <v>38657</v>
      </c>
      <c r="B568" s="53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35">
      <c r="A569" s="51">
        <v>38687</v>
      </c>
      <c r="B569" s="53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35">
      <c r="A570" s="33">
        <v>38718</v>
      </c>
      <c r="B570" s="53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35">
      <c r="A571" s="51">
        <v>38749</v>
      </c>
      <c r="B571" s="53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35">
      <c r="A572" s="33">
        <v>38777</v>
      </c>
      <c r="B572" s="53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35">
      <c r="A573" s="51">
        <v>38808</v>
      </c>
      <c r="B573" s="53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35">
      <c r="A574" s="33">
        <v>38838</v>
      </c>
      <c r="B574" s="53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35">
      <c r="A575" s="51">
        <v>38869</v>
      </c>
      <c r="B575" s="53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35">
      <c r="A576" s="51">
        <v>38899</v>
      </c>
      <c r="B576" s="53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35">
      <c r="A577" s="33">
        <v>38930</v>
      </c>
      <c r="B577" s="53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35">
      <c r="A578" s="51">
        <v>38961</v>
      </c>
      <c r="B578" s="53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35">
      <c r="A579" s="33">
        <v>38991</v>
      </c>
      <c r="B579" s="53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35">
      <c r="A580" s="51">
        <v>39022</v>
      </c>
      <c r="B580" s="53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35">
      <c r="A581" s="33">
        <v>39052</v>
      </c>
      <c r="B581" s="53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35">
      <c r="A582" s="51">
        <v>39083</v>
      </c>
      <c r="B582" s="53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35">
      <c r="A583" s="33">
        <v>39114</v>
      </c>
      <c r="B583" s="53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35">
      <c r="A584" s="51">
        <v>39142</v>
      </c>
      <c r="B584" s="53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35">
      <c r="A585" s="33">
        <v>39173</v>
      </c>
      <c r="B585" s="53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35">
      <c r="A586" s="51">
        <v>39203</v>
      </c>
      <c r="B586" s="53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35">
      <c r="A587" s="33">
        <v>39234</v>
      </c>
      <c r="B587" s="53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35">
      <c r="A588" s="51">
        <v>39264</v>
      </c>
      <c r="B588" s="53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35">
      <c r="A589" s="33">
        <v>39295</v>
      </c>
      <c r="B589" s="53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35">
      <c r="A590" s="51">
        <v>39326</v>
      </c>
      <c r="B590" s="53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35">
      <c r="A591" s="33">
        <v>39356</v>
      </c>
      <c r="B591" s="53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35">
      <c r="A592" s="51">
        <v>39387</v>
      </c>
      <c r="B592" s="53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35">
      <c r="A593" s="33">
        <v>39417</v>
      </c>
      <c r="B593" s="53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35">
      <c r="A594" s="51">
        <v>39448</v>
      </c>
      <c r="B594" s="53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35">
      <c r="A595" s="51">
        <v>39479</v>
      </c>
      <c r="B595" s="53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35">
      <c r="A596" s="33">
        <v>39508</v>
      </c>
      <c r="B596" s="53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35">
      <c r="A597" s="51">
        <v>39539</v>
      </c>
      <c r="B597" s="53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35">
      <c r="A598" s="33">
        <v>39569</v>
      </c>
      <c r="B598" s="53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35">
      <c r="A599" s="51">
        <v>39600</v>
      </c>
      <c r="B599" s="53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35">
      <c r="A600" s="33">
        <v>39630</v>
      </c>
      <c r="B600" s="53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35">
      <c r="A601" s="51">
        <v>39661</v>
      </c>
      <c r="B601" s="53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35">
      <c r="A602" s="33">
        <v>39692</v>
      </c>
      <c r="B602" s="53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35">
      <c r="A603" s="51">
        <v>39722</v>
      </c>
      <c r="B603" s="53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35">
      <c r="A604" s="33">
        <v>39753</v>
      </c>
      <c r="B604" s="53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35">
      <c r="A605" s="51">
        <v>39783</v>
      </c>
      <c r="B605" s="53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35">
      <c r="A606" s="33">
        <v>39814</v>
      </c>
      <c r="B606" s="53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35">
      <c r="A607" s="51">
        <v>39845</v>
      </c>
      <c r="B607" s="53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35">
      <c r="A608" s="33">
        <v>39873</v>
      </c>
      <c r="B608" s="53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35">
      <c r="A609" s="51">
        <v>39904</v>
      </c>
      <c r="B609" s="53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35">
      <c r="A610" s="33">
        <v>39934</v>
      </c>
      <c r="B610" s="53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35">
      <c r="A611" s="51">
        <v>39965</v>
      </c>
      <c r="B611" s="53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35">
      <c r="A612" s="33">
        <v>39995</v>
      </c>
      <c r="B612" s="53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35">
      <c r="A613" s="51">
        <v>40026</v>
      </c>
      <c r="B613" s="53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35">
      <c r="A614" s="51">
        <v>40057</v>
      </c>
      <c r="B614" s="53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35">
      <c r="A615" s="33">
        <v>40087</v>
      </c>
      <c r="B615" s="53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35">
      <c r="A616" s="51">
        <v>40118</v>
      </c>
      <c r="B616" s="53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35">
      <c r="A617" s="33">
        <v>40148</v>
      </c>
      <c r="B617" s="53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35">
      <c r="A618" s="51">
        <v>40179</v>
      </c>
      <c r="B618" s="53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35">
      <c r="A619" s="33">
        <v>40210</v>
      </c>
      <c r="B619" s="53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35">
      <c r="A620" s="51">
        <v>40238</v>
      </c>
      <c r="B620" s="53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35">
      <c r="A621" s="33">
        <v>40269</v>
      </c>
      <c r="B621" s="53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35">
      <c r="A622" s="51">
        <v>40299</v>
      </c>
      <c r="B622" s="53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35">
      <c r="A623" s="33">
        <v>40330</v>
      </c>
      <c r="B623" s="53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35">
      <c r="A624" s="51">
        <v>40360</v>
      </c>
      <c r="B624" s="53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35">
      <c r="A625" s="33">
        <v>40391</v>
      </c>
      <c r="B625" s="53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35">
      <c r="A626" s="51">
        <v>40422</v>
      </c>
      <c r="B626" s="53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35">
      <c r="A627" s="33">
        <v>40452</v>
      </c>
      <c r="B627" s="53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35">
      <c r="A628" s="51">
        <v>40483</v>
      </c>
      <c r="B628" s="53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35">
      <c r="A629" s="33">
        <v>40513</v>
      </c>
      <c r="B629" s="53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35">
      <c r="A630" s="51">
        <v>40544</v>
      </c>
      <c r="B630" s="53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35">
      <c r="A631" s="33">
        <v>40575</v>
      </c>
      <c r="B631" s="53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35">
      <c r="A632" s="51">
        <v>40603</v>
      </c>
      <c r="B632" s="53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35">
      <c r="A633" s="51">
        <v>40634</v>
      </c>
      <c r="B633" s="53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35">
      <c r="A634" s="33">
        <v>40664</v>
      </c>
      <c r="B634" s="53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35">
      <c r="A635" s="51">
        <v>40695</v>
      </c>
      <c r="B635" s="53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35">
      <c r="A636" s="33">
        <v>40725</v>
      </c>
      <c r="B636" s="53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35">
      <c r="A637" s="51">
        <v>40756</v>
      </c>
      <c r="B637" s="53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35">
      <c r="A638" s="33">
        <v>40787</v>
      </c>
      <c r="B638" s="53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35">
      <c r="A639" s="51">
        <v>40817</v>
      </c>
      <c r="B639" s="53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35">
      <c r="A640" s="33">
        <v>40848</v>
      </c>
      <c r="B640" s="53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35">
      <c r="A641" s="51">
        <v>40878</v>
      </c>
      <c r="B641" s="53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35">
      <c r="A642" s="33">
        <v>40909</v>
      </c>
      <c r="B642" s="53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35">
      <c r="A643" s="51">
        <v>40940</v>
      </c>
      <c r="B643" s="53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35">
      <c r="A644" s="33">
        <v>40969</v>
      </c>
      <c r="B644" s="53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35">
      <c r="A645" s="51">
        <v>41000</v>
      </c>
      <c r="B645" s="53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35">
      <c r="A646" s="33">
        <v>41030</v>
      </c>
      <c r="B646" s="53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35">
      <c r="A647" s="51">
        <v>41061</v>
      </c>
      <c r="B647" s="53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35">
      <c r="A648" s="33">
        <v>41091</v>
      </c>
      <c r="B648" s="53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35">
      <c r="A649" s="51">
        <v>41122</v>
      </c>
      <c r="B649" s="53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35">
      <c r="A650" s="33">
        <v>41153</v>
      </c>
      <c r="B650" s="53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35">
      <c r="A651" s="51">
        <v>41183</v>
      </c>
      <c r="B651" s="53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35">
      <c r="A652" s="51">
        <v>41214</v>
      </c>
      <c r="B652" s="53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35">
      <c r="A653" s="33">
        <v>41244</v>
      </c>
      <c r="B653" s="53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35">
      <c r="A654" s="51">
        <v>41275</v>
      </c>
      <c r="B654" s="53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35">
      <c r="A655" s="33">
        <v>41306</v>
      </c>
      <c r="B655" s="53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35">
      <c r="A656" s="51">
        <v>41334</v>
      </c>
      <c r="B656" s="53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35">
      <c r="A657" s="33">
        <v>41365</v>
      </c>
      <c r="B657" s="53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35">
      <c r="A658" s="51">
        <v>41395</v>
      </c>
      <c r="B658" s="53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35">
      <c r="A659" s="33">
        <v>41426</v>
      </c>
      <c r="B659" s="53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35">
      <c r="A660" s="51">
        <v>41456</v>
      </c>
      <c r="B660" s="53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35">
      <c r="A661" s="33">
        <v>41487</v>
      </c>
      <c r="B661" s="53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35">
      <c r="A662" s="51">
        <v>41518</v>
      </c>
      <c r="B662" s="53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35">
      <c r="A663" s="33">
        <v>41548</v>
      </c>
      <c r="B663" s="53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35">
      <c r="A664" s="51">
        <v>41579</v>
      </c>
      <c r="B664" s="53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35">
      <c r="A665" s="33">
        <v>41609</v>
      </c>
      <c r="B665" s="53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35">
      <c r="A666" s="51">
        <v>41640</v>
      </c>
      <c r="B666" s="53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35">
      <c r="A667" s="33">
        <v>41671</v>
      </c>
      <c r="B667" s="53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35">
      <c r="A668" s="51">
        <v>41699</v>
      </c>
      <c r="B668" s="53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35">
      <c r="A669" s="33">
        <v>41730</v>
      </c>
      <c r="B669" s="53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35">
      <c r="A670" s="51">
        <v>41760</v>
      </c>
      <c r="B670" s="53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35">
      <c r="A671" s="51">
        <v>41791</v>
      </c>
      <c r="B671" s="53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35">
      <c r="A672" s="33">
        <v>41821</v>
      </c>
      <c r="B672" s="53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35">
      <c r="A673" s="51">
        <v>41852</v>
      </c>
      <c r="B673" s="53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35">
      <c r="A674" s="33">
        <v>41883</v>
      </c>
      <c r="B674" s="53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35">
      <c r="A675" s="51">
        <v>41913</v>
      </c>
      <c r="B675" s="53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35">
      <c r="A676" s="33">
        <v>41944</v>
      </c>
      <c r="B676" s="53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35">
      <c r="A677" s="51">
        <v>41974</v>
      </c>
      <c r="B677" s="53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35">
      <c r="A678" s="33">
        <v>42005</v>
      </c>
      <c r="B678" s="53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35">
      <c r="A679" s="51">
        <v>42036</v>
      </c>
      <c r="B679" s="53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35">
      <c r="A680" s="33">
        <v>42064</v>
      </c>
      <c r="B680" s="53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35">
      <c r="A681" s="51">
        <v>42095</v>
      </c>
      <c r="B681" s="53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35">
      <c r="A682" s="33">
        <v>42125</v>
      </c>
      <c r="B682" s="53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35">
      <c r="A683" s="51">
        <v>42156</v>
      </c>
      <c r="B683" s="53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35">
      <c r="A684" s="33">
        <v>42186</v>
      </c>
      <c r="B684" s="53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35">
      <c r="A685" s="51">
        <v>42217</v>
      </c>
      <c r="B685" s="53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35">
      <c r="A686" s="33">
        <v>42248</v>
      </c>
      <c r="B686" s="53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35">
      <c r="A687" s="51">
        <v>42278</v>
      </c>
      <c r="B687" s="53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35">
      <c r="A688" s="33">
        <v>42309</v>
      </c>
      <c r="B688" s="53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35">
      <c r="A689" s="51">
        <v>42339</v>
      </c>
      <c r="B689" s="53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35">
      <c r="A690" s="51">
        <v>42370</v>
      </c>
      <c r="B690" s="53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35">
      <c r="A691" s="33">
        <v>42401</v>
      </c>
      <c r="B691" s="53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35">
      <c r="A692" s="51">
        <v>42430</v>
      </c>
      <c r="B692" s="53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35">
      <c r="A693" s="33">
        <v>42461</v>
      </c>
      <c r="B693" s="53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35">
      <c r="A694" s="51">
        <v>42491</v>
      </c>
      <c r="B694" s="53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35">
      <c r="A695" s="33">
        <v>42522</v>
      </c>
      <c r="B695" s="53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35">
      <c r="A696" s="51">
        <v>42552</v>
      </c>
      <c r="B696" s="53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35">
      <c r="A697" s="33">
        <v>42583</v>
      </c>
      <c r="B697" s="53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35">
      <c r="A698" s="51">
        <v>42614</v>
      </c>
      <c r="B698" s="53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35">
      <c r="A699" s="33">
        <v>42644</v>
      </c>
      <c r="B699" s="53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35">
      <c r="A700" s="51">
        <v>42675</v>
      </c>
      <c r="B700" s="53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35">
      <c r="A701" s="33">
        <v>42705</v>
      </c>
      <c r="B701" s="53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35">
      <c r="A702" s="51">
        <v>42736</v>
      </c>
      <c r="B702" s="53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35">
      <c r="A703" s="33">
        <v>42767</v>
      </c>
      <c r="B703" s="53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35">
      <c r="A704" s="51">
        <v>42795</v>
      </c>
      <c r="B704" s="53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35">
      <c r="A705" s="33">
        <v>42826</v>
      </c>
      <c r="B705" s="53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35">
      <c r="A706" s="51">
        <v>42856</v>
      </c>
      <c r="B706" s="53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35">
      <c r="A707" s="33">
        <v>42887</v>
      </c>
      <c r="B707" s="53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35">
      <c r="A708" s="51">
        <v>42917</v>
      </c>
      <c r="B708" s="53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35">
      <c r="A709" s="51">
        <v>42948</v>
      </c>
      <c r="B709" s="53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35">
      <c r="A710" s="33">
        <v>42979</v>
      </c>
      <c r="B710" s="53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35">
      <c r="A711" s="51">
        <v>43009</v>
      </c>
      <c r="B711" s="53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35">
      <c r="A712" s="33">
        <v>43040</v>
      </c>
      <c r="B712" s="53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35">
      <c r="A713" s="51">
        <v>43070</v>
      </c>
      <c r="B713" s="53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35">
      <c r="A714" s="33">
        <v>43101</v>
      </c>
      <c r="B714" s="53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35">
      <c r="A715" s="51">
        <v>43132</v>
      </c>
      <c r="B715" s="53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35">
      <c r="A716" s="33">
        <v>43160</v>
      </c>
      <c r="B716" s="53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35">
      <c r="A717" s="51">
        <v>43191</v>
      </c>
      <c r="B717" s="53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35">
      <c r="A718" s="33">
        <v>43221</v>
      </c>
      <c r="B718" s="53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35">
      <c r="A719" s="51">
        <v>43252</v>
      </c>
      <c r="B719" s="53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35">
      <c r="A720" s="33">
        <v>43282</v>
      </c>
      <c r="B720" s="53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35">
      <c r="A721" s="51">
        <v>43313</v>
      </c>
      <c r="B721" s="53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35">
      <c r="A722" s="33">
        <v>43344</v>
      </c>
      <c r="B722" s="53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35">
      <c r="A723" s="51">
        <v>43374</v>
      </c>
      <c r="B723" s="53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35">
      <c r="A724" s="33">
        <v>43405</v>
      </c>
      <c r="B724" s="53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35">
      <c r="A725" s="51">
        <v>43435</v>
      </c>
      <c r="B725" s="53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35">
      <c r="A726" s="33">
        <v>43466</v>
      </c>
      <c r="B726" s="53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35">
      <c r="A727" s="51">
        <v>43497</v>
      </c>
      <c r="B727" s="53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35">
      <c r="A728" s="51">
        <v>43525</v>
      </c>
      <c r="B728" s="53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35">
      <c r="A729" s="33">
        <v>43556</v>
      </c>
      <c r="B729" s="53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35">
      <c r="A730" s="51">
        <v>43586</v>
      </c>
      <c r="B730" s="53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35">
      <c r="A731" s="33">
        <v>43617</v>
      </c>
      <c r="B731" s="53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35">
      <c r="A732" s="51">
        <v>43647</v>
      </c>
      <c r="B732" s="53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35">
      <c r="A733" s="33">
        <v>43678</v>
      </c>
      <c r="B733" s="53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35">
      <c r="A734" s="51">
        <v>43709</v>
      </c>
      <c r="B734" s="53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35">
      <c r="A735" s="33">
        <v>43739</v>
      </c>
      <c r="B735" s="53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35">
      <c r="A736" s="51">
        <v>43770</v>
      </c>
      <c r="B736" s="53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35">
      <c r="A737" s="33">
        <v>43800</v>
      </c>
      <c r="B737" s="53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35">
      <c r="A738" s="51">
        <v>43831</v>
      </c>
      <c r="B738" s="53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35">
      <c r="A739" s="33">
        <v>43862</v>
      </c>
      <c r="B739" s="53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35">
      <c r="A740" s="51">
        <v>43891</v>
      </c>
      <c r="B740" s="53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35">
      <c r="A741" s="33">
        <v>43922</v>
      </c>
      <c r="B741" s="53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35">
      <c r="A742" s="51">
        <v>43952</v>
      </c>
      <c r="B742" s="53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35">
      <c r="A743" s="33">
        <v>43983</v>
      </c>
      <c r="B743" s="53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35">
      <c r="A744" s="51">
        <v>44013</v>
      </c>
      <c r="B744" s="53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35">
      <c r="A745" s="33">
        <v>44044</v>
      </c>
      <c r="B745" s="53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35">
      <c r="A746" s="51">
        <v>44075</v>
      </c>
      <c r="B746" s="53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35">
      <c r="A747" s="51">
        <v>44105</v>
      </c>
      <c r="B747" s="53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35">
      <c r="A748" s="33">
        <v>44136</v>
      </c>
      <c r="B748" s="53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35">
      <c r="A749" s="51">
        <v>44166</v>
      </c>
      <c r="B749" s="53">
        <f>VLOOKUP(Table26[[#This Row],[Date]],'DB Money Supply'!$A:$E,5)</f>
        <v>19124.8</v>
      </c>
      <c r="C749" s="30">
        <f>(Table26[[#This Row],[M2 Money Stock, Billions of Dollars, Monthly, Seasonally Adjusted]]-B748)/B748</f>
        <v>8.1708821389787981E-3</v>
      </c>
      <c r="D749" s="31">
        <f>((1+Table26[[#This Row],[Monthly change]])^12)-1</f>
        <v>0.10257921329738684</v>
      </c>
    </row>
    <row r="750" spans="1:4" x14ac:dyDescent="0.35">
      <c r="A750" s="33">
        <v>44197</v>
      </c>
      <c r="B750" s="53">
        <f>VLOOKUP(Table26[[#This Row],[Date]],'DB Money Supply'!$A:$E,5)</f>
        <v>19372.400000000001</v>
      </c>
      <c r="C750" s="30">
        <f>(Table26[[#This Row],[M2 Money Stock, Billions of Dollars, Monthly, Seasonally Adjusted]]-B749)/B749</f>
        <v>1.2946540617418336E-2</v>
      </c>
      <c r="D750" s="31">
        <f>((1+Table26[[#This Row],[Monthly change]])^12)-1</f>
        <v>0.16691254039895176</v>
      </c>
    </row>
    <row r="751" spans="1:4" x14ac:dyDescent="0.35">
      <c r="A751" s="51">
        <v>44228</v>
      </c>
      <c r="B751" s="53">
        <f>VLOOKUP(Table26[[#This Row],[Date]],'DB Money Supply'!$A:$E,5)</f>
        <v>19615.099999999999</v>
      </c>
      <c r="C751" s="30">
        <f>(Table26[[#This Row],[M2 Money Stock, Billions of Dollars, Monthly, Seasonally Adjusted]]-B750)/B750</f>
        <v>1.2528132807499178E-2</v>
      </c>
      <c r="D751" s="31">
        <f>((1+Table26[[#This Row],[Monthly change]])^12)-1</f>
        <v>0.16114160245484666</v>
      </c>
    </row>
    <row r="752" spans="1:4" x14ac:dyDescent="0.35">
      <c r="A752" s="33">
        <v>44256</v>
      </c>
      <c r="B752" s="53">
        <f>VLOOKUP(Table26[[#This Row],[Date]],'DB Money Supply'!$A:$E,5)</f>
        <v>19853.8</v>
      </c>
      <c r="C752" s="30">
        <f>(Table26[[#This Row],[M2 Money Stock, Billions of Dollars, Monthly, Seasonally Adjusted]]-B751)/B751</f>
        <v>1.2169196180493638E-2</v>
      </c>
      <c r="D752" s="31">
        <f>((1+Table26[[#This Row],[Monthly change]])^12)-1</f>
        <v>0.15621178849150952</v>
      </c>
    </row>
    <row r="753" spans="1:4" x14ac:dyDescent="0.35">
      <c r="A753" s="51">
        <v>44287</v>
      </c>
      <c r="B753" s="53">
        <f>VLOOKUP(Table26[[#This Row],[Date]],'DB Money Supply'!$A:$E,5)</f>
        <v>20110.7</v>
      </c>
      <c r="C753" s="30">
        <f>(Table26[[#This Row],[M2 Money Stock, Billions of Dollars, Monthly, Seasonally Adjusted]]-B752)/B752</f>
        <v>1.2939588391139302E-2</v>
      </c>
      <c r="D753" s="31">
        <f>((1+Table26[[#This Row],[Monthly change]])^12)-1</f>
        <v>0.1668164366050795</v>
      </c>
    </row>
    <row r="754" spans="1:4" x14ac:dyDescent="0.35">
      <c r="A754" s="33">
        <v>44317</v>
      </c>
      <c r="B754" s="53">
        <f>VLOOKUP(Table26[[#This Row],[Date]],'DB Money Supply'!$A:$E,5)</f>
        <v>20418.7</v>
      </c>
      <c r="C754" s="30">
        <f>(Table26[[#This Row],[M2 Money Stock, Billions of Dollars, Monthly, Seasonally Adjusted]]-B753)/B753</f>
        <v>1.5315230200838359E-2</v>
      </c>
      <c r="D754" s="31">
        <f>((1+Table26[[#This Row],[Monthly change]])^12)-1</f>
        <v>0.20008169162819511</v>
      </c>
    </row>
    <row r="755" spans="1:4" x14ac:dyDescent="0.35">
      <c r="A755" s="51">
        <v>44348</v>
      </c>
      <c r="B755" s="53">
        <f>VLOOKUP(Table26[[#This Row],[Date]],'DB Money Supply'!$A:$E,5)</f>
        <v>20460.099999999999</v>
      </c>
      <c r="C755" s="30">
        <f>(Table26[[#This Row],[M2 Money Stock, Billions of Dollars, Monthly, Seasonally Adjusted]]-B754)/B754</f>
        <v>2.0275531742960039E-3</v>
      </c>
      <c r="D755" s="31">
        <f>((1+Table26[[#This Row],[Monthly change]])^12)-1</f>
        <v>2.4603804375118443E-2</v>
      </c>
    </row>
    <row r="756" spans="1:4" x14ac:dyDescent="0.35">
      <c r="A756" s="33">
        <v>44378</v>
      </c>
      <c r="B756" s="53">
        <f>VLOOKUP(Table26[[#This Row],[Date]],'DB Money Supply'!$A:$E,5)</f>
        <v>20615.3</v>
      </c>
      <c r="C756" s="30">
        <f>(Table26[[#This Row],[M2 Money Stock, Billions of Dollars, Monthly, Seasonally Adjusted]]-B755)/B755</f>
        <v>7.5854956720641997E-3</v>
      </c>
      <c r="D756" s="31">
        <f>((1+Table26[[#This Row],[Monthly change]])^12)-1</f>
        <v>9.4921252978791948E-2</v>
      </c>
    </row>
    <row r="757" spans="1:4" x14ac:dyDescent="0.35">
      <c r="A757" s="51">
        <v>44409</v>
      </c>
      <c r="B757" s="53">
        <f>VLOOKUP(Table26[[#This Row],[Date]],'DB Money Supply'!$A:$E,5)</f>
        <v>20835.3</v>
      </c>
      <c r="C757" s="30">
        <f>(Table26[[#This Row],[M2 Money Stock, Billions of Dollars, Monthly, Seasonally Adjusted]]-B756)/B756</f>
        <v>1.0671685592739373E-2</v>
      </c>
      <c r="D757" s="31">
        <f>((1+Table26[[#This Row],[Monthly change]])^12)-1</f>
        <v>0.13585053537126801</v>
      </c>
    </row>
    <row r="758" spans="1:4" x14ac:dyDescent="0.35">
      <c r="A758" s="33">
        <v>44440</v>
      </c>
      <c r="B758" s="53">
        <f>VLOOKUP(Table26[[#This Row],[Date]],'DB Money Supply'!$A:$E,5)</f>
        <v>20965.8</v>
      </c>
      <c r="C758" s="30">
        <f>(Table26[[#This Row],[M2 Money Stock, Billions of Dollars, Monthly, Seasonally Adjusted]]-B757)/B757</f>
        <v>6.2634087342154903E-3</v>
      </c>
      <c r="D758" s="31">
        <f>((1+Table26[[#This Row],[Monthly change]])^12)-1</f>
        <v>7.7804930759605151E-2</v>
      </c>
    </row>
    <row r="759" spans="1:4" x14ac:dyDescent="0.35">
      <c r="A759" s="51">
        <v>44470</v>
      </c>
      <c r="B759" s="53">
        <f>VLOOKUP(Table26[[#This Row],[Date]],'DB Money Supply'!$A:$E,5)</f>
        <v>21143.8</v>
      </c>
      <c r="C759" s="30">
        <f>(Table26[[#This Row],[M2 Money Stock, Billions of Dollars, Monthly, Seasonally Adjusted]]-B758)/B758</f>
        <v>8.4900170754276007E-3</v>
      </c>
      <c r="D759" s="31">
        <f>((1+Table26[[#This Row],[Monthly change]])^12)-1</f>
        <v>0.10677474976189583</v>
      </c>
    </row>
    <row r="760" spans="1:4" x14ac:dyDescent="0.35">
      <c r="A760" s="33">
        <v>44501</v>
      </c>
      <c r="B760" s="53">
        <f>VLOOKUP(Table26[[#This Row],[Date]],'DB Money Supply'!$A:$E,5)</f>
        <v>21349.200000000001</v>
      </c>
      <c r="C760" s="30">
        <f>(Table26[[#This Row],[M2 Money Stock, Billions of Dollars, Monthly, Seasonally Adjusted]]-B759)/B759</f>
        <v>9.7144316537236194E-3</v>
      </c>
      <c r="D760" s="31">
        <f>((1+Table26[[#This Row],[Monthly change]])^12)-1</f>
        <v>0.12300777511041661</v>
      </c>
    </row>
    <row r="761" spans="1:4" x14ac:dyDescent="0.35">
      <c r="A761" s="51">
        <v>44531</v>
      </c>
      <c r="B761" s="53">
        <f>VLOOKUP(Table26[[#This Row],[Date]],'DB Money Supply'!$A:$E,5)</f>
        <v>21489.9</v>
      </c>
      <c r="C761" s="30">
        <f>(Table26[[#This Row],[M2 Money Stock, Billions of Dollars, Monthly, Seasonally Adjusted]]-B760)/B760</f>
        <v>6.590410881906616E-3</v>
      </c>
      <c r="D761" s="31">
        <f>((1+Table26[[#This Row],[Monthly change]])^12)-1</f>
        <v>8.2015460174566179E-2</v>
      </c>
    </row>
    <row r="762" spans="1:4" x14ac:dyDescent="0.35">
      <c r="A762" s="51">
        <v>44562</v>
      </c>
      <c r="B762" s="53">
        <f>VLOOKUP(Table26[[#This Row],[Date]],'DB Money Supply'!$A:$E,5)</f>
        <v>21649.7</v>
      </c>
      <c r="C762" s="30">
        <f>(Table26[[#This Row],[M2 Money Stock, Billions of Dollars, Monthly, Seasonally Adjusted]]-B761)/B761</f>
        <v>7.4360513543571287E-3</v>
      </c>
      <c r="D762" s="31">
        <f>((1+Table26[[#This Row],[Monthly change]])^12)-1</f>
        <v>9.2974067224292911E-2</v>
      </c>
    </row>
    <row r="763" spans="1:4" x14ac:dyDescent="0.35">
      <c r="A763" s="33">
        <v>44593</v>
      </c>
      <c r="B763" s="53">
        <f>VLOOKUP(Table26[[#This Row],[Date]],'DB Money Supply'!$A:$E,5)</f>
        <v>21708.400000000001</v>
      </c>
      <c r="C763" s="30">
        <f>(Table26[[#This Row],[M2 Money Stock, Billions of Dollars, Monthly, Seasonally Adjusted]]-B762)/B762</f>
        <v>2.7113539679534003E-3</v>
      </c>
      <c r="D763" s="31">
        <f>((1+Table26[[#This Row],[Monthly change]])^12)-1</f>
        <v>3.3025854664414878E-2</v>
      </c>
    </row>
    <row r="764" spans="1:4" x14ac:dyDescent="0.35">
      <c r="A764" s="33">
        <v>44621</v>
      </c>
      <c r="B764" s="53">
        <f>VLOOKUP(Table26[[#This Row],[Date]],'DB Money Supply'!$A:$E,5)</f>
        <v>21739.7</v>
      </c>
      <c r="C764" s="30">
        <f>(Table26[[#This Row],[M2 Money Stock, Billions of Dollars, Monthly, Seasonally Adjusted]]-B763)/B763</f>
        <v>1.4418381824546844E-3</v>
      </c>
      <c r="D764" s="31">
        <f>((1+Table26[[#This Row],[Monthly change]])^12)-1</f>
        <v>1.7439926993811916E-2</v>
      </c>
    </row>
    <row r="765" spans="1:4" x14ac:dyDescent="0.35">
      <c r="A765" s="51">
        <v>44652</v>
      </c>
      <c r="B765" s="53">
        <f>VLOOKUP(Table26[[#This Row],[Date]],'DB Money Supply'!$A:$E,5)</f>
        <v>21644.2</v>
      </c>
      <c r="C765" s="30">
        <f>(Table26[[#This Row],[M2 Money Stock, Billions of Dollars, Monthly, Seasonally Adjusted]]-B764)/B764</f>
        <v>-4.3928849064154519E-3</v>
      </c>
      <c r="D765" s="31">
        <f>((1+Table26[[#This Row],[Monthly change]])^12)-1</f>
        <v>-5.1459454650630621E-2</v>
      </c>
    </row>
    <row r="766" spans="1:4" x14ac:dyDescent="0.35">
      <c r="A766" s="33">
        <v>44682</v>
      </c>
      <c r="B766" s="53">
        <f>VLOOKUP(Table26[[#This Row],[Date]],'DB Money Supply'!$A:$E,5)</f>
        <v>21649</v>
      </c>
      <c r="C766" s="30">
        <f>(Table26[[#This Row],[M2 Money Stock, Billions of Dollars, Monthly, Seasonally Adjusted]]-B765)/B765</f>
        <v>2.2176841832912615E-4</v>
      </c>
      <c r="D766" s="31">
        <f>((1+Table26[[#This Row],[Monthly change]])^12)-1</f>
        <v>2.664469381923773E-3</v>
      </c>
    </row>
    <row r="767" spans="1:4" x14ac:dyDescent="0.35">
      <c r="A767" s="33">
        <v>44713</v>
      </c>
      <c r="B767" s="53">
        <f>VLOOKUP(Table26[[#This Row],[Date]],'DB Money Supply'!$A:$E,5)</f>
        <v>21607.3</v>
      </c>
      <c r="C767" s="30">
        <f>(Table26[[#This Row],[M2 Money Stock, Billions of Dollars, Monthly, Seasonally Adjusted]]-B766)/B766</f>
        <v>-1.9261859670192955E-3</v>
      </c>
      <c r="D767" s="31">
        <f>((1+Table26[[#This Row],[Monthly change]])^12)-1</f>
        <v>-2.2870924348708077E-2</v>
      </c>
    </row>
    <row r="768" spans="1:4" x14ac:dyDescent="0.35">
      <c r="A768" s="33">
        <v>44743</v>
      </c>
      <c r="B768" s="53">
        <f>VLOOKUP(Table26[[#This Row],[Date]],'DB Money Supply'!$A:$E,5)</f>
        <v>21636.1</v>
      </c>
      <c r="C768" s="30">
        <f>(Table26[[#This Row],[M2 Money Stock, Billions of Dollars, Monthly, Seasonally Adjusted]]-B767)/B767</f>
        <v>1.3328828682898498E-3</v>
      </c>
      <c r="D768" s="31">
        <f>((1+Table26[[#This Row],[Monthly change]])^12)-1</f>
        <v>1.6112371003140336E-2</v>
      </c>
    </row>
    <row r="769" spans="1:4" x14ac:dyDescent="0.35">
      <c r="A769" s="51">
        <v>44774</v>
      </c>
      <c r="B769" s="53">
        <f>VLOOKUP(Table26[[#This Row],[Date]],'DB Money Supply'!$A:$E,5)</f>
        <v>21631.9</v>
      </c>
      <c r="C769" s="30">
        <f>(Table26[[#This Row],[M2 Money Stock, Billions of Dollars, Monthly, Seasonally Adjusted]]-B768)/B768</f>
        <v>-1.9412001238657106E-4</v>
      </c>
      <c r="D769" s="31">
        <f>((1+Table26[[#This Row],[Monthly change]])^12)-1</f>
        <v>-2.3269547069965091E-3</v>
      </c>
    </row>
    <row r="770" spans="1:4" x14ac:dyDescent="0.35">
      <c r="A770" s="51">
        <v>44805</v>
      </c>
      <c r="B770" s="53">
        <f>VLOOKUP(Table26[[#This Row],[Date]],'DB Money Supply'!$A:$E,5)</f>
        <v>21503.3</v>
      </c>
      <c r="C770" s="30">
        <f>(Table26[[#This Row],[M2 Money Stock, Billions of Dollars, Monthly, Seasonally Adjusted]]-B769)/B769</f>
        <v>-5.9449239317860281E-3</v>
      </c>
      <c r="D770" s="31">
        <f>((1+Table26[[#This Row],[Monthly change]])^12)-1</f>
        <v>-6.9052118145920494E-2</v>
      </c>
    </row>
    <row r="771" spans="1:4" x14ac:dyDescent="0.35">
      <c r="A771" s="51">
        <v>44835</v>
      </c>
      <c r="B771" s="53">
        <f>VLOOKUP(Table26[[#This Row],[Date]],'DB Money Supply'!$A:$E,5)</f>
        <v>21415.5</v>
      </c>
      <c r="C771" s="30">
        <f>(Table26[[#This Row],[M2 Money Stock, Billions of Dollars, Monthly, Seasonally Adjusted]]-B770)/B770</f>
        <v>-4.0830942227471729E-3</v>
      </c>
      <c r="D771" s="31">
        <f>((1+Table26[[#This Row],[Monthly change]])^12)-1</f>
        <v>-4.791164035813178E-2</v>
      </c>
    </row>
    <row r="772" spans="1:4" x14ac:dyDescent="0.35">
      <c r="A772" s="33">
        <v>44866</v>
      </c>
      <c r="B772" s="53">
        <f>VLOOKUP(Table26[[#This Row],[Date]],'DB Money Supply'!$A:$E,5)</f>
        <v>21354.799999999999</v>
      </c>
      <c r="C772" s="30">
        <f>(Table26[[#This Row],[M2 Money Stock, Billions of Dollars, Monthly, Seasonally Adjusted]]-B771)/B771</f>
        <v>-2.8343956480119878E-3</v>
      </c>
      <c r="D772" s="31">
        <f>((1+Table26[[#This Row],[Monthly change]])^12)-1</f>
        <v>-3.3487494870885537E-2</v>
      </c>
    </row>
    <row r="773" spans="1:4" x14ac:dyDescent="0.35">
      <c r="A773" s="33">
        <v>44896</v>
      </c>
      <c r="B773" s="53">
        <f>VLOOKUP(Table26[[#This Row],[Date]],'DB Money Supply'!$A:$E,5)</f>
        <v>21207.4</v>
      </c>
      <c r="C773" s="30">
        <f>(Table26[[#This Row],[M2 Money Stock, Billions of Dollars, Monthly, Seasonally Adjusted]]-B772)/B772</f>
        <v>-6.9024294303855725E-3</v>
      </c>
      <c r="D773" s="31">
        <f>((1+Table26[[#This Row],[Monthly change]])^12)-1</f>
        <v>-7.9755917101861473E-2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A10" zoomScale="150" zoomScaleNormal="150" workbookViewId="0">
      <pane xSplit="4" topLeftCell="G1" activePane="topRight" state="frozen"/>
      <selection activeCell="AB17" sqref="AB17"/>
      <selection pane="topRight" activeCell="M18" sqref="M18"/>
    </sheetView>
  </sheetViews>
  <sheetFormatPr defaultColWidth="9.1796875" defaultRowHeight="14.5" x14ac:dyDescent="0.35"/>
  <cols>
    <col min="1" max="3" width="9.1796875" style="66" customWidth="1"/>
    <col min="4" max="9" width="28" style="16" customWidth="1"/>
    <col min="10" max="44" width="9.1796875" style="66" customWidth="1"/>
    <col min="45" max="16384" width="9.1796875" style="66"/>
  </cols>
  <sheetData>
    <row r="2" spans="4:9" x14ac:dyDescent="0.35">
      <c r="D2" s="1" t="s">
        <v>14</v>
      </c>
    </row>
    <row r="7" spans="4:9" x14ac:dyDescent="0.35">
      <c r="D7" s="68" t="s">
        <v>58</v>
      </c>
      <c r="E7" s="68" t="s">
        <v>59</v>
      </c>
      <c r="F7" s="68" t="s">
        <v>60</v>
      </c>
      <c r="G7" s="68" t="s">
        <v>61</v>
      </c>
      <c r="H7" s="68" t="s">
        <v>129</v>
      </c>
      <c r="I7" s="68" t="s">
        <v>62</v>
      </c>
    </row>
    <row r="8" spans="4:9" x14ac:dyDescent="0.35">
      <c r="D8" s="43" t="s">
        <v>63</v>
      </c>
      <c r="E8" s="23">
        <f>VLOOKUP(D8,'DB Trading Economics'!$A:$E,2)</f>
        <v>11122812</v>
      </c>
      <c r="F8" s="64">
        <f>VLOOKUP(D8,'DB Trading Economics'!$A:$E,3)</f>
        <v>44866</v>
      </c>
      <c r="G8" s="23">
        <f>VLOOKUP(D8,'DB Trading Economics'!$A:$E,4)</f>
        <v>10551359</v>
      </c>
      <c r="H8" s="59">
        <f t="shared" ref="H8:H30" si="0">(((E8-G8)/G8)+1)^12-1</f>
        <v>0.88310425225527101</v>
      </c>
      <c r="I8" s="23" t="str">
        <f>VLOOKUP(D8,'DB Trading Economics'!$A:$E,5)</f>
        <v>ARS Million</v>
      </c>
    </row>
    <row r="9" spans="4:9" x14ac:dyDescent="0.35">
      <c r="D9" s="43" t="s">
        <v>65</v>
      </c>
      <c r="E9" s="23">
        <f>VLOOKUP(D9,'DB Trading Economics'!$A:$E,2)</f>
        <v>5001881</v>
      </c>
      <c r="F9" s="64">
        <f>VLOOKUP(D9,'DB Trading Economics'!$A:$E,3)</f>
        <v>44896</v>
      </c>
      <c r="G9" s="23">
        <f>VLOOKUP(D9,'DB Trading Economics'!$A:$E,4)</f>
        <v>4893001</v>
      </c>
      <c r="H9" s="59">
        <f t="shared" si="0"/>
        <v>0.30225672282253191</v>
      </c>
      <c r="I9" s="23" t="str">
        <f>VLOOKUP(D9,'DB Trading Economics'!$A:$E,5)</f>
        <v>BRL Million</v>
      </c>
    </row>
    <row r="10" spans="4:9" x14ac:dyDescent="0.35">
      <c r="D10" s="43" t="s">
        <v>67</v>
      </c>
      <c r="E10" s="23">
        <f>VLOOKUP(D10,'DB Trading Economics'!$A:$E,2)</f>
        <v>2384951</v>
      </c>
      <c r="F10" s="64">
        <f>VLOOKUP(D10,'DB Trading Economics'!$A:$E,3)</f>
        <v>44866</v>
      </c>
      <c r="G10" s="23">
        <f>VLOOKUP(D10,'DB Trading Economics'!$A:$E,4)</f>
        <v>2376916</v>
      </c>
      <c r="H10" s="59">
        <f t="shared" si="0"/>
        <v>4.132793534998469E-2</v>
      </c>
      <c r="I10" s="23" t="str">
        <f>VLOOKUP(D10,'DB Trading Economics'!$A:$E,5)</f>
        <v>CAD Million</v>
      </c>
    </row>
    <row r="11" spans="4:9" x14ac:dyDescent="0.35">
      <c r="D11" s="43" t="s">
        <v>69</v>
      </c>
      <c r="E11" s="23">
        <f>VLOOKUP(D11,'DB Trading Economics'!$A:$E,2)</f>
        <v>273810</v>
      </c>
      <c r="F11" s="64">
        <f>VLOOKUP(D11,'DB Trading Economics'!$A:$E,3)</f>
        <v>44927</v>
      </c>
      <c r="G11" s="23">
        <f>VLOOKUP(D11,'DB Trading Economics'!$A:$E,4)</f>
        <v>266432</v>
      </c>
      <c r="H11" s="59">
        <f t="shared" si="0"/>
        <v>0.38788999343386243</v>
      </c>
      <c r="I11" s="23" t="str">
        <f>VLOOKUP(D11,'DB Trading Economics'!$A:$E,5)</f>
        <v>CNY Billion</v>
      </c>
    </row>
    <row r="12" spans="4:9" x14ac:dyDescent="0.35">
      <c r="D12" s="43" t="s">
        <v>71</v>
      </c>
      <c r="E12" s="23">
        <f>VLOOKUP(D12,'DB Trading Economics'!$A:$E,2)</f>
        <v>15271181</v>
      </c>
      <c r="F12" s="64">
        <f>VLOOKUP(D12,'DB Trading Economics'!$A:$E,3)</f>
        <v>44896</v>
      </c>
      <c r="G12" s="23">
        <f>VLOOKUP(D12,'DB Trading Economics'!$A:$E,4)</f>
        <v>15331588</v>
      </c>
      <c r="H12" s="59">
        <f t="shared" si="0"/>
        <v>-4.6269186872408663E-2</v>
      </c>
      <c r="I12" s="23" t="str">
        <f>VLOOKUP(D12,'DB Trading Economics'!$A:$E,5)</f>
        <v>EUR Million</v>
      </c>
    </row>
    <row r="13" spans="4:9" x14ac:dyDescent="0.35">
      <c r="D13" s="43" t="s">
        <v>73</v>
      </c>
      <c r="E13" s="23">
        <f>VLOOKUP(D13,'DB Trading Economics'!$A:$E,2)</f>
        <v>3044726</v>
      </c>
      <c r="F13" s="64">
        <f>VLOOKUP(D13,'DB Trading Economics'!$A:$E,3)</f>
        <v>44896</v>
      </c>
      <c r="G13" s="23">
        <f>VLOOKUP(D13,'DB Trading Economics'!$A:$E,4)</f>
        <v>3014945</v>
      </c>
      <c r="H13" s="59">
        <f t="shared" si="0"/>
        <v>0.12518999711484979</v>
      </c>
      <c r="I13" s="23" t="str">
        <f>VLOOKUP(D13,'DB Trading Economics'!$A:$E,5)</f>
        <v>EUR Million</v>
      </c>
    </row>
    <row r="14" spans="4:9" x14ac:dyDescent="0.35">
      <c r="D14" s="43" t="s">
        <v>74</v>
      </c>
      <c r="E14" s="23">
        <f>VLOOKUP(D14,'DB Trading Economics'!$A:$E,2)</f>
        <v>3801</v>
      </c>
      <c r="F14" s="64">
        <f>VLOOKUP(D14,'DB Trading Economics'!$A:$E,3)</f>
        <v>44896</v>
      </c>
      <c r="G14" s="23">
        <f>VLOOKUP(D14,'DB Trading Economics'!$A:$E,4)</f>
        <v>3801</v>
      </c>
      <c r="H14" s="59">
        <f t="shared" si="0"/>
        <v>0</v>
      </c>
      <c r="I14" s="23" t="str">
        <f>VLOOKUP(D14,'DB Trading Economics'!$A:$E,5)</f>
        <v>EUR Billion</v>
      </c>
    </row>
    <row r="15" spans="4:9" x14ac:dyDescent="0.35">
      <c r="D15" s="43" t="s">
        <v>76</v>
      </c>
      <c r="E15" s="23">
        <f>VLOOKUP(D15,'DB Trading Economics'!$A:$E,2)</f>
        <v>55710</v>
      </c>
      <c r="F15" s="64">
        <f>VLOOKUP(D15,'DB Trading Economics'!$A:$E,3)</f>
        <v>44896</v>
      </c>
      <c r="G15" s="23">
        <f>VLOOKUP(D15,'DB Trading Economics'!$A:$E,4)</f>
        <v>55439</v>
      </c>
      <c r="H15" s="59">
        <f t="shared" si="0"/>
        <v>6.0262121492917098E-2</v>
      </c>
      <c r="I15" s="23" t="str">
        <f>VLOOKUP(D15,'DB Trading Economics'!$A:$E,5)</f>
        <v>INR Billion</v>
      </c>
    </row>
    <row r="16" spans="4:9" x14ac:dyDescent="0.35">
      <c r="D16" s="43" t="s">
        <v>78</v>
      </c>
      <c r="E16" s="23">
        <f>VLOOKUP(D16,'DB Trading Economics'!$A:$E,2)</f>
        <v>8255000</v>
      </c>
      <c r="F16" s="64">
        <f>VLOOKUP(D16,'DB Trading Economics'!$A:$E,3)</f>
        <v>44896</v>
      </c>
      <c r="G16" s="23">
        <f>VLOOKUP(D16,'DB Trading Economics'!$A:$E,4)</f>
        <v>8296100</v>
      </c>
      <c r="H16" s="59">
        <f t="shared" si="0"/>
        <v>-5.7856207239988855E-2</v>
      </c>
      <c r="I16" s="23" t="str">
        <f>VLOOKUP(D16,'DB Trading Economics'!$A:$E,5)</f>
        <v>IDR Billion</v>
      </c>
    </row>
    <row r="17" spans="4:9" x14ac:dyDescent="0.35">
      <c r="D17" s="43" t="s">
        <v>80</v>
      </c>
      <c r="E17" s="23">
        <f>VLOOKUP(D17,'DB Trading Economics'!$A:$E,2)</f>
        <v>1894671</v>
      </c>
      <c r="F17" s="64">
        <f>VLOOKUP(D17,'DB Trading Economics'!$A:$E,3)</f>
        <v>44866</v>
      </c>
      <c r="G17" s="23">
        <f>VLOOKUP(D17,'DB Trading Economics'!$A:$E,4)</f>
        <v>1916025</v>
      </c>
      <c r="H17" s="59">
        <f t="shared" si="0"/>
        <v>-0.12583857670272569</v>
      </c>
      <c r="I17" s="23" t="str">
        <f>VLOOKUP(D17,'DB Trading Economics'!$A:$E,5)</f>
        <v>EUR Million</v>
      </c>
    </row>
    <row r="18" spans="4:9" x14ac:dyDescent="0.35">
      <c r="D18" s="43" t="s">
        <v>81</v>
      </c>
      <c r="E18" s="23">
        <f>VLOOKUP(D18,'DB Trading Economics'!$A:$E,2)</f>
        <v>1212705</v>
      </c>
      <c r="F18" s="64">
        <f>VLOOKUP(D18,'DB Trading Economics'!$A:$E,3)</f>
        <v>44896</v>
      </c>
      <c r="G18" s="23">
        <f>VLOOKUP(D18,'DB Trading Economics'!$A:$E,4)</f>
        <v>1212510</v>
      </c>
      <c r="H18" s="59">
        <f t="shared" si="0"/>
        <v>1.9315889414002196E-3</v>
      </c>
      <c r="I18" s="23" t="str">
        <f>VLOOKUP(D18,'DB Trading Economics'!$A:$E,5)</f>
        <v>JPY Billion</v>
      </c>
    </row>
    <row r="19" spans="4:9" x14ac:dyDescent="0.35">
      <c r="D19" s="43" t="s">
        <v>83</v>
      </c>
      <c r="E19" s="23">
        <f>VLOOKUP(D19,'DB Trading Economics'!$A:$E,2)</f>
        <v>12521706932</v>
      </c>
      <c r="F19" s="64">
        <f>VLOOKUP(D19,'DB Trading Economics'!$A:$E,3)</f>
        <v>44896</v>
      </c>
      <c r="G19" s="23">
        <f>VLOOKUP(D19,'DB Trading Economics'!$A:$E,4)</f>
        <v>12160483775</v>
      </c>
      <c r="H19" s="59">
        <f t="shared" si="0"/>
        <v>0.4208629454676942</v>
      </c>
      <c r="I19" s="23" t="str">
        <f>VLOOKUP(D19,'DB Trading Economics'!$A:$E,5)</f>
        <v>MXN Thousand</v>
      </c>
    </row>
    <row r="20" spans="4:9" x14ac:dyDescent="0.35">
      <c r="D20" s="43" t="s">
        <v>85</v>
      </c>
      <c r="E20" s="23">
        <f>VLOOKUP(D20,'DB Trading Economics'!$A:$E,2)</f>
        <v>1130013</v>
      </c>
      <c r="F20" s="64">
        <f>VLOOKUP(D20,'DB Trading Economics'!$A:$E,3)</f>
        <v>44896</v>
      </c>
      <c r="G20" s="23">
        <f>VLOOKUP(D20,'DB Trading Economics'!$A:$E,4)</f>
        <v>1160040</v>
      </c>
      <c r="H20" s="59">
        <f t="shared" si="0"/>
        <v>-0.26999522399923237</v>
      </c>
      <c r="I20" s="23" t="str">
        <f>VLOOKUP(D20,'DB Trading Economics'!$A:$E,5)</f>
        <v>EUR Million</v>
      </c>
    </row>
    <row r="21" spans="4:9" x14ac:dyDescent="0.35">
      <c r="D21" s="43" t="s">
        <v>86</v>
      </c>
      <c r="E21" s="23">
        <f>VLOOKUP(D21,'DB Trading Economics'!$A:$E,2)</f>
        <v>82388</v>
      </c>
      <c r="F21" s="64">
        <f>VLOOKUP(D21,'DB Trading Economics'!$A:$E,3)</f>
        <v>44896</v>
      </c>
      <c r="G21" s="23">
        <f>VLOOKUP(D21,'DB Trading Economics'!$A:$E,4)</f>
        <v>76873</v>
      </c>
      <c r="H21" s="59">
        <f t="shared" si="0"/>
        <v>1.2965799282853916</v>
      </c>
      <c r="I21" s="23" t="str">
        <f>VLOOKUP(D21,'DB Trading Economics'!$A:$E,5)</f>
        <v>RUB Billion</v>
      </c>
    </row>
    <row r="22" spans="4:9" x14ac:dyDescent="0.35">
      <c r="D22" s="43" t="s">
        <v>88</v>
      </c>
      <c r="E22" s="23">
        <f>VLOOKUP(D22,'DB Trading Economics'!$A:$E,2)</f>
        <v>2182890</v>
      </c>
      <c r="F22" s="64">
        <f>VLOOKUP(D22,'DB Trading Economics'!$A:$E,3)</f>
        <v>44896</v>
      </c>
      <c r="G22" s="23">
        <f>VLOOKUP(D22,'DB Trading Economics'!$A:$E,4)</f>
        <v>2161035</v>
      </c>
      <c r="H22" s="59">
        <f t="shared" si="0"/>
        <v>0.12834161784073106</v>
      </c>
      <c r="I22" s="23" t="str">
        <f>VLOOKUP(D22,'DB Trading Economics'!$A:$E,5)</f>
        <v>SAR Million</v>
      </c>
    </row>
    <row r="23" spans="4:9" x14ac:dyDescent="0.35">
      <c r="D23" s="43" t="s">
        <v>90</v>
      </c>
      <c r="E23" s="23">
        <f>VLOOKUP(D23,'DB Trading Economics'!$A:$E,2)</f>
        <v>747021</v>
      </c>
      <c r="F23" s="64">
        <f>VLOOKUP(D23,'DB Trading Economics'!$A:$E,3)</f>
        <v>44896</v>
      </c>
      <c r="G23" s="23">
        <f>VLOOKUP(D23,'DB Trading Economics'!$A:$E,4)</f>
        <v>741731</v>
      </c>
      <c r="H23" s="59">
        <f t="shared" si="0"/>
        <v>8.9021777361975252E-2</v>
      </c>
      <c r="I23" s="23" t="str">
        <f>VLOOKUP(D23,'DB Trading Economics'!$A:$E,5)</f>
        <v>SGD Million</v>
      </c>
    </row>
    <row r="24" spans="4:9" x14ac:dyDescent="0.35">
      <c r="D24" s="43" t="s">
        <v>92</v>
      </c>
      <c r="E24" s="23">
        <f>VLOOKUP(D24,'DB Trading Economics'!$A:$E,2)</f>
        <v>3908523</v>
      </c>
      <c r="F24" s="64">
        <f>VLOOKUP(D24,'DB Trading Economics'!$A:$E,3)</f>
        <v>44896</v>
      </c>
      <c r="G24" s="23">
        <f>VLOOKUP(D24,'DB Trading Economics'!$A:$E,4)</f>
        <v>3909715</v>
      </c>
      <c r="H24" s="59">
        <f t="shared" si="0"/>
        <v>-3.6524500423427142E-3</v>
      </c>
      <c r="I24" s="23" t="str">
        <f>VLOOKUP(D24,'DB Trading Economics'!$A:$E,5)</f>
        <v>ZAR Million</v>
      </c>
    </row>
    <row r="25" spans="4:9" x14ac:dyDescent="0.35">
      <c r="D25" s="43" t="s">
        <v>94</v>
      </c>
      <c r="E25" s="23">
        <f>VLOOKUP(D25,'DB Trading Economics'!$A:$E,2)</f>
        <v>3794691</v>
      </c>
      <c r="F25" s="64">
        <f>VLOOKUP(D25,'DB Trading Economics'!$A:$E,3)</f>
        <v>44866</v>
      </c>
      <c r="G25" s="23">
        <f>VLOOKUP(D25,'DB Trading Economics'!$A:$E,4)</f>
        <v>3768318</v>
      </c>
      <c r="H25" s="59">
        <f t="shared" si="0"/>
        <v>8.7292692912011249E-2</v>
      </c>
      <c r="I25" s="23" t="str">
        <f>VLOOKUP(D25,'DB Trading Economics'!$A:$E,5)</f>
        <v>KRW Billion</v>
      </c>
    </row>
    <row r="26" spans="4:9" x14ac:dyDescent="0.35">
      <c r="D26" s="43" t="s">
        <v>96</v>
      </c>
      <c r="E26" s="23">
        <f>VLOOKUP(D26,'DB Trading Economics'!$A:$E,2)</f>
        <v>1517389</v>
      </c>
      <c r="F26" s="64">
        <f>VLOOKUP(D26,'DB Trading Economics'!$A:$E,3)</f>
        <v>44896</v>
      </c>
      <c r="G26" s="23">
        <f>VLOOKUP(D26,'DB Trading Economics'!$A:$E,4)</f>
        <v>1521581</v>
      </c>
      <c r="H26" s="59">
        <f t="shared" si="0"/>
        <v>-3.2563969547815486E-2</v>
      </c>
      <c r="I26" s="23" t="str">
        <f>VLOOKUP(D26,'DB Trading Economics'!$A:$E,5)</f>
        <v>EUR Million</v>
      </c>
    </row>
    <row r="27" spans="4:9" x14ac:dyDescent="0.35">
      <c r="D27" s="43" t="s">
        <v>97</v>
      </c>
      <c r="E27" s="23">
        <f>VLOOKUP(D27,'DB Trading Economics'!$A:$E,2)</f>
        <v>1059866</v>
      </c>
      <c r="F27" s="64">
        <f>VLOOKUP(D27,'DB Trading Economics'!$A:$E,3)</f>
        <v>44896</v>
      </c>
      <c r="G27" s="23">
        <f>VLOOKUP(D27,'DB Trading Economics'!$A:$E,4)</f>
        <v>1079997</v>
      </c>
      <c r="H27" s="59">
        <f t="shared" si="0"/>
        <v>-0.2021138331706176</v>
      </c>
      <c r="I27" s="23" t="str">
        <f>VLOOKUP(D27,'DB Trading Economics'!$A:$E,5)</f>
        <v>CHF Million</v>
      </c>
    </row>
    <row r="28" spans="4:9" x14ac:dyDescent="0.35">
      <c r="D28" s="43" t="s">
        <v>99</v>
      </c>
      <c r="E28" s="23">
        <f>VLOOKUP(D28,'DB Trading Economics'!$A:$E,2)</f>
        <v>8438975481</v>
      </c>
      <c r="F28" s="64">
        <f>VLOOKUP(D28,'DB Trading Economics'!$A:$E,3)</f>
        <v>44927</v>
      </c>
      <c r="G28" s="23">
        <f>VLOOKUP(D28,'DB Trading Economics'!$A:$E,4)</f>
        <v>8134763611</v>
      </c>
      <c r="H28" s="59">
        <f t="shared" si="0"/>
        <v>0.55359370863395752</v>
      </c>
      <c r="I28" s="23" t="str">
        <f>VLOOKUP(D28,'DB Trading Economics'!$A:$E,5)</f>
        <v>TRY Thousand</v>
      </c>
    </row>
    <row r="29" spans="4:9" x14ac:dyDescent="0.35">
      <c r="D29" s="43" t="s">
        <v>101</v>
      </c>
      <c r="E29" s="23">
        <f>VLOOKUP(D29,'DB Trading Economics'!$A:$E,2)</f>
        <v>3066368</v>
      </c>
      <c r="F29" s="64">
        <f>VLOOKUP(D29,'DB Trading Economics'!$A:$E,3)</f>
        <v>44896</v>
      </c>
      <c r="G29" s="23">
        <f>VLOOKUP(D29,'DB Trading Economics'!$A:$E,4)</f>
        <v>3097634</v>
      </c>
      <c r="H29" s="59">
        <f t="shared" si="0"/>
        <v>-0.11461928432806645</v>
      </c>
      <c r="I29" s="23" t="str">
        <f>VLOOKUP(D29,'DB Trading Economics'!$A:$E,5)</f>
        <v>GBP Million</v>
      </c>
    </row>
    <row r="30" spans="4:9" x14ac:dyDescent="0.35">
      <c r="D30" s="43" t="s">
        <v>103</v>
      </c>
      <c r="E30" s="23">
        <f>VLOOKUP(D30,'DB Trading Economics'!$A:$E,2)</f>
        <v>21207</v>
      </c>
      <c r="F30" s="64">
        <f>VLOOKUP(D30,'DB Trading Economics'!$A:$E,3)</f>
        <v>44896</v>
      </c>
      <c r="G30" s="23">
        <f>VLOOKUP(D30,'DB Trading Economics'!$A:$E,4)</f>
        <v>21352</v>
      </c>
      <c r="H30" s="59">
        <f t="shared" si="0"/>
        <v>-7.8515345677423465E-2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20" zoomScaleNormal="120" workbookViewId="0">
      <pane xSplit="1" ySplit="5" topLeftCell="B94" activePane="bottomRight" state="frozen"/>
      <selection pane="topRight" activeCell="B1" sqref="B1"/>
      <selection pane="bottomLeft" activeCell="A6" sqref="A6"/>
      <selection pane="bottomRight" activeCell="I103" sqref="I103"/>
    </sheetView>
  </sheetViews>
  <sheetFormatPr defaultColWidth="8.81640625" defaultRowHeight="14.5" x14ac:dyDescent="0.35"/>
  <cols>
    <col min="1" max="1" width="10.6328125" style="66" bestFit="1" customWidth="1"/>
    <col min="2" max="2" width="13.6328125" customWidth="1"/>
    <col min="3" max="3" width="6.36328125" customWidth="1"/>
    <col min="4" max="4" width="6.1796875" customWidth="1"/>
    <col min="5" max="5" width="7.36328125" customWidth="1"/>
    <col min="6" max="6" width="6.6328125" customWidth="1"/>
    <col min="7" max="9" width="6.1796875" customWidth="1"/>
    <col min="10" max="10" width="5.36328125" customWidth="1"/>
    <col min="11" max="22" width="6.1796875" customWidth="1"/>
    <col min="23" max="23" width="5.6328125" customWidth="1"/>
    <col min="24" max="27" width="6.1796875" customWidth="1"/>
    <col min="28" max="28" width="9.1796875" style="66" customWidth="1"/>
    <col min="29" max="29" width="12.36328125" style="66" customWidth="1"/>
    <col min="30" max="30" width="9.1796875" style="66" customWidth="1"/>
    <col min="31" max="31" width="10.6328125" style="66" customWidth="1"/>
    <col min="32" max="32" width="10.6328125" style="66" bestFit="1" customWidth="1"/>
    <col min="33" max="73" width="9.1796875" style="66" customWidth="1"/>
  </cols>
  <sheetData>
    <row r="1" spans="2:35" s="66" customFormat="1" x14ac:dyDescent="0.35">
      <c r="C1" s="66" t="s">
        <v>50</v>
      </c>
      <c r="D1" s="66" t="s">
        <v>56</v>
      </c>
      <c r="E1" s="66" t="s">
        <v>33</v>
      </c>
      <c r="F1" s="66" t="s">
        <v>38</v>
      </c>
      <c r="G1" s="66" t="s">
        <v>45</v>
      </c>
      <c r="H1" s="66" t="s">
        <v>39</v>
      </c>
      <c r="I1" s="66" t="s">
        <v>31</v>
      </c>
      <c r="J1" s="66" t="s">
        <v>54</v>
      </c>
      <c r="K1" s="66" t="s">
        <v>48</v>
      </c>
      <c r="L1" s="66" t="s">
        <v>29</v>
      </c>
      <c r="M1" s="66" t="s">
        <v>47</v>
      </c>
      <c r="N1" s="66" t="s">
        <v>53</v>
      </c>
      <c r="O1" s="66" t="s">
        <v>42</v>
      </c>
      <c r="P1" s="66" t="s">
        <v>30</v>
      </c>
      <c r="Q1" s="66" t="s">
        <v>28</v>
      </c>
      <c r="R1" s="66" t="s">
        <v>41</v>
      </c>
      <c r="S1" s="66" t="s">
        <v>46</v>
      </c>
      <c r="T1" s="66" t="s">
        <v>32</v>
      </c>
      <c r="U1" s="66" t="s">
        <v>37</v>
      </c>
      <c r="V1" s="66" t="s">
        <v>44</v>
      </c>
      <c r="W1" s="66" t="s">
        <v>55</v>
      </c>
      <c r="X1" s="66" t="s">
        <v>57</v>
      </c>
      <c r="Y1" s="66" t="s">
        <v>49</v>
      </c>
      <c r="Z1" s="66" t="s">
        <v>36</v>
      </c>
      <c r="AA1" s="66" t="s">
        <v>52</v>
      </c>
      <c r="AI1" s="66" t="s">
        <v>130</v>
      </c>
    </row>
    <row r="2" spans="2:35" ht="90" customHeight="1" x14ac:dyDescent="0.35">
      <c r="B2" s="2"/>
      <c r="C2" s="3" t="s">
        <v>131</v>
      </c>
      <c r="D2" s="4" t="s">
        <v>132</v>
      </c>
      <c r="E2" s="5" t="s">
        <v>133</v>
      </c>
      <c r="F2" s="6" t="s">
        <v>134</v>
      </c>
      <c r="G2" s="7" t="s">
        <v>135</v>
      </c>
      <c r="H2" s="8" t="s">
        <v>136</v>
      </c>
      <c r="I2" s="8" t="s">
        <v>97</v>
      </c>
      <c r="J2" s="8" t="s">
        <v>137</v>
      </c>
      <c r="K2" s="8" t="s">
        <v>138</v>
      </c>
      <c r="L2" s="8" t="s">
        <v>65</v>
      </c>
      <c r="M2" s="8" t="s">
        <v>83</v>
      </c>
      <c r="N2" s="8" t="s">
        <v>86</v>
      </c>
      <c r="O2" s="8" t="s">
        <v>76</v>
      </c>
      <c r="P2" s="8" t="s">
        <v>67</v>
      </c>
      <c r="Q2" s="8" t="s">
        <v>139</v>
      </c>
      <c r="R2" s="9" t="s">
        <v>78</v>
      </c>
      <c r="S2" s="8" t="s">
        <v>140</v>
      </c>
      <c r="T2" s="8" t="s">
        <v>141</v>
      </c>
      <c r="U2" s="8" t="s">
        <v>142</v>
      </c>
      <c r="V2" s="8" t="s">
        <v>143</v>
      </c>
      <c r="W2" s="8" t="s">
        <v>99</v>
      </c>
      <c r="X2" s="8" t="s">
        <v>92</v>
      </c>
      <c r="Y2" s="8" t="s">
        <v>144</v>
      </c>
      <c r="Z2" s="8" t="s">
        <v>145</v>
      </c>
      <c r="AA2" s="8" t="s">
        <v>146</v>
      </c>
    </row>
    <row r="3" spans="2:35" x14ac:dyDescent="0.35">
      <c r="B3" s="2" t="s">
        <v>147</v>
      </c>
      <c r="C3" s="15">
        <f t="shared" ref="C3:AA3" ca="1" si="0">MAX(OFFSET(C$20,COUNT(C$20:C$435),0,-13,1))</f>
        <v>0.10188001913018024</v>
      </c>
      <c r="D3" s="15">
        <f t="shared" ca="1" si="0"/>
        <v>0.11755372065260657</v>
      </c>
      <c r="E3" s="15">
        <f t="shared" ca="1" si="0"/>
        <v>9.1770259953860678E-2</v>
      </c>
      <c r="F3" s="15">
        <f t="shared" ca="1" si="0"/>
        <v>6.7530144515386012E-2</v>
      </c>
      <c r="G3" s="15">
        <f t="shared" ca="1" si="0"/>
        <v>3.290827665134971E-2</v>
      </c>
      <c r="H3" s="15">
        <f t="shared" ca="1" si="0"/>
        <v>7.3029700751407509E-2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0.10775540241711058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0.1330751221032262</v>
      </c>
      <c r="O3" s="15">
        <f t="shared" ca="1" si="0"/>
        <v>0.10502146016326162</v>
      </c>
      <c r="P3" s="15">
        <f t="shared" ca="1" si="0"/>
        <v>9.4247256370799934E-2</v>
      </c>
      <c r="Q3" s="15">
        <f t="shared" ca="1" si="0"/>
        <v>0.10049549778850694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0.15234130514082406</v>
      </c>
      <c r="W3" s="15">
        <f t="shared" ca="1" si="0"/>
        <v>0.25910584316819324</v>
      </c>
      <c r="X3" s="15">
        <f t="shared" ca="1" si="0"/>
        <v>9.2720652722778782E-2</v>
      </c>
      <c r="Y3" s="15">
        <f t="shared" ca="1" si="0"/>
        <v>7.641447242507117E-2</v>
      </c>
      <c r="Z3" s="15">
        <f t="shared" ca="1" si="0"/>
        <v>6.7064856861195149E-2</v>
      </c>
      <c r="AA3" s="15">
        <f t="shared" ca="1" si="0"/>
        <v>8.9575354692088022E-2</v>
      </c>
    </row>
    <row r="4" spans="2:35" x14ac:dyDescent="0.35">
      <c r="B4" s="2" t="s">
        <v>148</v>
      </c>
      <c r="C4" s="15">
        <f t="shared" ref="C4:AA4" ca="1" si="1">MIN(OFFSET(C$20,COUNT(C$20:C$435),0,-13,1))</f>
        <v>2.3178813899019889E-2</v>
      </c>
      <c r="D4" s="15">
        <f t="shared" ca="1" si="1"/>
        <v>-1.314543833167897E-2</v>
      </c>
      <c r="E4" s="15">
        <f t="shared" ca="1" si="1"/>
        <v>8.5278767840795786E-2</v>
      </c>
      <c r="F4" s="15">
        <f t="shared" ca="1" si="1"/>
        <v>4.5269872147954242E-2</v>
      </c>
      <c r="G4" s="15">
        <f t="shared" ca="1" si="1"/>
        <v>2.5348983455008151E-2</v>
      </c>
      <c r="H4" s="15">
        <f t="shared" ca="1" si="1"/>
        <v>3.2130769872620688E-2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5.980280866422704E-2</v>
      </c>
      <c r="L4" s="15">
        <f t="shared" ca="1" si="1"/>
        <v>6.566646505359483E-2</v>
      </c>
      <c r="M4" s="15">
        <f t="shared" ca="1" si="1"/>
        <v>5.1480657674954453E-2</v>
      </c>
      <c r="N4" s="15">
        <f t="shared" ca="1" si="1"/>
        <v>7.6046877133856203E-2</v>
      </c>
      <c r="O4" s="15">
        <f t="shared" ca="1" si="1"/>
        <v>8.1516314448957128E-2</v>
      </c>
      <c r="P4" s="15">
        <f t="shared" ca="1" si="1"/>
        <v>7.8111243898144375E-2</v>
      </c>
      <c r="Q4" s="15">
        <f t="shared" ca="1" si="1"/>
        <v>6.8169111209516339E-2</v>
      </c>
      <c r="R4" s="15">
        <f t="shared" ca="1" si="1"/>
        <v>5.9340770236688573E-2</v>
      </c>
      <c r="S4" s="15">
        <f t="shared" ca="1" si="1"/>
        <v>5.6090565888071667E-2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7.3543500018032962E-2</v>
      </c>
      <c r="W4" s="15">
        <f t="shared" ca="1" si="1"/>
        <v>0.14909391634127001</v>
      </c>
      <c r="X4" s="15">
        <f t="shared" ca="1" si="1"/>
        <v>5.456900877297715E-2</v>
      </c>
      <c r="Y4" s="15">
        <f t="shared" ca="1" si="1"/>
        <v>6.4092768737441047E-2</v>
      </c>
      <c r="Z4" s="15">
        <f t="shared" ca="1" si="1"/>
        <v>4.8290549166735919E-2</v>
      </c>
      <c r="AA4" s="15">
        <f t="shared" ca="1" si="1"/>
        <v>4.6920744572097259E-2</v>
      </c>
    </row>
    <row r="5" spans="2:35" x14ac:dyDescent="0.35">
      <c r="B5" s="2" t="s">
        <v>149</v>
      </c>
      <c r="C5" s="15">
        <f t="shared" ref="C5:AA5" ca="1" si="2">AVERAGE(OFFSET(C$20,COUNT(C$20:C$435),0,-13,1))</f>
        <v>6.4373244958789974E-2</v>
      </c>
      <c r="D5" s="15">
        <f t="shared" ca="1" si="2"/>
        <v>5.2099300592867596E-2</v>
      </c>
      <c r="E5" s="15">
        <f t="shared" ca="1" si="2"/>
        <v>8.8132040527215058E-2</v>
      </c>
      <c r="F5" s="15">
        <f t="shared" ca="1" si="2"/>
        <v>5.9836447297414136E-2</v>
      </c>
      <c r="G5" s="15">
        <f t="shared" ca="1" si="2"/>
        <v>2.9202762144656991E-2</v>
      </c>
      <c r="H5" s="15">
        <f t="shared" ca="1" si="2"/>
        <v>6.0595888738031706E-2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8.5286755179286147E-2</v>
      </c>
      <c r="L5" s="15">
        <f t="shared" ca="1" si="2"/>
        <v>7.3172079408535248E-2</v>
      </c>
      <c r="M5" s="15">
        <f t="shared" ca="1" si="2"/>
        <v>6.925552801311359E-2</v>
      </c>
      <c r="N5" s="15">
        <f t="shared" ca="1" si="2"/>
        <v>0.10539385091502301</v>
      </c>
      <c r="O5" s="15">
        <f t="shared" ca="1" si="2"/>
        <v>9.6466110738426605E-2</v>
      </c>
      <c r="P5" s="15">
        <f t="shared" ca="1" si="2"/>
        <v>8.4818783355704253E-2</v>
      </c>
      <c r="Q5" s="15">
        <f t="shared" ca="1" si="2"/>
        <v>8.6592595120763408E-2</v>
      </c>
      <c r="R5" s="15">
        <f t="shared" ca="1" si="2"/>
        <v>6.9769067061289533E-2</v>
      </c>
      <c r="S5" s="15">
        <f t="shared" ca="1" si="2"/>
        <v>7.6924538360505765E-2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0.11087809768734584</v>
      </c>
      <c r="W5" s="15">
        <f t="shared" ca="1" si="2"/>
        <v>0.19671371722218775</v>
      </c>
      <c r="X5" s="15">
        <f t="shared" ca="1" si="2"/>
        <v>7.8746350323527642E-2</v>
      </c>
      <c r="Y5" s="15">
        <f t="shared" ca="1" si="2"/>
        <v>7.0769036800935547E-2</v>
      </c>
      <c r="Z5" s="15">
        <f t="shared" ca="1" si="2"/>
        <v>5.3547183463691271E-2</v>
      </c>
      <c r="AA5" s="15">
        <f t="shared" ca="1" si="2"/>
        <v>6.811977188699099E-2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66">
        <f>VLOOKUP(B7,Data!$A:$AN,MATCH(yoy!$C$1,Data!$A$1:$AN$1,),)</f>
        <v>98.375500000000002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66">
        <f>VLOOKUP(B8,Data!$A:$AN,MATCH(yoy!$C$1,Data!$A$1:$AN$1,),)</f>
        <v>98.856290000000001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66">
        <f>VLOOKUP(B9,Data!$A:$AN,MATCH(yoy!$C$1,Data!$A$1:$AN$1,),)</f>
        <v>99.308850000000007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66">
        <f>VLOOKUP(B10,Data!$A:$AN,MATCH(yoy!$C$1,Data!$A$1:$AN$1,),)</f>
        <v>99.685059999999993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66">
        <f>VLOOKUP(B11,Data!$A:$AN,MATCH(yoy!$C$1,Data!$A$1:$AN$1,),)</f>
        <v>100.2222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66">
        <f>VLOOKUP(B12,Data!$A:$AN,MATCH(yoy!$C$1,Data!$A$1:$AN$1,),)</f>
        <v>100.8223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66">
        <f>VLOOKUP(B13,Data!$A:$AN,MATCH(yoy!$C$1,Data!$A$1:$AN$1,),)</f>
        <v>101.3022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66">
        <f>VLOOKUP(B14,Data!$A:$AN,MATCH(yoy!$C$1,Data!$A$1:$AN$1,),)</f>
        <v>101.61790000000001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66">
        <f>VLOOKUP(B15,Data!$A:$AN,MATCH(yoy!$C$1,Data!$A$1:$AN$1,),)</f>
        <v>102.0909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66">
        <f>VLOOKUP(B16,Data!$A:$AN,MATCH(yoy!$C$1,Data!$A$1:$AN$1,),)</f>
        <v>102.49890000000001</v>
      </c>
    </row>
    <row r="17" spans="1:29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66">
        <f>VLOOKUP(B17,Data!$A:$AN,MATCH(yoy!$C$1,Data!$A$1:$AN$1,),)</f>
        <v>103.2959</v>
      </c>
    </row>
    <row r="18" spans="1:29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66">
        <f>VLOOKUP(B18,Data!$A:$AN,MATCH(yoy!$C$1,Data!$A$1:$AN$1,),)</f>
        <v>103.8841</v>
      </c>
    </row>
    <row r="19" spans="1:29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66">
        <f>VLOOKUP(B19,Data!$A:$AN,MATCH(yoy!$C$1,Data!$A$1:$AN$1,),)</f>
        <v>104.3794</v>
      </c>
    </row>
    <row r="20" spans="1:29" x14ac:dyDescent="0.35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6.2014364488086705E-2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3.0877994023936164E-2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0.16252173509164186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5.7830354423098251E-2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4.2076348703663814E-2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35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6.2926415923656345E-2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3.2879624883725388E-2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0.16111754472622877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5.7584724326989717E-2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5.227011071579838E-2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35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6.5775553528282057E-2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5.6916479466583347E-2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0.16841316807867876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5.7911273817416564E-2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6.344107766782206E-2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35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6.7078950571829318E-2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7.9437910808648246E-2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0.15818535937973649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5.8011942872196763E-2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7.2535744211348618E-2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35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6.6976254261210108E-2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8.4288890728790686E-2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0.13538439591459489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6.0029289845359469E-2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7.3591802167340167E-2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35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6.7500014807180944E-2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9.251542555579377E-2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9.898891727628438E-2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5.8841842780715983E-2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6.2883360737287536E-2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5.6049098762183849E-2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35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7.0334065159779899E-2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0.10256057337374719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6.3197981007012391E-2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5.8060076385782637E-2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5.4453033889214214E-2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35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7.1734111463411451E-2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0.10735980108807375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5.4509063683838087E-2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6.0576930599344457E-2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5.4957839997649638E-2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35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7.2592974168503188E-2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0.10269933365224858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5.1239640222620148E-2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6.5158054016182451E-2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5.7878159480397547E-2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35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7.0387111201896599E-2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9.8080274423634539E-2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2.1472708782714661E-2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6.9597623443777304E-2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5.9233483430079427E-2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35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6.97604349462526E-2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9.9428102980500879E-2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1.9211644718358759E-3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7.082238251264894E-2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5.6641315925415131E-2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7.1298353885773769E-2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35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7.1034131255784089E-2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0.10422596105376628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4.4927561806279185E-3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7.0041249885950549E-2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5.7343976777939086E-2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35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7.136611459726358E-2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0.11170194730524768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6.3130878831576158E-3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7.0578922310029366E-2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5.4218743822341903E-2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35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6.991132836923776E-2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0.11264583742434249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1.7459550575768222E-2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7.3266417446907317E-2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4.7536013651603225E-2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35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6.6177280338548153E-2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9.251873257903348E-2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2.1225536148828415E-2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7.5595515005364169E-2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5.1701451561528319E-2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35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6.415447192482121E-2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7.1742272548784847E-2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3.1724003904438462E-2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7.3039260996116073E-2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5.4603706299957228E-2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35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6.2703230304438765E-2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6.992399026280488E-2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8.1714371729843652E-2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3.942888901259016E-2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6.8149695354685902E-2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5.9127958177968482E-2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6.9845142578413219E-2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35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6.1953891294718545E-2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7.1310125172125344E-2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7.5109328692697486E-2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3.711643744334886E-2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6.7862186640381572E-2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6.4777396217398933E-2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7.0483964883991723E-2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35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6.1529847349931208E-2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6.6930690203237192E-2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7.3039566201883038E-2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4.1541984070719636E-2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6.7108999278987336E-2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5.8294716898365198E-2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35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5.9496793380755517E-2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6.4577378246132092E-2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7.8539606771381151E-2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4.862215250162006E-2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6.2438164401320821E-2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5.1255630191565753E-2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35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5.7949092046905813E-2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6.4106348892049081E-2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8.1985650823130793E-2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5.3989466375982259E-2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5.2905359418608369E-2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5.1862707930725255E-2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35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5.3146248505425799E-2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6.4100932690032864E-2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6.9019406928110247E-2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6.6542673921700643E-2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4.2113007599512579E-2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4.5291930058574466E-2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4.9311232422029443E-2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35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5.0981228476996966E-2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5.9042732614909457E-2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5.5994731116317198E-2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6.8738210475996306E-2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5.2108864740801598E-2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4.1324279906582453E-2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4.290000394411099E-2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6.2809443628416853E-2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35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4.9813093558772087E-2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4.1331129240544877E-2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6.6564647010476E-2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5.8718176643782184E-2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4.7645179418042291E-2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3.7040128601086242E-2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4.330482766194018E-2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35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4.7540302971302316E-2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2.6483354552433877E-2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7.7345185345293388E-2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6.8423732660936612E-2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3.9673888438084511E-2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3.0824199278086686E-2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4.904009044773823E-2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66" customFormat="1" x14ac:dyDescent="0.35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4.9168700974076829E-2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3.0746265282932617E-2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9.0961066938539656E-2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3.4314639807676343E-2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2.5142421945317878E-2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4.7712038556362038E-2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66" customFormat="1" x14ac:dyDescent="0.35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5.2370959639877875E-2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3.6537234111839199E-2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0.1020166340890474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4.3839875294983718E-2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2.0723550066465826E-2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3.5430799656030923E-2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66" customFormat="1" x14ac:dyDescent="0.35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5.1089573484702062E-2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3.3165470492345639E-2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7.430618517163555E-2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9.9590909947104372E-2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5.0586559271873006E-2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1.8272321581608849E-2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2.871387568175714E-2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66" customFormat="1" x14ac:dyDescent="0.35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5.0999691218444963E-2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2.6761630341599271E-2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7.2007151570130698E-2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9.6893613729542125E-2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5.3895025567409494E-2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2.1668826738828799E-2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2.4576909876407836E-2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6.5230816803958758E-2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66" customFormat="1" x14ac:dyDescent="0.35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5.1675464429579265E-2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2.227533314127042E-2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7.0250097233329409E-2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0.10655757933694884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5.6179494191317722E-2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2.2775507064463092E-2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2.508824003048251E-2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66" customFormat="1" x14ac:dyDescent="0.35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4.9789792598828625E-2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2.584603279844945E-2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6.0080902666907327E-2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0.11301013081170568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5.4540283986709487E-2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2.0759413874379448E-2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3.5676174316117838E-2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66" customFormat="1" x14ac:dyDescent="0.35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4.630271013533864E-2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2.9083937574948763E-2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5.8140438092279069E-2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0.10843968523719909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5.5656849611964869E-2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1.9671163684806588E-2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4.6794449517061347E-2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5.8700825091600323E-2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66" customFormat="1" x14ac:dyDescent="0.35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4.8324097996311564E-2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3.3563790825570088E-2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5.1480657674954453E-2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0.10975162560658684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6.4025528593091074E-2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2.2315331714859356E-2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4.8330709339746869E-2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66" customFormat="1" x14ac:dyDescent="0.35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5.0918562590387649E-2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2.7469950136554018E-2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0.11936042622624185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6.4010094307441867E-2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2.6546248311709965E-2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5.1410816611374942E-2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66" customFormat="1" x14ac:dyDescent="0.35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4.9982576562522751E-2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1.2395080189161535E-2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0.11607108647088128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6.1915069821305936E-2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3.0156093171356313E-2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6.540698185758366E-2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66" customFormat="1" x14ac:dyDescent="0.35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4.8226566021401997E-2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2.0992701323220023E-2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1.4639517169923835E-2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0.11169721592837105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7.3607158746547857E-2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3.7245620822373995E-2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6.8863165705775081E-2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66" customFormat="1" x14ac:dyDescent="0.35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4.7164222679768358E-2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2.0357796431254915E-2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2.3524078435101226E-2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0.10751281310907382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8.0187114992312306E-2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4.1819462384314977E-2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6.923197656168259E-2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7.7772914369407725E-2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66" customFormat="1" x14ac:dyDescent="0.35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4.6349629127011571E-2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2.1158863763672257E-2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1.9292569244238729E-2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8.4767582436485925E-2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7.7497148906399083E-2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4.097299609405778E-2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7.5048816945378113E-2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8.9120415263426914E-2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66" customFormat="1" x14ac:dyDescent="0.35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4.6176793068070252E-2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1.8671119340030146E-2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1.4940015415032983E-2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7.4823789256591708E-2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7.4487202036258443E-2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3.9321441172197664E-2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7.9797407350338467E-2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66" customFormat="1" x14ac:dyDescent="0.35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4.7022955133869393E-2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1.8707816471528159E-2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1.804571413241407E-2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7.1793757728089436E-2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7.9626858333257694E-2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3.1343199837716287E-2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7.7333044232437115E-2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66" customFormat="1" x14ac:dyDescent="0.35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4.7678496819824459E-2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5.6947056141534717E-2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1.8763572762815289E-2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2.1088792004649491E-2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7.0787613136417724E-2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8.2373643851552034E-2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2.1353440247874746E-2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7.3688827187993092E-2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66" customFormat="1" x14ac:dyDescent="0.35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4.7372700460860041E-2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5.9132285304786807E-2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1.8882666776200253E-2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1.6919023479188805E-2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7.0631555713810038E-2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8.3504786672296896E-2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2.0280456579482554E-2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7.2814896398743514E-2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66" customFormat="1" x14ac:dyDescent="0.35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5.0240087124399764E-2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5.7455000907668821E-2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1.9156644835914081E-2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3.0067855165175827E-3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7.0065055882705451E-2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8.5429388801434858E-2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2.2512374896893651E-2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7.288135448892015E-2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66" customFormat="1" x14ac:dyDescent="0.35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5.5573464631132934E-2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5.8466505022993588E-2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2.1482634885301794E-2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-2.076647779334521E-3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7.400383408773635E-2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8.4430188995840552E-2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2.4966997500236118E-2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6.9838557017935982E-2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7.389532694776918E-2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66" customFormat="1" x14ac:dyDescent="0.35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5.4684161793012699E-2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5.4895821160231222E-2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2.237398899973557E-2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-1.8396553755908656E-3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7.4194272820965648E-2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7.8868299266030464E-2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2.5514218180429305E-2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7.1065666352775905E-2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66" customFormat="1" x14ac:dyDescent="0.35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5.5710502165938473E-2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5.1819393189534539E-2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2.2965617345550159E-2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2.7154357729361196E-3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6.3284512178613181E-2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8.5155284902318329E-2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2.432280881910831E-2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7.1759490884348187E-2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66" customFormat="1" x14ac:dyDescent="0.35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5.8294362516257636E-2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5.5064225310583755E-2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2.4034301319915834E-2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1.9664823710386015E-2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6.1441865428978018E-2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8.5971617018376245E-2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2.3649976649879275E-2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6.6346258622454579E-2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66" customFormat="1" x14ac:dyDescent="0.35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8.3104987941249847E-2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6.5708436370755907E-2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2.6345452736138364E-2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5.6579019524103095E-2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7.6138548246504165E-2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0.10188700784077015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3.3827167704817508E-2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9.8851384009643814E-2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66" customFormat="1" x14ac:dyDescent="0.35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0.12750215182220034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7.7771369753242309E-2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2.9831664373220591E-2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8.592695072873438E-2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0.10744306655141847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0.13078365064819697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5.9686078071365771E-2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0.13333871564900124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9.9851999953139814E-2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66" customFormat="1" x14ac:dyDescent="0.35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0.15939239910084227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8.6501810198542792E-2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4.1106160916802456E-2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9.3625849118588247E-2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0.12901952887879881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0.14803763488766167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7.6437311755600312E-2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0.13949384801512027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0.10527175570864274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66" customFormat="1" x14ac:dyDescent="0.35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0.16965120512166684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9.1777097150180079E-2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5.8887668364087188E-2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0.10293997472498355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9.9124271253895557E-2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0.11989617072845878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0.16267080318516028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8.1285470972981153E-2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0.14605042192953241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66" customFormat="1" x14ac:dyDescent="0.35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0.17366653572352486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9.3471415855132786E-2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6.5289954208525333E-2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0.10791638839227252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9.659853686762454E-2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0.12258886623043286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0.15973909276412557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9.6775543512376688E-2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0.15711680815350623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66" customFormat="1" x14ac:dyDescent="0.35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0.17340513762400783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9.0566196472138871E-2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7.1087749417703627E-2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0.10348108221600369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9.6175779422958269E-2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0.13928837403534339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0.15370906457826997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0.11362253610132558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0.17730623627000996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66" customFormat="1" x14ac:dyDescent="0.35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0.17868842868842863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9.1238391518244769E-2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7.4500869883053961E-2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0.10542187443631472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0.1010628489722506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0.14622462268494749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0.15585700016960974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0.11982858416078784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0.194390587979237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66" customFormat="1" x14ac:dyDescent="0.35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0.17823817671337683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9.8148669882680811E-2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7.5434762204851166E-2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0.11375052737053054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0.11530991872978993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0.1562364437544235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0.12259035423289447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0.12174602181484488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0.2022017008813948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66" customFormat="1" x14ac:dyDescent="0.35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0.18221964301195881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0.1003722631312553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7.618711618455043E-2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0.11211129026679552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0.11937261455586595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0.16690813496411289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0.12085646866984455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0.12330381276235328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0.21300985709926415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66" customFormat="1" x14ac:dyDescent="0.35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0.1853088831311023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0.24842861748217107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0.10724031363885921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7.7058717921826697E-2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0.11822713409635011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0.12156464992828371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0.16080761750302522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0.1164713639622259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0.12571887773554244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0.22334532990842451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8.861937968477869E-2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66" customFormat="1" x14ac:dyDescent="0.35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0.19209098586338036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0.25780103794862808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0.11641493965485605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7.9420724272025511E-2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0.12623766220496579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0.12708489022316138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0.16174194891648694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0.11946139447445761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0.1276383848410251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0.23131390461785992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9.4145801427566053E-2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66" customFormat="1" x14ac:dyDescent="0.35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0.19819869104985699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0.26887096774193547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0.11677969902089165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8.0823355359791002E-2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0.12309413654174998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0.13772467089416268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0.17015997255042026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0.11950670551212363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0.12802271875043594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0.23816210977114619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8.4500362245774452E-2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66" customFormat="1" x14ac:dyDescent="0.35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0.17794838888826359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0.24174679239682606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0.10342153084250251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8.0169271016965832E-2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9.4802509843642038E-2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0.11931346025279765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0.16110345956307129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9.0726016753413949E-2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0.11209094541096129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0.20811212666824491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5.7353896459356721E-2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66" customFormat="1" x14ac:dyDescent="0.35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0.1394539070053302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0.18280805458893934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8.8822938587350894E-2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7.860630956120146E-2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7.0650372350582358E-2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9.2890886884331211E-2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0.12465163313583347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5.4148481196120583E-2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8.3960702150866651E-2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0.17676361744581545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2.8541685602617637E-2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66" customFormat="1" x14ac:dyDescent="0.35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0.11487248912306974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0.14485378537178359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8.0528727322161306E-2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6.837820154514769E-2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6.6013822618307197E-2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8.9274493151216536E-2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0.10950800608867774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4.8323175875869748E-2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7.0273899987790753E-2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0.1721684687789817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1.7596530147218001E-2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66" customFormat="1" x14ac:dyDescent="0.35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0.10200697212862449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0.12856550591449439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7.5603254855689639E-2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5.1708320851828631E-2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6.0932567569387898E-2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9.9901397344760667E-2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0.1226137989125072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3.6754944677652189E-2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7.3257271516370487E-2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0.17751436832145659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1.3894772043250367E-2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66" customFormat="1" x14ac:dyDescent="0.35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0.10160269558171937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0.12788733693807694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7.7258837609122277E-2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4.5949439658484206E-2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5.6923905974170776E-2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0.10749007461972644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0.11834690205925379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4.785311703910982E-2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7.7439713064713186E-2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0.18894964969770336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1.394767591932118E-2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66" customFormat="1" x14ac:dyDescent="0.35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0.10552762118053742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0.13498152623301157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7.9678779981077141E-2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4.0865513587466838E-2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5.9725831098637737E-2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0.1039885881875319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0.10066352637747616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5.3649505859814602E-2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7.4143917150181191E-2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0.18177745024181596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1.8064364738117119E-2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66" customFormat="1" x14ac:dyDescent="0.35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0.1020322752213465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0.12869884932253001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7.7868352256032808E-2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3.7426119494448497E-2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7.0876630841918697E-2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0.10413595494806631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9.1800233627289188E-2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4.9375509919254192E-2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7.5235100338400807E-2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0.1723459205241667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2.8462440299771956E-2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66" customFormat="1" x14ac:dyDescent="0.35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0.10346282910944694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0.12853046687153644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7.6174697443415568E-2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3.7183786951263523E-2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7.7377975336117066E-2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9.5955246439892491E-2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8.564408001263786E-2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7.3819105627376078E-2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8.0257908103505346E-2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0.16514600949629477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3.46690620534661E-2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66" customFormat="1" x14ac:dyDescent="0.35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0.10263982510836578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0.12543121922413872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7.553138609233695E-2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3.5475424330049778E-2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8.4287130714361377E-2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9.5516004883151678E-2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7.8960962245758826E-2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8.1538991469589511E-2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8.1229629202510811E-2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0.15351408344042733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4.5465248984632806E-2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66" customFormat="1" x14ac:dyDescent="0.35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0.10188001913018024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0.12366636351498082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7.2499389395192154E-2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3.4017579820504941E-2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8.0779427592739692E-2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0.10379201771285618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9.2896602327372388E-2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7.9639388252174509E-2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8.7435506471775795E-2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0.15234130514082406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5.7901697064762073E-2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7.43659866154186E-2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66" customFormat="1" x14ac:dyDescent="0.35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9.7420609926664875E-2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0.11755372065260657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6.7530144515386012E-2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3.290827665134971E-2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6.7852557426236124E-2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0.10775540241711058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0.10992264545753978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8.3052026916133323E-2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9.0168141321179299E-2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0.145503198799463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5.456900877297715E-2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66" customFormat="1" x14ac:dyDescent="0.35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9.0628482575947078E-2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0.10671864186545758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6.387461063155904E-2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3.2031954180887591E-2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6.8053262155182523E-2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9.5114364522163125E-2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0.11654357841025378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8.2743033417950557E-2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8.665404865161333E-2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0.13809486890594252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5.8390983502122878E-2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66" customFormat="1" x14ac:dyDescent="0.35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8.392526639376896E-2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9.4989583118463727E-2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6.3382030272165837E-2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3.1210193681582152E-2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7.3029700751407509E-2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9.045465963325787E-2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0.12738662148110147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8.5163051468913953E-2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8.9976224068558361E-2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0.12888854821969778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7.3479812517688675E-2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66" customFormat="1" x14ac:dyDescent="0.35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7.263570737788104E-2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7.6252954275658952E-2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6.4445218362386425E-2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3.0881193828804346E-2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6.9037324085838486E-2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9.4977323336109185E-2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0.1330751221032262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9.4247256370799934E-2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9.4371734665733356E-2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0.11639300256390045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7.960095274258687E-2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5.1347199133017989E-2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66" customFormat="1" x14ac:dyDescent="0.35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6.2616960642568206E-2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6.0253600639458248E-2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6.3125440967379723E-2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2.8345144824263365E-2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6.1202572885893862E-2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8.921263742926866E-2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0.11462108476831737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9.0914065754225407E-2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9.8751322140116296E-2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6.9097098008607374E-2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0.11690173037526733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7.5871530330439432E-2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5.3664728025106551E-2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66" customFormat="1" x14ac:dyDescent="0.35">
      <c r="A94" s="20">
        <f t="shared" si="5"/>
        <v>44348</v>
      </c>
      <c r="B94" s="12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6.0552710831193797E-2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5.6070155690907141E-2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6.0887388987566536E-2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2.9245051718152948E-2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5.7759634424121471E-2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8.8727219302768237E-2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9.2638534622159166E-2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9.1774882346874698E-2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0.10049549778850694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7.3106843266545568E-2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0.11264122943689828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7.8549911221298271E-2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5.3137420893745416E-2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66" customFormat="1" x14ac:dyDescent="0.35">
      <c r="A95" s="20">
        <f t="shared" si="5"/>
        <v>44378</v>
      </c>
      <c r="B95" s="12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>5.5744009959779274E-2</v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>4.9516595608431559E-2</v>
      </c>
      <c r="E95" s="14" t="str">
        <f>IF(VLOOKUP(B95,Data!$A:$AN,MATCH(yoy!$E$1,Data!$A$1:$AN$1,),)=0,"#N/A",(VLOOKUP(B95,Data!$A:$AN,MATCH(yoy!$E$1,Data!$A$1:$AN$1,),)-VLOOKUP(A95,Data!$A:$AN,MATCH(yoy!$E$1,Data!$A$1:$AN$1,),))/VLOOKUP(A95,Data!$A:$AN,MATCH(yoy!$E$1,Data!$A$1:$AN$1,),))</f>
        <v>#N/A</v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>5.9375643234372791E-2</v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>2.9616851309505806E-2</v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>5.8801976709595728E-2</v>
      </c>
      <c r="I95" s="14" t="str">
        <f>IF(VLOOKUP(B95,Data!$A:$AN,MATCH(yoy!$I$1,Data!$A$1:$AN$1,),)=0,"#N/A",(VLOOKUP(B95,Data!$A:$AN,MATCH(yoy!$I$1,Data!$A$1:$AN$1,),)-VLOOKUP(A95,Data!$A:$AN,MATCH(yoy!$I$1,Data!$A$1:$AN$1,),))/VLOOKUP(A95,Data!$A:$AN,MATCH(yoy!$I$1,Data!$A$1:$AN$1,),))</f>
        <v>#N/A</v>
      </c>
      <c r="J95" s="14" t="str">
        <f>IF(VLOOKUP(B95,Data!$A:$AN,MATCH(yoy!$J$1,Data!$A$1:$AN$1,),)=0,"#N/A",(VLOOKUP(B95,Data!$A:$AN,MATCH(yoy!$J$1,Data!$A$1:$AN$1,),)-VLOOKUP(A95,Data!$A:$AN,MATCH(yoy!$J$1,Data!$A$1:$AN$1,),))/VLOOKUP(A95,Data!$A:$AN,MATCH(yoy!$J$1,Data!$A$1:$AN$1,),))</f>
        <v>#N/A</v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>8.4341788792579947E-2</v>
      </c>
      <c r="L95" s="14" t="str">
        <f>IF(VLOOKUP(B95,Data!$A:$AN,MATCH(yoy!$L$1,Data!$A$1:$AN$1,),)=0,"#N/A",(VLOOKUP(B95,Data!$A:$AN,MATCH(yoy!$L$1,Data!$A$1:$AN$1,),)-VLOOKUP(A95,Data!$A:$AN,MATCH(yoy!$L$1,Data!$A$1:$AN$1,),))/VLOOKUP(A95,Data!$A:$AN,MATCH(yoy!$L$1,Data!$A$1:$AN$1,),))</f>
        <v>#N/A</v>
      </c>
      <c r="M95" s="14" t="str">
        <f>IF(VLOOKUP(B95,Data!$A:$AN,MATCH(yoy!$M$1,Data!$A$1:$AN$1,),)=0,"#N/A",(VLOOKUP(B95,Data!$A:$AN,MATCH(yoy!$M$1,Data!$A$1:$AN$1,),)-VLOOKUP(A95,Data!$A:$AN,MATCH(yoy!$M$1,Data!$A$1:$AN$1,),))/VLOOKUP(A95,Data!$A:$AN,MATCH(yoy!$M$1,Data!$A$1:$AN$1,),))</f>
        <v>#N/A</v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>7.6046877133856203E-2</v>
      </c>
      <c r="O95" s="14" t="str">
        <f>IF(VLOOKUP(B95,Data!$A:$AN,MATCH(yoy!$O$1,Data!$A$1:$AN$1,),)=0,"#N/A",(VLOOKUP(B95,Data!$A:$AN,MATCH(yoy!$O$1,Data!$A$1:$AN$1,),)-VLOOKUP(A95,Data!$A:$AN,MATCH(yoy!$O$1,Data!$A$1:$AN$1,),))/VLOOKUP(A95,Data!$A:$AN,MATCH(yoy!$O$1,Data!$A$1:$AN$1,),))</f>
        <v>#N/A</v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>8.2728275875968801E-2</v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>9.4355953103563539E-2</v>
      </c>
      <c r="R95" s="14" t="str">
        <f>IF(VLOOKUP(B95,Data!$A:$AN,MATCH(yoy!$R$1,Data!$A$1:$AN$1,),)=0,"#N/A",(VLOOKUP(B95,Data!$A:$AN,MATCH(yoy!$R$1,Data!$A$1:$AN$1,),)-VLOOKUP(A95,Data!$A:$AN,MATCH(yoy!$R$1,Data!$A$1:$AN$1,),))/VLOOKUP(A95,Data!$A:$AN,MATCH(yoy!$R$1,Data!$A$1:$AN$1,),))</f>
        <v>#N/A</v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>6.6193690590990617E-2</v>
      </c>
      <c r="T95" s="14" t="str">
        <f>IF(VLOOKUP(B95,Data!$A:$AN,MATCH(yoy!$T$1,Data!$A$1:$AN$1,),)=0,"#N/A",(VLOOKUP(B95,Data!$A:$AN,MATCH(yoy!$T$1,Data!$A$1:$AN$1,),)-VLOOKUP(A95,Data!$A:$AN,MATCH(yoy!$T$1,Data!$A$1:$AN$1,),))/VLOOKUP(A95,Data!$A:$AN,MATCH(yoy!$T$1,Data!$A$1:$AN$1,),))</f>
        <v>#N/A</v>
      </c>
      <c r="U95" s="14" t="str">
        <f>IF(VLOOKUP(B95,Data!$A:$AN,MATCH(yoy!$U$1,Data!$A$1:$AN$1,),)=0,"#N/A",(VLOOKUP(B95,Data!$A:$AN,MATCH(yoy!$U$1,Data!$A$1:$AN$1,),)-VLOOKUP(A95,Data!$A:$AN,MATCH(yoy!$U$1,Data!$A$1:$AN$1,),))/VLOOKUP(A95,Data!$A:$AN,MATCH(yoy!$U$1,Data!$A$1:$AN$1,),))</f>
        <v>#N/A</v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>9.6837580380042726E-2</v>
      </c>
      <c r="W95" s="14" t="str">
        <f>IF(VLOOKUP(B95,Data!$A:$AN,MATCH(yoy!$W$1,Data!$A$1:$AN$1,),)=0,"#N/A",(VLOOKUP(B95,Data!$A:$AN,MATCH(yoy!$W$1,Data!$A$1:$AN$1,),)-VLOOKUP(A95,Data!$A:$AN,MATCH(yoy!$W$1,Data!$A$1:$AN$1,),))/VLOOKUP(A95,Data!$A:$AN,MATCH(yoy!$W$1,Data!$A$1:$AN$1,),))</f>
        <v>#N/A</v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>8.3382776524304592E-2</v>
      </c>
      <c r="Y95" s="14" t="str">
        <f>IF(VLOOKUP(B95,Data!$A:$AN,MATCH(yoy!$Y$1,Data!$A$1:$AN$1,),)=0,"#N/A",(VLOOKUP(B95,Data!$A:$AN,MATCH(yoy!$Y$1,Data!$A$1:$AN$1,),)-VLOOKUP(A95,Data!$A:$AN,MATCH(yoy!$Y$1,Data!$A$1:$AN$1,),))/VLOOKUP(A95,Data!$A:$AN,MATCH(yoy!$Y$1,Data!$A$1:$AN$1,),))</f>
        <v>#N/A</v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>4.8384233336302554E-2</v>
      </c>
      <c r="AA95" s="14" t="str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>#N/A</v>
      </c>
    </row>
    <row r="96" spans="1:27" s="66" customFormat="1" x14ac:dyDescent="0.35">
      <c r="A96" s="20">
        <f t="shared" si="5"/>
        <v>44409</v>
      </c>
      <c r="B96" s="12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>4.866177366659627E-2</v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>3.8232784436330242E-2</v>
      </c>
      <c r="E96" s="14" t="str">
        <f>IF(VLOOKUP(B96,Data!$A:$AN,MATCH(yoy!$E$1,Data!$A$1:$AN$1,),)=0,"#N/A",(VLOOKUP(B96,Data!$A:$AN,MATCH(yoy!$E$1,Data!$A$1:$AN$1,),)-VLOOKUP(A96,Data!$A:$AN,MATCH(yoy!$E$1,Data!$A$1:$AN$1,),))/VLOOKUP(A96,Data!$A:$AN,MATCH(yoy!$E$1,Data!$A$1:$AN$1,),))</f>
        <v>#N/A</v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>5.9364188290377852E-2</v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>2.9610723487469022E-2</v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>5.9891037069559235E-2</v>
      </c>
      <c r="I96" s="14" t="str">
        <f>IF(VLOOKUP(B96,Data!$A:$AN,MATCH(yoy!$I$1,Data!$A$1:$AN$1,),)=0,"#N/A",(VLOOKUP(B96,Data!$A:$AN,MATCH(yoy!$I$1,Data!$A$1:$AN$1,),)-VLOOKUP(A96,Data!$A:$AN,MATCH(yoy!$I$1,Data!$A$1:$AN$1,),))/VLOOKUP(A96,Data!$A:$AN,MATCH(yoy!$I$1,Data!$A$1:$AN$1,),))</f>
        <v>#N/A</v>
      </c>
      <c r="J96" s="14" t="str">
        <f>IF(VLOOKUP(B96,Data!$A:$AN,MATCH(yoy!$J$1,Data!$A$1:$AN$1,),)=0,"#N/A",(VLOOKUP(B96,Data!$A:$AN,MATCH(yoy!$J$1,Data!$A$1:$AN$1,),)-VLOOKUP(A96,Data!$A:$AN,MATCH(yoy!$J$1,Data!$A$1:$AN$1,),))/VLOOKUP(A96,Data!$A:$AN,MATCH(yoy!$J$1,Data!$A$1:$AN$1,),))</f>
        <v>#N/A</v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>7.7453019448658733E-2</v>
      </c>
      <c r="L96" s="14" t="str">
        <f>IF(VLOOKUP(B96,Data!$A:$AN,MATCH(yoy!$L$1,Data!$A$1:$AN$1,),)=0,"#N/A",(VLOOKUP(B96,Data!$A:$AN,MATCH(yoy!$L$1,Data!$A$1:$AN$1,),)-VLOOKUP(A96,Data!$A:$AN,MATCH(yoy!$L$1,Data!$A$1:$AN$1,),))/VLOOKUP(A96,Data!$A:$AN,MATCH(yoy!$L$1,Data!$A$1:$AN$1,),))</f>
        <v>#N/A</v>
      </c>
      <c r="M96" s="14" t="str">
        <f>IF(VLOOKUP(B96,Data!$A:$AN,MATCH(yoy!$M$1,Data!$A$1:$AN$1,),)=0,"#N/A",(VLOOKUP(B96,Data!$A:$AN,MATCH(yoy!$M$1,Data!$A$1:$AN$1,),)-VLOOKUP(A96,Data!$A:$AN,MATCH(yoy!$M$1,Data!$A$1:$AN$1,),))/VLOOKUP(A96,Data!$A:$AN,MATCH(yoy!$M$1,Data!$A$1:$AN$1,),))</f>
        <v>#N/A</v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>8.3594497600751702E-2</v>
      </c>
      <c r="O96" s="14" t="str">
        <f>IF(VLOOKUP(B96,Data!$A:$AN,MATCH(yoy!$O$1,Data!$A$1:$AN$1,),)=0,"#N/A",(VLOOKUP(B96,Data!$A:$AN,MATCH(yoy!$O$1,Data!$A$1:$AN$1,),)-VLOOKUP(A96,Data!$A:$AN,MATCH(yoy!$O$1,Data!$A$1:$AN$1,),))/VLOOKUP(A96,Data!$A:$AN,MATCH(yoy!$O$1,Data!$A$1:$AN$1,),))</f>
        <v>#N/A</v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>7.8111243898144375E-2</v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>8.957404836706373E-2</v>
      </c>
      <c r="R96" s="14" t="str">
        <f>IF(VLOOKUP(B96,Data!$A:$AN,MATCH(yoy!$R$1,Data!$A$1:$AN$1,),)=0,"#N/A",(VLOOKUP(B96,Data!$A:$AN,MATCH(yoy!$R$1,Data!$A$1:$AN$1,),)-VLOOKUP(A96,Data!$A:$AN,MATCH(yoy!$R$1,Data!$A$1:$AN$1,),))/VLOOKUP(A96,Data!$A:$AN,MATCH(yoy!$R$1,Data!$A$1:$AN$1,),))</f>
        <v>#N/A</v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>6.2100338772401051E-2</v>
      </c>
      <c r="T96" s="14" t="str">
        <f>IF(VLOOKUP(B96,Data!$A:$AN,MATCH(yoy!$T$1,Data!$A$1:$AN$1,),)=0,"#N/A",(VLOOKUP(B96,Data!$A:$AN,MATCH(yoy!$T$1,Data!$A$1:$AN$1,),)-VLOOKUP(A96,Data!$A:$AN,MATCH(yoy!$T$1,Data!$A$1:$AN$1,),))/VLOOKUP(A96,Data!$A:$AN,MATCH(yoy!$T$1,Data!$A$1:$AN$1,),))</f>
        <v>#N/A</v>
      </c>
      <c r="U96" s="14" t="str">
        <f>IF(VLOOKUP(B96,Data!$A:$AN,MATCH(yoy!$U$1,Data!$A$1:$AN$1,),)=0,"#N/A",(VLOOKUP(B96,Data!$A:$AN,MATCH(yoy!$U$1,Data!$A$1:$AN$1,),)-VLOOKUP(A96,Data!$A:$AN,MATCH(yoy!$U$1,Data!$A$1:$AN$1,),))/VLOOKUP(A96,Data!$A:$AN,MATCH(yoy!$U$1,Data!$A$1:$AN$1,),))</f>
        <v>#N/A</v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>8.6296587193842242E-2</v>
      </c>
      <c r="W96" s="14" t="str">
        <f>IF(VLOOKUP(B96,Data!$A:$AN,MATCH(yoy!$W$1,Data!$A$1:$AN$1,),)=0,"#N/A",(VLOOKUP(B96,Data!$A:$AN,MATCH(yoy!$W$1,Data!$A$1:$AN$1,),)-VLOOKUP(A96,Data!$A:$AN,MATCH(yoy!$W$1,Data!$A$1:$AN$1,),))/VLOOKUP(A96,Data!$A:$AN,MATCH(yoy!$W$1,Data!$A$1:$AN$1,),))</f>
        <v>#N/A</v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>8.400899190836715E-2</v>
      </c>
      <c r="Y96" s="14" t="str">
        <f>IF(VLOOKUP(B96,Data!$A:$AN,MATCH(yoy!$Y$1,Data!$A$1:$AN$1,),)=0,"#N/A",(VLOOKUP(B96,Data!$A:$AN,MATCH(yoy!$Y$1,Data!$A$1:$AN$1,),)-VLOOKUP(A96,Data!$A:$AN,MATCH(yoy!$Y$1,Data!$A$1:$AN$1,),))/VLOOKUP(A96,Data!$A:$AN,MATCH(yoy!$Y$1,Data!$A$1:$AN$1,),))</f>
        <v>#N/A</v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>4.8290549166735919E-2</v>
      </c>
      <c r="AA96" s="14" t="str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>#N/A</v>
      </c>
    </row>
    <row r="97" spans="1:27" s="66" customFormat="1" x14ac:dyDescent="0.35">
      <c r="A97" s="20">
        <f t="shared" si="5"/>
        <v>44440</v>
      </c>
      <c r="B97" s="12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>4.1822924464341486E-2</v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>2.5637048246415342E-2</v>
      </c>
      <c r="E97" s="14" t="str">
        <f>IF(VLOOKUP(B97,Data!$A:$AN,MATCH(yoy!$E$1,Data!$A$1:$AN$1,),)=0,"#N/A",(VLOOKUP(B97,Data!$A:$AN,MATCH(yoy!$E$1,Data!$A$1:$AN$1,),)-VLOOKUP(A97,Data!$A:$AN,MATCH(yoy!$E$1,Data!$A$1:$AN$1,),))/VLOOKUP(A97,Data!$A:$AN,MATCH(yoy!$E$1,Data!$A$1:$AN$1,),))</f>
        <v>#N/A</v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>6.2990717047124917E-2</v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>2.8314093476450863E-2</v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>6.6813825852548803E-2</v>
      </c>
      <c r="I97" s="14" t="str">
        <f>IF(VLOOKUP(B97,Data!$A:$AN,MATCH(yoy!$I$1,Data!$A$1:$AN$1,),)=0,"#N/A",(VLOOKUP(B97,Data!$A:$AN,MATCH(yoy!$I$1,Data!$A$1:$AN$1,),)-VLOOKUP(A97,Data!$A:$AN,MATCH(yoy!$I$1,Data!$A$1:$AN$1,),))/VLOOKUP(A97,Data!$A:$AN,MATCH(yoy!$I$1,Data!$A$1:$AN$1,),))</f>
        <v>#N/A</v>
      </c>
      <c r="J97" s="14" t="str">
        <f>IF(VLOOKUP(B97,Data!$A:$AN,MATCH(yoy!$J$1,Data!$A$1:$AN$1,),)=0,"#N/A",(VLOOKUP(B97,Data!$A:$AN,MATCH(yoy!$J$1,Data!$A$1:$AN$1,),)-VLOOKUP(A97,Data!$A:$AN,MATCH(yoy!$J$1,Data!$A$1:$AN$1,),))/VLOOKUP(A97,Data!$A:$AN,MATCH(yoy!$J$1,Data!$A$1:$AN$1,),))</f>
        <v>#N/A</v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>8.4705104418693972E-2</v>
      </c>
      <c r="L97" s="14" t="str">
        <f>IF(VLOOKUP(B97,Data!$A:$AN,MATCH(yoy!$L$1,Data!$A$1:$AN$1,),)=0,"#N/A",(VLOOKUP(B97,Data!$A:$AN,MATCH(yoy!$L$1,Data!$A$1:$AN$1,),)-VLOOKUP(A97,Data!$A:$AN,MATCH(yoy!$L$1,Data!$A$1:$AN$1,),))/VLOOKUP(A97,Data!$A:$AN,MATCH(yoy!$L$1,Data!$A$1:$AN$1,),))</f>
        <v>#N/A</v>
      </c>
      <c r="M97" s="14" t="str">
        <f>IF(VLOOKUP(B97,Data!$A:$AN,MATCH(yoy!$M$1,Data!$A$1:$AN$1,),)=0,"#N/A",(VLOOKUP(B97,Data!$A:$AN,MATCH(yoy!$M$1,Data!$A$1:$AN$1,),)-VLOOKUP(A97,Data!$A:$AN,MATCH(yoy!$M$1,Data!$A$1:$AN$1,),))/VLOOKUP(A97,Data!$A:$AN,MATCH(yoy!$M$1,Data!$A$1:$AN$1,),))</f>
        <v>#N/A</v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>0.10525488035174121</v>
      </c>
      <c r="O97" s="14" t="str">
        <f>IF(VLOOKUP(B97,Data!$A:$AN,MATCH(yoy!$O$1,Data!$A$1:$AN$1,),)=0,"#N/A",(VLOOKUP(B97,Data!$A:$AN,MATCH(yoy!$O$1,Data!$A$1:$AN$1,),)-VLOOKUP(A97,Data!$A:$AN,MATCH(yoy!$O$1,Data!$A$1:$AN$1,),))/VLOOKUP(A97,Data!$A:$AN,MATCH(yoy!$O$1,Data!$A$1:$AN$1,),))</f>
        <v>#N/A</v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>8.3335404961964843E-2</v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>8.0437244687837403E-2</v>
      </c>
      <c r="R97" s="14" t="str">
        <f>IF(VLOOKUP(B97,Data!$A:$AN,MATCH(yoy!$R$1,Data!$A$1:$AN$1,),)=0,"#N/A",(VLOOKUP(B97,Data!$A:$AN,MATCH(yoy!$R$1,Data!$A$1:$AN$1,),)-VLOOKUP(A97,Data!$A:$AN,MATCH(yoy!$R$1,Data!$A$1:$AN$1,),))/VLOOKUP(A97,Data!$A:$AN,MATCH(yoy!$R$1,Data!$A$1:$AN$1,),))</f>
        <v>#N/A</v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>5.9455376684498414E-2</v>
      </c>
      <c r="T97" s="14" t="str">
        <f>IF(VLOOKUP(B97,Data!$A:$AN,MATCH(yoy!$T$1,Data!$A$1:$AN$1,),)=0,"#N/A",(VLOOKUP(B97,Data!$A:$AN,MATCH(yoy!$T$1,Data!$A$1:$AN$1,),)-VLOOKUP(A97,Data!$A:$AN,MATCH(yoy!$T$1,Data!$A$1:$AN$1,),))/VLOOKUP(A97,Data!$A:$AN,MATCH(yoy!$T$1,Data!$A$1:$AN$1,),))</f>
        <v>#N/A</v>
      </c>
      <c r="U97" s="14" t="str">
        <f>IF(VLOOKUP(B97,Data!$A:$AN,MATCH(yoy!$U$1,Data!$A$1:$AN$1,),)=0,"#N/A",(VLOOKUP(B97,Data!$A:$AN,MATCH(yoy!$U$1,Data!$A$1:$AN$1,),)-VLOOKUP(A97,Data!$A:$AN,MATCH(yoy!$U$1,Data!$A$1:$AN$1,),))/VLOOKUP(A97,Data!$A:$AN,MATCH(yoy!$U$1,Data!$A$1:$AN$1,),))</f>
        <v>#N/A</v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>8.3166086445687307E-2</v>
      </c>
      <c r="W97" s="14" t="str">
        <f>IF(VLOOKUP(B97,Data!$A:$AN,MATCH(yoy!$W$1,Data!$A$1:$AN$1,),)=0,"#N/A",(VLOOKUP(B97,Data!$A:$AN,MATCH(yoy!$W$1,Data!$A$1:$AN$1,),)-VLOOKUP(A97,Data!$A:$AN,MATCH(yoy!$W$1,Data!$A$1:$AN$1,),))/VLOOKUP(A97,Data!$A:$AN,MATCH(yoy!$W$1,Data!$A$1:$AN$1,),))</f>
        <v>#N/A</v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>8.5667976985907085E-2</v>
      </c>
      <c r="Y97" s="14" t="str">
        <f>IF(VLOOKUP(B97,Data!$A:$AN,MATCH(yoy!$Y$1,Data!$A$1:$AN$1,),)=0,"#N/A",(VLOOKUP(B97,Data!$A:$AN,MATCH(yoy!$Y$1,Data!$A$1:$AN$1,),)-VLOOKUP(A97,Data!$A:$AN,MATCH(yoy!$Y$1,Data!$A$1:$AN$1,),))/VLOOKUP(A97,Data!$A:$AN,MATCH(yoy!$Y$1,Data!$A$1:$AN$1,),))</f>
        <v>#N/A</v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>4.9104043074149492E-2</v>
      </c>
      <c r="AA97" s="14" t="str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>#N/A</v>
      </c>
    </row>
    <row r="98" spans="1:27" s="66" customFormat="1" x14ac:dyDescent="0.35">
      <c r="A98" s="20">
        <f t="shared" si="5"/>
        <v>44470</v>
      </c>
      <c r="B98" s="12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>3.3411660637538684E-2</v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>1.284961011379855E-2</v>
      </c>
      <c r="E98" s="14" t="str">
        <f>IF(VLOOKUP(B98,Data!$A:$AN,MATCH(yoy!$E$1,Data!$A$1:$AN$1,),)=0,"#N/A",(VLOOKUP(B98,Data!$A:$AN,MATCH(yoy!$E$1,Data!$A$1:$AN$1,),)-VLOOKUP(A98,Data!$A:$AN,MATCH(yoy!$E$1,Data!$A$1:$AN$1,),))/VLOOKUP(A98,Data!$A:$AN,MATCH(yoy!$E$1,Data!$A$1:$AN$1,),))</f>
        <v>#N/A</v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>5.8075551456406617E-2</v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>2.6229303252577822E-2</v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>6.5938193802074857E-2</v>
      </c>
      <c r="I98" s="14" t="str">
        <f>IF(VLOOKUP(B98,Data!$A:$AN,MATCH(yoy!$I$1,Data!$A$1:$AN$1,),)=0,"#N/A",(VLOOKUP(B98,Data!$A:$AN,MATCH(yoy!$I$1,Data!$A$1:$AN$1,),)-VLOOKUP(A98,Data!$A:$AN,MATCH(yoy!$I$1,Data!$A$1:$AN$1,),))/VLOOKUP(A98,Data!$A:$AN,MATCH(yoy!$I$1,Data!$A$1:$AN$1,),))</f>
        <v>#N/A</v>
      </c>
      <c r="J98" s="14" t="str">
        <f>IF(VLOOKUP(B98,Data!$A:$AN,MATCH(yoy!$J$1,Data!$A$1:$AN$1,),)=0,"#N/A",(VLOOKUP(B98,Data!$A:$AN,MATCH(yoy!$J$1,Data!$A$1:$AN$1,),)-VLOOKUP(A98,Data!$A:$AN,MATCH(yoy!$J$1,Data!$A$1:$AN$1,),))/VLOOKUP(A98,Data!$A:$AN,MATCH(yoy!$J$1,Data!$A$1:$AN$1,),))</f>
        <v>#N/A</v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>8.3565235916771133E-2</v>
      </c>
      <c r="L98" s="14" t="str">
        <f>IF(VLOOKUP(B98,Data!$A:$AN,MATCH(yoy!$L$1,Data!$A$1:$AN$1,),)=0,"#N/A",(VLOOKUP(B98,Data!$A:$AN,MATCH(yoy!$L$1,Data!$A$1:$AN$1,),)-VLOOKUP(A98,Data!$A:$AN,MATCH(yoy!$L$1,Data!$A$1:$AN$1,),))/VLOOKUP(A98,Data!$A:$AN,MATCH(yoy!$L$1,Data!$A$1:$AN$1,),))</f>
        <v>#N/A</v>
      </c>
      <c r="M98" s="14" t="str">
        <f>IF(VLOOKUP(B98,Data!$A:$AN,MATCH(yoy!$M$1,Data!$A$1:$AN$1,),)=0,"#N/A",(VLOOKUP(B98,Data!$A:$AN,MATCH(yoy!$M$1,Data!$A$1:$AN$1,),)-VLOOKUP(A98,Data!$A:$AN,MATCH(yoy!$M$1,Data!$A$1:$AN$1,),))/VLOOKUP(A98,Data!$A:$AN,MATCH(yoy!$M$1,Data!$A$1:$AN$1,),))</f>
        <v>#N/A</v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>0.10421045691153588</v>
      </c>
      <c r="O98" s="14" t="str">
        <f>IF(VLOOKUP(B98,Data!$A:$AN,MATCH(yoy!$O$1,Data!$A$1:$AN$1,),)=0,"#N/A",(VLOOKUP(B98,Data!$A:$AN,MATCH(yoy!$O$1,Data!$A$1:$AN$1,),)-VLOOKUP(A98,Data!$A:$AN,MATCH(yoy!$O$1,Data!$A$1:$AN$1,),))/VLOOKUP(A98,Data!$A:$AN,MATCH(yoy!$O$1,Data!$A$1:$AN$1,),))</f>
        <v>#N/A</v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>8.381723934568705E-2</v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>7.3042197186395388E-2</v>
      </c>
      <c r="R98" s="14" t="str">
        <f>IF(VLOOKUP(B98,Data!$A:$AN,MATCH(yoy!$R$1,Data!$A$1:$AN$1,),)=0,"#N/A",(VLOOKUP(B98,Data!$A:$AN,MATCH(yoy!$R$1,Data!$A$1:$AN$1,),)-VLOOKUP(A98,Data!$A:$AN,MATCH(yoy!$R$1,Data!$A$1:$AN$1,),))/VLOOKUP(A98,Data!$A:$AN,MATCH(yoy!$R$1,Data!$A$1:$AN$1,),))</f>
        <v>#N/A</v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>5.6090565888071667E-2</v>
      </c>
      <c r="T98" s="14" t="str">
        <f>IF(VLOOKUP(B98,Data!$A:$AN,MATCH(yoy!$T$1,Data!$A$1:$AN$1,),)=0,"#N/A",(VLOOKUP(B98,Data!$A:$AN,MATCH(yoy!$T$1,Data!$A$1:$AN$1,),)-VLOOKUP(A98,Data!$A:$AN,MATCH(yoy!$T$1,Data!$A$1:$AN$1,),))/VLOOKUP(A98,Data!$A:$AN,MATCH(yoy!$T$1,Data!$A$1:$AN$1,),))</f>
        <v>#N/A</v>
      </c>
      <c r="U98" s="14" t="str">
        <f>IF(VLOOKUP(B98,Data!$A:$AN,MATCH(yoy!$U$1,Data!$A$1:$AN$1,),)=0,"#N/A",(VLOOKUP(B98,Data!$A:$AN,MATCH(yoy!$U$1,Data!$A$1:$AN$1,),)-VLOOKUP(A98,Data!$A:$AN,MATCH(yoy!$U$1,Data!$A$1:$AN$1,),))/VLOOKUP(A98,Data!$A:$AN,MATCH(yoy!$U$1,Data!$A$1:$AN$1,),))</f>
        <v>#N/A</v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>7.9929534768551552E-2</v>
      </c>
      <c r="W98" s="14" t="str">
        <f>IF(VLOOKUP(B98,Data!$A:$AN,MATCH(yoy!$W$1,Data!$A$1:$AN$1,),)=0,"#N/A",(VLOOKUP(B98,Data!$A:$AN,MATCH(yoy!$W$1,Data!$A$1:$AN$1,),)-VLOOKUP(A98,Data!$A:$AN,MATCH(yoy!$W$1,Data!$A$1:$AN$1,),))/VLOOKUP(A98,Data!$A:$AN,MATCH(yoy!$W$1,Data!$A$1:$AN$1,),))</f>
        <v>#N/A</v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>9.2230637264596654E-2</v>
      </c>
      <c r="Y98" s="14" t="str">
        <f>IF(VLOOKUP(B98,Data!$A:$AN,MATCH(yoy!$Y$1,Data!$A$1:$AN$1,),)=0,"#N/A",(VLOOKUP(B98,Data!$A:$AN,MATCH(yoy!$Y$1,Data!$A$1:$AN$1,),)-VLOOKUP(A98,Data!$A:$AN,MATCH(yoy!$Y$1,Data!$A$1:$AN$1,),))/VLOOKUP(A98,Data!$A:$AN,MATCH(yoy!$Y$1,Data!$A$1:$AN$1,),))</f>
        <v>#N/A</v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>5.1538420891840166E-2</v>
      </c>
      <c r="AA98" s="14" t="str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>#N/A</v>
      </c>
    </row>
    <row r="99" spans="1:27" s="66" customFormat="1" x14ac:dyDescent="0.35">
      <c r="A99" s="20">
        <f t="shared" si="5"/>
        <v>44501</v>
      </c>
      <c r="B99" s="12">
        <v>44866</v>
      </c>
      <c r="C99" s="14">
        <f>IF(VLOOKUP(B99,Data!$A:$AN,MATCH(yoy!$C$1,Data!$A$1:$AN$1,),)=0,"#N/A",(VLOOKUP(B99,Data!$A:$AN,MATCH(yoy!$C$1,Data!$A$1:$AN$1,),)-VLOOKUP(A99,Data!$A:$AN,MATCH(yoy!$C$1,Data!$A$1:$AN$1,),))/VLOOKUP(A99,Data!$A:$AN,MATCH(yoy!$C$1,Data!$A$1:$AN$1,),))</f>
        <v>2.3178813899019889E-2</v>
      </c>
      <c r="D99" s="14">
        <f>IF(VLOOKUP(B99,Data!$A:$AN,MATCH(yoy!$D$1,Data!$A$1:$AN$1,),)=0,"#N/A",(VLOOKUP(B99,Data!$A:$AN,MATCH(yoy!$D$1,Data!$A$1:$AN$1,),)-VLOOKUP(A99,Data!$A:$AN,MATCH(yoy!$D$1,Data!$A$1:$AN$1,),))/VLOOKUP(A99,Data!$A:$AN,MATCH(yoy!$D$1,Data!$A$1:$AN$1,),))</f>
        <v>2.6235079856202917E-4</v>
      </c>
      <c r="E99" s="14" t="str">
        <f>IF(VLOOKUP(B99,Data!$A:$AN,MATCH(yoy!$E$1,Data!$A$1:$AN$1,),)=0,"#N/A",(VLOOKUP(B99,Data!$A:$AN,MATCH(yoy!$E$1,Data!$A$1:$AN$1,),)-VLOOKUP(A99,Data!$A:$AN,MATCH(yoy!$E$1,Data!$A$1:$AN$1,),))/VLOOKUP(A99,Data!$A:$AN,MATCH(yoy!$E$1,Data!$A$1:$AN$1,),))</f>
        <v>#N/A</v>
      </c>
      <c r="F99" s="14">
        <f>IF(VLOOKUP(B99,Data!$A:$AN,MATCH(yoy!$F$1,Data!$A$1:$AN$1,),)=0,"#N/A",(VLOOKUP(B99,Data!$A:$AN,MATCH(yoy!$F$1,Data!$A$1:$AN$1,),)-VLOOKUP(A99,Data!$A:$AN,MATCH(yoy!$F$1,Data!$A$1:$AN$1,),))/VLOOKUP(A99,Data!$A:$AN,MATCH(yoy!$F$1,Data!$A$1:$AN$1,),))</f>
        <v>4.9716561656289841E-2</v>
      </c>
      <c r="G99" s="14">
        <f>IF(VLOOKUP(B99,Data!$A:$AN,MATCH(yoy!$G$1,Data!$A$1:$AN$1,),)=0,"#N/A",(VLOOKUP(B99,Data!$A:$AN,MATCH(yoy!$G$1,Data!$A$1:$AN$1,),)-VLOOKUP(A99,Data!$A:$AN,MATCH(yoy!$G$1,Data!$A$1:$AN$1,),))/VLOOKUP(A99,Data!$A:$AN,MATCH(yoy!$G$1,Data!$A$1:$AN$1,),))</f>
        <v>2.6691375869832171E-2</v>
      </c>
      <c r="H99" s="14">
        <f>IF(VLOOKUP(B99,Data!$A:$AN,MATCH(yoy!$H$1,Data!$A$1:$AN$1,),)=0,"#N/A",(VLOOKUP(B99,Data!$A:$AN,MATCH(yoy!$H$1,Data!$A$1:$AN$1,),)-VLOOKUP(A99,Data!$A:$AN,MATCH(yoy!$H$1,Data!$A$1:$AN$1,),))/VLOOKUP(A99,Data!$A:$AN,MATCH(yoy!$H$1,Data!$A$1:$AN$1,),))</f>
        <v>4.6639809821301108E-2</v>
      </c>
      <c r="I99" s="14" t="str">
        <f>IF(VLOOKUP(B99,Data!$A:$AN,MATCH(yoy!$I$1,Data!$A$1:$AN$1,),)=0,"#N/A",(VLOOKUP(B99,Data!$A:$AN,MATCH(yoy!$I$1,Data!$A$1:$AN$1,),)-VLOOKUP(A99,Data!$A:$AN,MATCH(yoy!$I$1,Data!$A$1:$AN$1,),))/VLOOKUP(A99,Data!$A:$AN,MATCH(yoy!$I$1,Data!$A$1:$AN$1,),))</f>
        <v>#N/A</v>
      </c>
      <c r="J99" s="14" t="str">
        <f>IF(VLOOKUP(B99,Data!$A:$AN,MATCH(yoy!$J$1,Data!$A$1:$AN$1,),)=0,"#N/A",(VLOOKUP(B99,Data!$A:$AN,MATCH(yoy!$J$1,Data!$A$1:$AN$1,),)-VLOOKUP(A99,Data!$A:$AN,MATCH(yoy!$J$1,Data!$A$1:$AN$1,),))/VLOOKUP(A99,Data!$A:$AN,MATCH(yoy!$J$1,Data!$A$1:$AN$1,),))</f>
        <v>#N/A</v>
      </c>
      <c r="K99" s="14">
        <f>IF(VLOOKUP(B99,Data!$A:$AN,MATCH(yoy!$K$1,Data!$A$1:$AN$1,),)=0,"#N/A",(VLOOKUP(B99,Data!$A:$AN,MATCH(yoy!$K$1,Data!$A$1:$AN$1,),)-VLOOKUP(A99,Data!$A:$AN,MATCH(yoy!$K$1,Data!$A$1:$AN$1,),))/VLOOKUP(A99,Data!$A:$AN,MATCH(yoy!$K$1,Data!$A$1:$AN$1,),))</f>
        <v>6.7331498269825485E-2</v>
      </c>
      <c r="L99" s="14" t="str">
        <f>IF(VLOOKUP(B99,Data!$A:$AN,MATCH(yoy!$L$1,Data!$A$1:$AN$1,),)=0,"#N/A",(VLOOKUP(B99,Data!$A:$AN,MATCH(yoy!$L$1,Data!$A$1:$AN$1,),)-VLOOKUP(A99,Data!$A:$AN,MATCH(yoy!$L$1,Data!$A$1:$AN$1,),))/VLOOKUP(A99,Data!$A:$AN,MATCH(yoy!$L$1,Data!$A$1:$AN$1,),))</f>
        <v>#N/A</v>
      </c>
      <c r="M99" s="14" t="str">
        <f>IF(VLOOKUP(B99,Data!$A:$AN,MATCH(yoy!$M$1,Data!$A$1:$AN$1,),)=0,"#N/A",(VLOOKUP(B99,Data!$A:$AN,MATCH(yoy!$M$1,Data!$A$1:$AN$1,),)-VLOOKUP(A99,Data!$A:$AN,MATCH(yoy!$M$1,Data!$A$1:$AN$1,),))/VLOOKUP(A99,Data!$A:$AN,MATCH(yoy!$M$1,Data!$A$1:$AN$1,),))</f>
        <v>#N/A</v>
      </c>
      <c r="N99" s="14">
        <f>IF(VLOOKUP(B99,Data!$A:$AN,MATCH(yoy!$N$1,Data!$A$1:$AN$1,),)=0,"#N/A",(VLOOKUP(B99,Data!$A:$AN,MATCH(yoy!$N$1,Data!$A$1:$AN$1,),)-VLOOKUP(A99,Data!$A:$AN,MATCH(yoy!$N$1,Data!$A$1:$AN$1,),))/VLOOKUP(A99,Data!$A:$AN,MATCH(yoy!$N$1,Data!$A$1:$AN$1,),))</f>
        <v>0.10853530981242107</v>
      </c>
      <c r="O99" s="14" t="str">
        <f>IF(VLOOKUP(B99,Data!$A:$AN,MATCH(yoy!$O$1,Data!$A$1:$AN$1,),)=0,"#N/A",(VLOOKUP(B99,Data!$A:$AN,MATCH(yoy!$O$1,Data!$A$1:$AN$1,),)-VLOOKUP(A99,Data!$A:$AN,MATCH(yoy!$O$1,Data!$A$1:$AN$1,),))/VLOOKUP(A99,Data!$A:$AN,MATCH(yoy!$O$1,Data!$A$1:$AN$1,),))</f>
        <v>#N/A</v>
      </c>
      <c r="P99" s="14">
        <f>IF(VLOOKUP(B99,Data!$A:$AN,MATCH(yoy!$P$1,Data!$A$1:$AN$1,),)=0,"#N/A",(VLOOKUP(B99,Data!$A:$AN,MATCH(yoy!$P$1,Data!$A$1:$AN$1,),)-VLOOKUP(A99,Data!$A:$AN,MATCH(yoy!$P$1,Data!$A$1:$AN$1,),))/VLOOKUP(A99,Data!$A:$AN,MATCH(yoy!$P$1,Data!$A$1:$AN$1,),))</f>
        <v>8.2299531659613651E-2</v>
      </c>
      <c r="Q99" s="14">
        <f>IF(VLOOKUP(B99,Data!$A:$AN,MATCH(yoy!$Q$1,Data!$A$1:$AN$1,),)=0,"#N/A",(VLOOKUP(B99,Data!$A:$AN,MATCH(yoy!$Q$1,Data!$A$1:$AN$1,),)-VLOOKUP(A99,Data!$A:$AN,MATCH(yoy!$Q$1,Data!$A$1:$AN$1,),))/VLOOKUP(A99,Data!$A:$AN,MATCH(yoy!$Q$1,Data!$A$1:$AN$1,),))</f>
        <v>7.3115618259076975E-2</v>
      </c>
      <c r="R99" s="14" t="str">
        <f>IF(VLOOKUP(B99,Data!$A:$AN,MATCH(yoy!$R$1,Data!$A$1:$AN$1,),)=0,"#N/A",(VLOOKUP(B99,Data!$A:$AN,MATCH(yoy!$R$1,Data!$A$1:$AN$1,),)-VLOOKUP(A99,Data!$A:$AN,MATCH(yoy!$R$1,Data!$A$1:$AN$1,),))/VLOOKUP(A99,Data!$A:$AN,MATCH(yoy!$R$1,Data!$A$1:$AN$1,),))</f>
        <v>#N/A</v>
      </c>
      <c r="S99" s="14" t="str">
        <f>IF(VLOOKUP(B99,Data!$A:$AN,MATCH(yoy!$S$1,Data!$A$1:$AN$1,),)=0,"#N/A",(VLOOKUP(B99,Data!$A:$AN,MATCH(yoy!$S$1,Data!$A$1:$AN$1,),)-VLOOKUP(A99,Data!$A:$AN,MATCH(yoy!$S$1,Data!$A$1:$AN$1,),))/VLOOKUP(A99,Data!$A:$AN,MATCH(yoy!$S$1,Data!$A$1:$AN$1,),))</f>
        <v>#N/A</v>
      </c>
      <c r="T99" s="14" t="str">
        <f>IF(VLOOKUP(B99,Data!$A:$AN,MATCH(yoy!$T$1,Data!$A$1:$AN$1,),)=0,"#N/A",(VLOOKUP(B99,Data!$A:$AN,MATCH(yoy!$T$1,Data!$A$1:$AN$1,),)-VLOOKUP(A99,Data!$A:$AN,MATCH(yoy!$T$1,Data!$A$1:$AN$1,),))/VLOOKUP(A99,Data!$A:$AN,MATCH(yoy!$T$1,Data!$A$1:$AN$1,),))</f>
        <v>#N/A</v>
      </c>
      <c r="U99" s="14" t="str">
        <f>IF(VLOOKUP(B99,Data!$A:$AN,MATCH(yoy!$U$1,Data!$A$1:$AN$1,),)=0,"#N/A",(VLOOKUP(B99,Data!$A:$AN,MATCH(yoy!$U$1,Data!$A$1:$AN$1,),)-VLOOKUP(A99,Data!$A:$AN,MATCH(yoy!$U$1,Data!$A$1:$AN$1,),))/VLOOKUP(A99,Data!$A:$AN,MATCH(yoy!$U$1,Data!$A$1:$AN$1,),))</f>
        <v>#N/A</v>
      </c>
      <c r="V99" s="14">
        <f>IF(VLOOKUP(B99,Data!$A:$AN,MATCH(yoy!$V$1,Data!$A$1:$AN$1,),)=0,"#N/A",(VLOOKUP(B99,Data!$A:$AN,MATCH(yoy!$V$1,Data!$A$1:$AN$1,),)-VLOOKUP(A99,Data!$A:$AN,MATCH(yoy!$V$1,Data!$A$1:$AN$1,),))/VLOOKUP(A99,Data!$A:$AN,MATCH(yoy!$V$1,Data!$A$1:$AN$1,),))</f>
        <v>7.3543500018032962E-2</v>
      </c>
      <c r="W99" s="14" t="str">
        <f>IF(VLOOKUP(B99,Data!$A:$AN,MATCH(yoy!$W$1,Data!$A$1:$AN$1,),)=0,"#N/A",(VLOOKUP(B99,Data!$A:$AN,MATCH(yoy!$W$1,Data!$A$1:$AN$1,),)-VLOOKUP(A99,Data!$A:$AN,MATCH(yoy!$W$1,Data!$A$1:$AN$1,),))/VLOOKUP(A99,Data!$A:$AN,MATCH(yoy!$W$1,Data!$A$1:$AN$1,),))</f>
        <v>#N/A</v>
      </c>
      <c r="X99" s="14">
        <f>IF(VLOOKUP(B99,Data!$A:$AN,MATCH(yoy!$X$1,Data!$A$1:$AN$1,),)=0,"#N/A",(VLOOKUP(B99,Data!$A:$AN,MATCH(yoy!$X$1,Data!$A$1:$AN$1,),)-VLOOKUP(A99,Data!$A:$AN,MATCH(yoy!$X$1,Data!$A$1:$AN$1,),))/VLOOKUP(A99,Data!$A:$AN,MATCH(yoy!$X$1,Data!$A$1:$AN$1,),))</f>
        <v>9.2720652722778782E-2</v>
      </c>
      <c r="Y99" s="14" t="str">
        <f>IF(VLOOKUP(B99,Data!$A:$AN,MATCH(yoy!$Y$1,Data!$A$1:$AN$1,),)=0,"#N/A",(VLOOKUP(B99,Data!$A:$AN,MATCH(yoy!$Y$1,Data!$A$1:$AN$1,),)-VLOOKUP(A99,Data!$A:$AN,MATCH(yoy!$Y$1,Data!$A$1:$AN$1,),))/VLOOKUP(A99,Data!$A:$AN,MATCH(yoy!$Y$1,Data!$A$1:$AN$1,),))</f>
        <v>#N/A</v>
      </c>
      <c r="Z99" s="14">
        <f>IF(VLOOKUP(B99,Data!$A:$AN,MATCH(yoy!$Z$1,Data!$A$1:$AN$1,),)=0,"#N/A",(VLOOKUP(B99,Data!$A:$AN,MATCH(yoy!$Z$1,Data!$A$1:$AN$1,),)-VLOOKUP(A99,Data!$A:$AN,MATCH(yoy!$Z$1,Data!$A$1:$AN$1,),))/VLOOKUP(A99,Data!$A:$AN,MATCH(yoy!$Z$1,Data!$A$1:$AN$1,),))</f>
        <v>5.2443267405288201E-2</v>
      </c>
      <c r="AA99" s="14" t="str">
        <f>IF(VLOOKUP(B99,Data!$A:$AN,MATCH(yoy!$AA$1,Data!$A$1:$AN$1,),)=0,"#N/A",(VLOOKUP(B99,Data!$A:$AN,MATCH(yoy!$AA$1,Data!$A$1:$AN$1,),)-VLOOKUP(A99,Data!$A:$AN,MATCH(yoy!$AA$1,Data!$A$1:$AN$1,),))/VLOOKUP(A99,Data!$A:$AN,MATCH(yoy!$AA$1,Data!$A$1:$AN$1,),))</f>
        <v>#N/A</v>
      </c>
    </row>
    <row r="100" spans="1:27" s="66" customFormat="1" x14ac:dyDescent="0.35">
      <c r="A100" s="20">
        <f t="shared" si="5"/>
        <v>44531</v>
      </c>
      <c r="B100" s="12">
        <v>44896</v>
      </c>
      <c r="C100" s="14" t="str">
        <f>IF(VLOOKUP(B100,Data!$A:$AN,MATCH(yoy!$C$1,Data!$A$1:$AN$1,),)=0,"#N/A",(VLOOKUP(B100,Data!$A:$AN,MATCH(yoy!$C$1,Data!$A$1:$AN$1,),)-VLOOKUP(A100,Data!$A:$AN,MATCH(yoy!$C$1,Data!$A$1:$AN$1,),))/VLOOKUP(A100,Data!$A:$AN,MATCH(yoy!$C$1,Data!$A$1:$AN$1,),))</f>
        <v>#N/A</v>
      </c>
      <c r="D100" s="14">
        <f>IF(VLOOKUP(B100,Data!$A:$AN,MATCH(yoy!$D$1,Data!$A$1:$AN$1,),)=0,"#N/A",(VLOOKUP(B100,Data!$A:$AN,MATCH(yoy!$D$1,Data!$A$1:$AN$1,),)-VLOOKUP(A100,Data!$A:$AN,MATCH(yoy!$D$1,Data!$A$1:$AN$1,),))/VLOOKUP(A100,Data!$A:$AN,MATCH(yoy!$D$1,Data!$A$1:$AN$1,),))</f>
        <v>-1.314543833167897E-2</v>
      </c>
      <c r="E100" s="14" t="str">
        <f>IF(VLOOKUP(B100,Data!$A:$AN,MATCH(yoy!$E$1,Data!$A$1:$AN$1,),)=0,"#N/A",(VLOOKUP(B100,Data!$A:$AN,MATCH(yoy!$E$1,Data!$A$1:$AN$1,),)-VLOOKUP(A100,Data!$A:$AN,MATCH(yoy!$E$1,Data!$A$1:$AN$1,),))/VLOOKUP(A100,Data!$A:$AN,MATCH(yoy!$E$1,Data!$A$1:$AN$1,),))</f>
        <v>#N/A</v>
      </c>
      <c r="F100" s="14">
        <f>IF(VLOOKUP(B100,Data!$A:$AN,MATCH(yoy!$F$1,Data!$A$1:$AN$1,),)=0,"#N/A",(VLOOKUP(B100,Data!$A:$AN,MATCH(yoy!$F$1,Data!$A$1:$AN$1,),)-VLOOKUP(A100,Data!$A:$AN,MATCH(yoy!$F$1,Data!$A$1:$AN$1,),))/VLOOKUP(A100,Data!$A:$AN,MATCH(yoy!$F$1,Data!$A$1:$AN$1,),))</f>
        <v>4.5269872147954242E-2</v>
      </c>
      <c r="G100" s="14">
        <f>IF(VLOOKUP(B100,Data!$A:$AN,MATCH(yoy!$G$1,Data!$A$1:$AN$1,),)=0,"#N/A",(VLOOKUP(B100,Data!$A:$AN,MATCH(yoy!$G$1,Data!$A$1:$AN$1,),)-VLOOKUP(A100,Data!$A:$AN,MATCH(yoy!$G$1,Data!$A$1:$AN$1,),))/VLOOKUP(A100,Data!$A:$AN,MATCH(yoy!$G$1,Data!$A$1:$AN$1,),))</f>
        <v>2.5348983455008151E-2</v>
      </c>
      <c r="H100" s="14">
        <f>IF(VLOOKUP(B100,Data!$A:$AN,MATCH(yoy!$H$1,Data!$A$1:$AN$1,),)=0,"#N/A",(VLOOKUP(B100,Data!$A:$AN,MATCH(yoy!$H$1,Data!$A$1:$AN$1,),)-VLOOKUP(A100,Data!$A:$AN,MATCH(yoy!$H$1,Data!$A$1:$AN$1,),))/VLOOKUP(A100,Data!$A:$AN,MATCH(yoy!$H$1,Data!$A$1:$AN$1,),))</f>
        <v>3.2130769872620688E-2</v>
      </c>
      <c r="I100" s="14" t="str">
        <f>IF(VLOOKUP(B100,Data!$A:$AN,MATCH(yoy!$I$1,Data!$A$1:$AN$1,),)=0,"#N/A",(VLOOKUP(B100,Data!$A:$AN,MATCH(yoy!$I$1,Data!$A$1:$AN$1,),)-VLOOKUP(A100,Data!$A:$AN,MATCH(yoy!$I$1,Data!$A$1:$AN$1,),))/VLOOKUP(A100,Data!$A:$AN,MATCH(yoy!$I$1,Data!$A$1:$AN$1,),))</f>
        <v>#N/A</v>
      </c>
      <c r="J100" s="14" t="str">
        <f>IF(VLOOKUP(B100,Data!$A:$AN,MATCH(yoy!$J$1,Data!$A$1:$AN$1,),)=0,"#N/A",(VLOOKUP(B100,Data!$A:$AN,MATCH(yoy!$J$1,Data!$A$1:$AN$1,),)-VLOOKUP(A100,Data!$A:$AN,MATCH(yoy!$J$1,Data!$A$1:$AN$1,),))/VLOOKUP(A100,Data!$A:$AN,MATCH(yoy!$J$1,Data!$A$1:$AN$1,),))</f>
        <v>#N/A</v>
      </c>
      <c r="K100" s="14">
        <f>IF(VLOOKUP(B100,Data!$A:$AN,MATCH(yoy!$K$1,Data!$A$1:$AN$1,),)=0,"#N/A",(VLOOKUP(B100,Data!$A:$AN,MATCH(yoy!$K$1,Data!$A$1:$AN$1,),)-VLOOKUP(A100,Data!$A:$AN,MATCH(yoy!$K$1,Data!$A$1:$AN$1,),))/VLOOKUP(A100,Data!$A:$AN,MATCH(yoy!$K$1,Data!$A$1:$AN$1,),))</f>
        <v>5.980280866422704E-2</v>
      </c>
      <c r="L100" s="14" t="str">
        <f>IF(VLOOKUP(B100,Data!$A:$AN,MATCH(yoy!$L$1,Data!$A$1:$AN$1,),)=0,"#N/A",(VLOOKUP(B100,Data!$A:$AN,MATCH(yoy!$L$1,Data!$A$1:$AN$1,),)-VLOOKUP(A100,Data!$A:$AN,MATCH(yoy!$L$1,Data!$A$1:$AN$1,),))/VLOOKUP(A100,Data!$A:$AN,MATCH(yoy!$L$1,Data!$A$1:$AN$1,),))</f>
        <v>#N/A</v>
      </c>
      <c r="M100" s="14" t="str">
        <f>IF(VLOOKUP(B100,Data!$A:$AN,MATCH(yoy!$M$1,Data!$A$1:$AN$1,),)=0,"#N/A",(VLOOKUP(B100,Data!$A:$AN,MATCH(yoy!$M$1,Data!$A$1:$AN$1,),)-VLOOKUP(A100,Data!$A:$AN,MATCH(yoy!$M$1,Data!$A$1:$AN$1,),))/VLOOKUP(A100,Data!$A:$AN,MATCH(yoy!$M$1,Data!$A$1:$AN$1,),))</f>
        <v>#N/A</v>
      </c>
      <c r="N100" s="14" t="str">
        <f>IF(VLOOKUP(B100,Data!$A:$AN,MATCH(yoy!$N$1,Data!$A$1:$AN$1,),)=0,"#N/A",(VLOOKUP(B100,Data!$A:$AN,MATCH(yoy!$N$1,Data!$A$1:$AN$1,),)-VLOOKUP(A100,Data!$A:$AN,MATCH(yoy!$N$1,Data!$A$1:$AN$1,),))/VLOOKUP(A100,Data!$A:$AN,MATCH(yoy!$N$1,Data!$A$1:$AN$1,),))</f>
        <v>#N/A</v>
      </c>
      <c r="O100" s="14" t="str">
        <f>IF(VLOOKUP(B100,Data!$A:$AN,MATCH(yoy!$O$1,Data!$A$1:$AN$1,),)=0,"#N/A",(VLOOKUP(B100,Data!$A:$AN,MATCH(yoy!$O$1,Data!$A$1:$AN$1,),)-VLOOKUP(A100,Data!$A:$AN,MATCH(yoy!$O$1,Data!$A$1:$AN$1,),))/VLOOKUP(A100,Data!$A:$AN,MATCH(yoy!$O$1,Data!$A$1:$AN$1,),))</f>
        <v>#N/A</v>
      </c>
      <c r="P100" s="14" t="str">
        <f>IF(VLOOKUP(B100,Data!$A:$AN,MATCH(yoy!$P$1,Data!$A$1:$AN$1,),)=0,"#N/A",(VLOOKUP(B100,Data!$A:$AN,MATCH(yoy!$P$1,Data!$A$1:$AN$1,),)-VLOOKUP(A100,Data!$A:$AN,MATCH(yoy!$P$1,Data!$A$1:$AN$1,),))/VLOOKUP(A100,Data!$A:$AN,MATCH(yoy!$P$1,Data!$A$1:$AN$1,),))</f>
        <v>#N/A</v>
      </c>
      <c r="Q100" s="14">
        <f>IF(VLOOKUP(B100,Data!$A:$AN,MATCH(yoy!$Q$1,Data!$A$1:$AN$1,),)=0,"#N/A",(VLOOKUP(B100,Data!$A:$AN,MATCH(yoy!$Q$1,Data!$A$1:$AN$1,),)-VLOOKUP(A100,Data!$A:$AN,MATCH(yoy!$Q$1,Data!$A$1:$AN$1,),))/VLOOKUP(A100,Data!$A:$AN,MATCH(yoy!$Q$1,Data!$A$1:$AN$1,),))</f>
        <v>6.8169111209516339E-2</v>
      </c>
      <c r="R100" s="14" t="str">
        <f>IF(VLOOKUP(B100,Data!$A:$AN,MATCH(yoy!$R$1,Data!$A$1:$AN$1,),)=0,"#N/A",(VLOOKUP(B100,Data!$A:$AN,MATCH(yoy!$R$1,Data!$A$1:$AN$1,),)-VLOOKUP(A100,Data!$A:$AN,MATCH(yoy!$R$1,Data!$A$1:$AN$1,),))/VLOOKUP(A100,Data!$A:$AN,MATCH(yoy!$R$1,Data!$A$1:$AN$1,),))</f>
        <v>#N/A</v>
      </c>
      <c r="S100" s="14" t="str">
        <f>IF(VLOOKUP(B100,Data!$A:$AN,MATCH(yoy!$S$1,Data!$A$1:$AN$1,),)=0,"#N/A",(VLOOKUP(B100,Data!$A:$AN,MATCH(yoy!$S$1,Data!$A$1:$AN$1,),)-VLOOKUP(A100,Data!$A:$AN,MATCH(yoy!$S$1,Data!$A$1:$AN$1,),))/VLOOKUP(A100,Data!$A:$AN,MATCH(yoy!$S$1,Data!$A$1:$AN$1,),))</f>
        <v>#N/A</v>
      </c>
      <c r="T100" s="14" t="str">
        <f>IF(VLOOKUP(B100,Data!$A:$AN,MATCH(yoy!$T$1,Data!$A$1:$AN$1,),)=0,"#N/A",(VLOOKUP(B100,Data!$A:$AN,MATCH(yoy!$T$1,Data!$A$1:$AN$1,),)-VLOOKUP(A100,Data!$A:$AN,MATCH(yoy!$T$1,Data!$A$1:$AN$1,),))/VLOOKUP(A100,Data!$A:$AN,MATCH(yoy!$T$1,Data!$A$1:$AN$1,),))</f>
        <v>#N/A</v>
      </c>
      <c r="U100" s="14" t="str">
        <f>IF(VLOOKUP(B100,Data!$A:$AN,MATCH(yoy!$U$1,Data!$A$1:$AN$1,),)=0,"#N/A",(VLOOKUP(B100,Data!$A:$AN,MATCH(yoy!$U$1,Data!$A$1:$AN$1,),)-VLOOKUP(A100,Data!$A:$AN,MATCH(yoy!$U$1,Data!$A$1:$AN$1,),))/VLOOKUP(A100,Data!$A:$AN,MATCH(yoy!$U$1,Data!$A$1:$AN$1,),))</f>
        <v>#N/A</v>
      </c>
      <c r="V100" s="14" t="str">
        <f>IF(VLOOKUP(B100,Data!$A:$AN,MATCH(yoy!$V$1,Data!$A$1:$AN$1,),)=0,"#N/A",(VLOOKUP(B100,Data!$A:$AN,MATCH(yoy!$V$1,Data!$A$1:$AN$1,),)-VLOOKUP(A100,Data!$A:$AN,MATCH(yoy!$V$1,Data!$A$1:$AN$1,),))/VLOOKUP(A100,Data!$A:$AN,MATCH(yoy!$V$1,Data!$A$1:$AN$1,),))</f>
        <v>#N/A</v>
      </c>
      <c r="W100" s="14" t="str">
        <f>IF(VLOOKUP(B100,Data!$A:$AN,MATCH(yoy!$W$1,Data!$A$1:$AN$1,),)=0,"#N/A",(VLOOKUP(B100,Data!$A:$AN,MATCH(yoy!$W$1,Data!$A$1:$AN$1,),)-VLOOKUP(A100,Data!$A:$AN,MATCH(yoy!$W$1,Data!$A$1:$AN$1,),))/VLOOKUP(A100,Data!$A:$AN,MATCH(yoy!$W$1,Data!$A$1:$AN$1,),))</f>
        <v>#N/A</v>
      </c>
      <c r="X100" s="14">
        <f>IF(VLOOKUP(B100,Data!$A:$AN,MATCH(yoy!$X$1,Data!$A$1:$AN$1,),)=0,"#N/A",(VLOOKUP(B100,Data!$A:$AN,MATCH(yoy!$X$1,Data!$A$1:$AN$1,),)-VLOOKUP(A100,Data!$A:$AN,MATCH(yoy!$X$1,Data!$A$1:$AN$1,),))/VLOOKUP(A100,Data!$A:$AN,MATCH(yoy!$X$1,Data!$A$1:$AN$1,),))</f>
        <v>8.64829693892641E-2</v>
      </c>
      <c r="Y100" s="14" t="str">
        <f>IF(VLOOKUP(B100,Data!$A:$AN,MATCH(yoy!$Y$1,Data!$A$1:$AN$1,),)=0,"#N/A",(VLOOKUP(B100,Data!$A:$AN,MATCH(yoy!$Y$1,Data!$A$1:$AN$1,),)-VLOOKUP(A100,Data!$A:$AN,MATCH(yoy!$Y$1,Data!$A$1:$AN$1,),))/VLOOKUP(A100,Data!$A:$AN,MATCH(yoy!$Y$1,Data!$A$1:$AN$1,),))</f>
        <v>#N/A</v>
      </c>
      <c r="Z100" s="14">
        <f>IF(VLOOKUP(B100,Data!$A:$AN,MATCH(yoy!$Z$1,Data!$A$1:$AN$1,),)=0,"#N/A",(VLOOKUP(B100,Data!$A:$AN,MATCH(yoy!$Z$1,Data!$A$1:$AN$1,),)-VLOOKUP(A100,Data!$A:$AN,MATCH(yoy!$Z$1,Data!$A$1:$AN$1,),))/VLOOKUP(A100,Data!$A:$AN,MATCH(yoy!$Z$1,Data!$A$1:$AN$1,),))</f>
        <v>5.0693976076849355E-2</v>
      </c>
      <c r="AA100" s="14" t="str">
        <f>IF(VLOOKUP(B100,Data!$A:$AN,MATCH(yoy!$AA$1,Data!$A$1:$AN$1,),)=0,"#N/A",(VLOOKUP(B100,Data!$A:$AN,MATCH(yoy!$AA$1,Data!$A$1:$AN$1,),)-VLOOKUP(A100,Data!$A:$AN,MATCH(yoy!$AA$1,Data!$A$1:$AN$1,),))/VLOOKUP(A100,Data!$A:$AN,MATCH(yoy!$AA$1,Data!$A$1:$AN$1,),))</f>
        <v>#N/A</v>
      </c>
    </row>
    <row r="101" spans="1:27" s="66" customFormat="1" x14ac:dyDescent="0.35"/>
    <row r="102" spans="1:27" s="66" customFormat="1" x14ac:dyDescent="0.35"/>
    <row r="103" spans="1:27" s="66" customFormat="1" x14ac:dyDescent="0.35"/>
    <row r="104" spans="1:27" s="66" customFormat="1" x14ac:dyDescent="0.35"/>
    <row r="105" spans="1:27" s="66" customFormat="1" x14ac:dyDescent="0.35"/>
    <row r="106" spans="1:27" s="66" customFormat="1" x14ac:dyDescent="0.35"/>
    <row r="107" spans="1:27" s="66" customFormat="1" x14ac:dyDescent="0.35"/>
    <row r="108" spans="1:27" s="66" customFormat="1" x14ac:dyDescent="0.35"/>
    <row r="109" spans="1:27" s="66" customFormat="1" x14ac:dyDescent="0.35"/>
    <row r="110" spans="1:27" s="66" customFormat="1" x14ac:dyDescent="0.35"/>
    <row r="111" spans="1:27" s="66" customFormat="1" x14ac:dyDescent="0.35"/>
    <row r="112" spans="1:27" s="66" customFormat="1" x14ac:dyDescent="0.35"/>
    <row r="113" s="66" customFormat="1" x14ac:dyDescent="0.35"/>
    <row r="114" s="66" customFormat="1" x14ac:dyDescent="0.35"/>
    <row r="115" s="66" customFormat="1" x14ac:dyDescent="0.35"/>
    <row r="116" s="66" customFormat="1" x14ac:dyDescent="0.35"/>
    <row r="117" s="66" customFormat="1" x14ac:dyDescent="0.35"/>
    <row r="118" s="66" customFormat="1" x14ac:dyDescent="0.35"/>
    <row r="119" s="66" customFormat="1" x14ac:dyDescent="0.35"/>
    <row r="120" s="66" customFormat="1" x14ac:dyDescent="0.35"/>
    <row r="121" s="66" customFormat="1" x14ac:dyDescent="0.35"/>
    <row r="122" s="66" customFormat="1" x14ac:dyDescent="0.35"/>
    <row r="123" s="66" customFormat="1" x14ac:dyDescent="0.35"/>
    <row r="124" s="66" customFormat="1" x14ac:dyDescent="0.35"/>
    <row r="125" s="66" customFormat="1" x14ac:dyDescent="0.35"/>
    <row r="126" s="66" customFormat="1" x14ac:dyDescent="0.35"/>
    <row r="127" s="66" customFormat="1" x14ac:dyDescent="0.35"/>
    <row r="128" s="66" customFormat="1" x14ac:dyDescent="0.35"/>
    <row r="129" s="66" customFormat="1" x14ac:dyDescent="0.35"/>
    <row r="130" s="66" customFormat="1" x14ac:dyDescent="0.35"/>
    <row r="131" s="66" customFormat="1" x14ac:dyDescent="0.35"/>
    <row r="132" s="66" customFormat="1" x14ac:dyDescent="0.35"/>
    <row r="133" s="66" customFormat="1" x14ac:dyDescent="0.35"/>
    <row r="134" s="66" customFormat="1" x14ac:dyDescent="0.35"/>
    <row r="135" s="66" customFormat="1" x14ac:dyDescent="0.35"/>
    <row r="136" s="66" customFormat="1" x14ac:dyDescent="0.35"/>
    <row r="137" s="66" customFormat="1" x14ac:dyDescent="0.35"/>
    <row r="138" s="66" customFormat="1" x14ac:dyDescent="0.35"/>
    <row r="139" s="66" customFormat="1" x14ac:dyDescent="0.35"/>
    <row r="140" s="66" customFormat="1" x14ac:dyDescent="0.35"/>
    <row r="141" s="66" customFormat="1" x14ac:dyDescent="0.35"/>
    <row r="142" s="66" customFormat="1" x14ac:dyDescent="0.35"/>
    <row r="143" s="66" customFormat="1" x14ac:dyDescent="0.35"/>
    <row r="144" s="66" customFormat="1" x14ac:dyDescent="0.35"/>
    <row r="145" s="66" customFormat="1" x14ac:dyDescent="0.35"/>
    <row r="146" s="66" customFormat="1" x14ac:dyDescent="0.35"/>
    <row r="147" s="66" customFormat="1" x14ac:dyDescent="0.35"/>
    <row r="148" s="66" customFormat="1" x14ac:dyDescent="0.35"/>
    <row r="149" s="66" customFormat="1" x14ac:dyDescent="0.35"/>
    <row r="150" s="66" customFormat="1" x14ac:dyDescent="0.35"/>
    <row r="151" s="66" customFormat="1" x14ac:dyDescent="0.35"/>
    <row r="152" s="66" customFormat="1" x14ac:dyDescent="0.35"/>
    <row r="153" s="66" customFormat="1" x14ac:dyDescent="0.35"/>
    <row r="154" s="66" customFormat="1" x14ac:dyDescent="0.35"/>
    <row r="155" s="66" customFormat="1" x14ac:dyDescent="0.35"/>
    <row r="156" s="66" customFormat="1" x14ac:dyDescent="0.35"/>
    <row r="157" s="66" customFormat="1" x14ac:dyDescent="0.35"/>
    <row r="158" s="66" customFormat="1" x14ac:dyDescent="0.35"/>
    <row r="159" s="66" customFormat="1" x14ac:dyDescent="0.35"/>
    <row r="160" s="66" customFormat="1" x14ac:dyDescent="0.35"/>
    <row r="161" s="66" customFormat="1" x14ac:dyDescent="0.35"/>
    <row r="162" s="66" customFormat="1" x14ac:dyDescent="0.35"/>
    <row r="163" s="66" customFormat="1" x14ac:dyDescent="0.35"/>
    <row r="164" s="66" customFormat="1" x14ac:dyDescent="0.35"/>
    <row r="165" s="66" customFormat="1" x14ac:dyDescent="0.35"/>
    <row r="166" s="66" customFormat="1" x14ac:dyDescent="0.35"/>
    <row r="167" s="66" customFormat="1" x14ac:dyDescent="0.35"/>
    <row r="168" s="66" customFormat="1" x14ac:dyDescent="0.35"/>
    <row r="169" s="66" customFormat="1" x14ac:dyDescent="0.35"/>
    <row r="170" s="66" customFormat="1" x14ac:dyDescent="0.35"/>
    <row r="171" s="66" customFormat="1" x14ac:dyDescent="0.35"/>
    <row r="172" s="66" customFormat="1" x14ac:dyDescent="0.35"/>
    <row r="173" s="66" customFormat="1" x14ac:dyDescent="0.35"/>
    <row r="174" s="66" customFormat="1" x14ac:dyDescent="0.35"/>
    <row r="175" s="66" customFormat="1" x14ac:dyDescent="0.35"/>
    <row r="176" s="66" customFormat="1" x14ac:dyDescent="0.35"/>
    <row r="177" s="66" customFormat="1" x14ac:dyDescent="0.35"/>
    <row r="178" s="66" customFormat="1" x14ac:dyDescent="0.35"/>
    <row r="179" s="66" customFormat="1" x14ac:dyDescent="0.35"/>
    <row r="180" s="66" customFormat="1" x14ac:dyDescent="0.35"/>
    <row r="181" s="66" customFormat="1" x14ac:dyDescent="0.35"/>
    <row r="182" s="66" customFormat="1" x14ac:dyDescent="0.35"/>
    <row r="183" s="66" customFormat="1" x14ac:dyDescent="0.35"/>
    <row r="184" s="66" customFormat="1" x14ac:dyDescent="0.35"/>
    <row r="185" s="66" customFormat="1" x14ac:dyDescent="0.35"/>
    <row r="186" s="66" customFormat="1" x14ac:dyDescent="0.35"/>
    <row r="187" s="66" customFormat="1" x14ac:dyDescent="0.35"/>
    <row r="188" s="66" customFormat="1" x14ac:dyDescent="0.35"/>
    <row r="189" s="66" customFormat="1" x14ac:dyDescent="0.35"/>
    <row r="190" s="66" customFormat="1" x14ac:dyDescent="0.35"/>
    <row r="191" s="66" customFormat="1" x14ac:dyDescent="0.35"/>
    <row r="192" s="66" customFormat="1" x14ac:dyDescent="0.35"/>
    <row r="193" s="66" customFormat="1" x14ac:dyDescent="0.35"/>
    <row r="194" s="66" customFormat="1" x14ac:dyDescent="0.35"/>
    <row r="195" s="66" customFormat="1" x14ac:dyDescent="0.35"/>
    <row r="196" s="66" customFormat="1" x14ac:dyDescent="0.35"/>
    <row r="197" s="66" customFormat="1" x14ac:dyDescent="0.35"/>
    <row r="198" s="66" customFormat="1" x14ac:dyDescent="0.35"/>
    <row r="199" s="66" customFormat="1" x14ac:dyDescent="0.35"/>
    <row r="200" s="66" customFormat="1" x14ac:dyDescent="0.35"/>
    <row r="201" s="66" customFormat="1" x14ac:dyDescent="0.35"/>
    <row r="202" s="66" customFormat="1" x14ac:dyDescent="0.35"/>
    <row r="203" s="66" customFormat="1" x14ac:dyDescent="0.35"/>
    <row r="204" s="66" customFormat="1" x14ac:dyDescent="0.35"/>
    <row r="205" s="66" customFormat="1" x14ac:dyDescent="0.35"/>
    <row r="206" s="66" customFormat="1" x14ac:dyDescent="0.35"/>
    <row r="207" s="66" customFormat="1" x14ac:dyDescent="0.35"/>
    <row r="208" s="66" customFormat="1" x14ac:dyDescent="0.35"/>
    <row r="209" s="66" customFormat="1" x14ac:dyDescent="0.35"/>
    <row r="210" s="66" customFormat="1" x14ac:dyDescent="0.35"/>
    <row r="211" s="66" customFormat="1" x14ac:dyDescent="0.35"/>
    <row r="212" s="66" customFormat="1" x14ac:dyDescent="0.35"/>
    <row r="213" s="66" customFormat="1" x14ac:dyDescent="0.35"/>
    <row r="214" s="66" customFormat="1" x14ac:dyDescent="0.35"/>
    <row r="215" s="66" customFormat="1" x14ac:dyDescent="0.35"/>
    <row r="216" s="66" customFormat="1" x14ac:dyDescent="0.35"/>
    <row r="217" s="66" customFormat="1" x14ac:dyDescent="0.35"/>
    <row r="218" s="66" customFormat="1" x14ac:dyDescent="0.35"/>
    <row r="219" s="66" customFormat="1" x14ac:dyDescent="0.35"/>
    <row r="220" s="66" customFormat="1" x14ac:dyDescent="0.35"/>
    <row r="221" s="66" customFormat="1" x14ac:dyDescent="0.35"/>
    <row r="222" s="66" customFormat="1" x14ac:dyDescent="0.35"/>
    <row r="223" s="66" customFormat="1" x14ac:dyDescent="0.35"/>
    <row r="224" s="66" customFormat="1" x14ac:dyDescent="0.35"/>
    <row r="225" s="66" customFormat="1" x14ac:dyDescent="0.35"/>
    <row r="226" s="66" customFormat="1" x14ac:dyDescent="0.35"/>
    <row r="227" s="66" customFormat="1" x14ac:dyDescent="0.35"/>
    <row r="228" s="66" customFormat="1" x14ac:dyDescent="0.35"/>
    <row r="229" s="66" customFormat="1" x14ac:dyDescent="0.35"/>
    <row r="230" s="66" customFormat="1" x14ac:dyDescent="0.35"/>
    <row r="231" s="66" customFormat="1" x14ac:dyDescent="0.35"/>
    <row r="232" s="66" customFormat="1" x14ac:dyDescent="0.35"/>
    <row r="233" s="66" customFormat="1" x14ac:dyDescent="0.35"/>
    <row r="234" s="66" customFormat="1" x14ac:dyDescent="0.35"/>
    <row r="235" s="66" customFormat="1" x14ac:dyDescent="0.35"/>
    <row r="236" s="66" customFormat="1" x14ac:dyDescent="0.35"/>
    <row r="237" s="66" customFormat="1" x14ac:dyDescent="0.35"/>
    <row r="238" s="66" customFormat="1" x14ac:dyDescent="0.35"/>
    <row r="239" s="66" customFormat="1" x14ac:dyDescent="0.35"/>
    <row r="240" s="66" customFormat="1" x14ac:dyDescent="0.35"/>
    <row r="241" s="66" customFormat="1" x14ac:dyDescent="0.35"/>
    <row r="242" s="66" customFormat="1" x14ac:dyDescent="0.35"/>
    <row r="243" s="66" customFormat="1" x14ac:dyDescent="0.35"/>
    <row r="244" s="66" customFormat="1" x14ac:dyDescent="0.35"/>
    <row r="245" s="66" customFormat="1" x14ac:dyDescent="0.35"/>
    <row r="246" s="66" customFormat="1" x14ac:dyDescent="0.35"/>
    <row r="247" s="66" customFormat="1" x14ac:dyDescent="0.35"/>
    <row r="248" s="66" customFormat="1" x14ac:dyDescent="0.35"/>
    <row r="249" s="66" customFormat="1" x14ac:dyDescent="0.35"/>
    <row r="250" s="66" customFormat="1" x14ac:dyDescent="0.35"/>
    <row r="251" s="66" customFormat="1" x14ac:dyDescent="0.35"/>
    <row r="252" s="66" customFormat="1" x14ac:dyDescent="0.35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10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10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10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10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10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10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10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10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10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10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10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10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10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10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10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10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10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10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10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10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100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10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10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10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10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30" zoomScaleNormal="130" workbookViewId="0">
      <pane xSplit="2" ySplit="5" topLeftCell="C90" activePane="bottomRight" state="frozen"/>
      <selection activeCell="AB17" sqref="AB17"/>
      <selection pane="topRight" activeCell="AB17" sqref="AB17"/>
      <selection pane="bottomLeft" activeCell="AB17" sqref="AB17"/>
      <selection pane="bottomRight" activeCell="A90" sqref="A90:AA100"/>
    </sheetView>
  </sheetViews>
  <sheetFormatPr defaultColWidth="8.81640625" defaultRowHeight="14.5" x14ac:dyDescent="0.35"/>
  <cols>
    <col min="1" max="1" width="10.6328125" style="66" bestFit="1" customWidth="1"/>
    <col min="2" max="2" width="13.6328125" customWidth="1"/>
    <col min="3" max="22" width="6.1796875" customWidth="1"/>
    <col min="23" max="23" width="5.6328125" customWidth="1"/>
    <col min="24" max="27" width="6.1796875" customWidth="1"/>
    <col min="28" max="28" width="9.1796875" style="66" customWidth="1"/>
    <col min="29" max="29" width="12.36328125" style="66" customWidth="1"/>
    <col min="30" max="30" width="9.1796875" style="66" customWidth="1"/>
    <col min="31" max="31" width="10.6328125" style="66" customWidth="1"/>
    <col min="32" max="32" width="10.6328125" style="66" bestFit="1" customWidth="1"/>
    <col min="33" max="73" width="9.1796875" style="66" customWidth="1"/>
  </cols>
  <sheetData>
    <row r="1" spans="2:35" s="66" customFormat="1" x14ac:dyDescent="0.35">
      <c r="C1" s="66" t="s">
        <v>50</v>
      </c>
      <c r="D1" s="66" t="s">
        <v>56</v>
      </c>
      <c r="E1" s="66" t="s">
        <v>33</v>
      </c>
      <c r="F1" s="66" t="s">
        <v>38</v>
      </c>
      <c r="G1" s="66" t="s">
        <v>45</v>
      </c>
      <c r="H1" s="66" t="s">
        <v>39</v>
      </c>
      <c r="I1" s="66" t="s">
        <v>31</v>
      </c>
      <c r="J1" s="66" t="s">
        <v>54</v>
      </c>
      <c r="K1" s="66" t="s">
        <v>48</v>
      </c>
      <c r="L1" s="66" t="s">
        <v>29</v>
      </c>
      <c r="M1" s="66" t="s">
        <v>47</v>
      </c>
      <c r="N1" s="66" t="s">
        <v>53</v>
      </c>
      <c r="O1" s="66" t="s">
        <v>42</v>
      </c>
      <c r="P1" s="66" t="s">
        <v>30</v>
      </c>
      <c r="Q1" s="66" t="s">
        <v>28</v>
      </c>
      <c r="R1" s="66" t="s">
        <v>41</v>
      </c>
      <c r="S1" s="66" t="s">
        <v>46</v>
      </c>
      <c r="T1" s="66" t="s">
        <v>32</v>
      </c>
      <c r="U1" s="66" t="s">
        <v>37</v>
      </c>
      <c r="V1" s="66" t="s">
        <v>44</v>
      </c>
      <c r="W1" s="66" t="s">
        <v>55</v>
      </c>
      <c r="X1" s="66" t="s">
        <v>57</v>
      </c>
      <c r="Y1" s="66" t="s">
        <v>49</v>
      </c>
      <c r="Z1" s="66" t="s">
        <v>36</v>
      </c>
      <c r="AA1" s="66" t="s">
        <v>52</v>
      </c>
      <c r="AI1" s="66" t="s">
        <v>130</v>
      </c>
    </row>
    <row r="2" spans="2:35" ht="90" customHeight="1" x14ac:dyDescent="0.35">
      <c r="B2" s="2"/>
      <c r="C2" s="3" t="s">
        <v>131</v>
      </c>
      <c r="D2" s="4" t="s">
        <v>132</v>
      </c>
      <c r="E2" s="5" t="s">
        <v>133</v>
      </c>
      <c r="F2" s="6" t="s">
        <v>134</v>
      </c>
      <c r="G2" s="7" t="s">
        <v>135</v>
      </c>
      <c r="H2" s="8" t="s">
        <v>136</v>
      </c>
      <c r="I2" s="8" t="s">
        <v>97</v>
      </c>
      <c r="J2" s="8" t="s">
        <v>137</v>
      </c>
      <c r="K2" s="8" t="s">
        <v>138</v>
      </c>
      <c r="L2" s="8" t="s">
        <v>65</v>
      </c>
      <c r="M2" s="8" t="s">
        <v>83</v>
      </c>
      <c r="N2" s="8" t="s">
        <v>86</v>
      </c>
      <c r="O2" s="8" t="s">
        <v>76</v>
      </c>
      <c r="P2" s="8" t="s">
        <v>67</v>
      </c>
      <c r="Q2" s="8" t="s">
        <v>139</v>
      </c>
      <c r="R2" s="9" t="s">
        <v>78</v>
      </c>
      <c r="S2" s="8" t="s">
        <v>140</v>
      </c>
      <c r="T2" s="8" t="s">
        <v>141</v>
      </c>
      <c r="U2" s="8" t="s">
        <v>142</v>
      </c>
      <c r="V2" s="8" t="s">
        <v>143</v>
      </c>
      <c r="W2" s="8" t="s">
        <v>99</v>
      </c>
      <c r="X2" s="8" t="s">
        <v>92</v>
      </c>
      <c r="Y2" s="8" t="s">
        <v>144</v>
      </c>
      <c r="Z2" s="8" t="s">
        <v>145</v>
      </c>
      <c r="AA2" s="8" t="s">
        <v>146</v>
      </c>
    </row>
    <row r="3" spans="2:35" x14ac:dyDescent="0.35">
      <c r="B3" s="2" t="s">
        <v>147</v>
      </c>
      <c r="C3" s="15">
        <f t="shared" ref="C3:AA3" ca="1" si="0">MAX(OFFSET(C$20,COUNT(C$20:C$435),0,-13,1))</f>
        <v>7.8987580806043844E-2</v>
      </c>
      <c r="D3" s="15">
        <f t="shared" ca="1" si="0"/>
        <v>9.297563147408261E-2</v>
      </c>
      <c r="E3" s="15">
        <f t="shared" ca="1" si="0"/>
        <v>0.14697831699028918</v>
      </c>
      <c r="F3" s="15">
        <f t="shared" ca="1" si="0"/>
        <v>8.7992696312127361E-2</v>
      </c>
      <c r="G3" s="15">
        <f t="shared" ca="1" si="0"/>
        <v>4.0553880657159036E-2</v>
      </c>
      <c r="H3" s="15">
        <f t="shared" ca="1" si="0"/>
        <v>0.25673835553167845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0.17725037412801981</v>
      </c>
      <c r="L3" s="15">
        <f t="shared" ca="1" si="0"/>
        <v>0.16710840530806848</v>
      </c>
      <c r="M3" s="15">
        <f t="shared" ca="1" si="0"/>
        <v>0.27014364486401199</v>
      </c>
      <c r="N3" s="15">
        <f t="shared" ca="1" si="0"/>
        <v>0.35467799175197778</v>
      </c>
      <c r="O3" s="15">
        <f t="shared" ca="1" si="0"/>
        <v>0.11733678540628456</v>
      </c>
      <c r="P3" s="15">
        <f t="shared" ca="1" si="0"/>
        <v>0.12968352657509752</v>
      </c>
      <c r="Q3" s="15">
        <f t="shared" ca="1" si="0"/>
        <v>0.10819075780515552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0.19157055296879344</v>
      </c>
      <c r="W3" s="15">
        <f t="shared" ca="1" si="0"/>
        <v>0.55016040016738099</v>
      </c>
      <c r="X3" s="15">
        <f t="shared" ca="1" si="0"/>
        <v>0.15289368224795252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35">
      <c r="B4" s="2" t="s">
        <v>148</v>
      </c>
      <c r="C4" s="15">
        <f t="shared" ref="C4:AA4" ca="1" si="1">MIN(OFFSET(C$20,COUNT(C$20:C$435),0,-13,1))</f>
        <v>-1.8449197887415281E-2</v>
      </c>
      <c r="D4" s="15">
        <f t="shared" ca="1" si="1"/>
        <v>-7.9753884715141554E-2</v>
      </c>
      <c r="E4" s="15">
        <f t="shared" ca="1" si="1"/>
        <v>4.6666361690737013E-2</v>
      </c>
      <c r="F4" s="15">
        <f t="shared" ca="1" si="1"/>
        <v>-4.4602938942958081E-3</v>
      </c>
      <c r="G4" s="15">
        <f t="shared" ca="1" si="1"/>
        <v>4.0790812484616801E-3</v>
      </c>
      <c r="H4" s="15">
        <f t="shared" ca="1" si="1"/>
        <v>-0.14152671187173538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-9.1468038727295142E-2</v>
      </c>
      <c r="L4" s="15">
        <f t="shared" ca="1" si="1"/>
        <v>4.259712762582013E-2</v>
      </c>
      <c r="M4" s="15">
        <f t="shared" ca="1" si="1"/>
        <v>-9.4947502999870981E-2</v>
      </c>
      <c r="N4" s="15">
        <f t="shared" ca="1" si="1"/>
        <v>-0.10680896491386094</v>
      </c>
      <c r="O4" s="15">
        <f t="shared" ca="1" si="1"/>
        <v>7.5310943616746062E-2</v>
      </c>
      <c r="P4" s="15">
        <f t="shared" ca="1" si="1"/>
        <v>1.9005540235608409E-2</v>
      </c>
      <c r="Q4" s="15">
        <f t="shared" ca="1" si="1"/>
        <v>1.659739928726256E-2</v>
      </c>
      <c r="R4" s="15">
        <f t="shared" ca="1" si="1"/>
        <v>-1.1731142616655532E-2</v>
      </c>
      <c r="S4" s="15">
        <f t="shared" ca="1" si="1"/>
        <v>2.0490708296124538E-2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-5.4765104310326995E-3</v>
      </c>
      <c r="W4" s="15">
        <f t="shared" ca="1" si="1"/>
        <v>-0.31900277008701006</v>
      </c>
      <c r="X4" s="15">
        <f t="shared" ca="1" si="1"/>
        <v>-6.0836974525009246E-3</v>
      </c>
      <c r="Y4" s="15">
        <f t="shared" ca="1" si="1"/>
        <v>3.3302055392761876E-2</v>
      </c>
      <c r="Z4" s="15">
        <f t="shared" ca="1" si="1"/>
        <v>-9.5385741183208195E-2</v>
      </c>
      <c r="AA4" s="15">
        <f t="shared" ca="1" si="1"/>
        <v>5.7424053357858273E-2</v>
      </c>
    </row>
    <row r="5" spans="2:35" x14ac:dyDescent="0.35">
      <c r="B5" s="2" t="s">
        <v>149</v>
      </c>
      <c r="C5" s="15">
        <f t="shared" ref="C5:AA5" ca="1" si="2">AVERAGE(OFFSET(C$20,COUNT(C$20:C$435),0,-13,1))</f>
        <v>2.3641241159563925E-2</v>
      </c>
      <c r="D5" s="15">
        <f t="shared" ca="1" si="2"/>
        <v>-1.2053707474886599E-2</v>
      </c>
      <c r="E5" s="15">
        <f t="shared" ca="1" si="2"/>
        <v>8.7725193466961407E-2</v>
      </c>
      <c r="F5" s="15">
        <f t="shared" ca="1" si="2"/>
        <v>4.5714639592698829E-2</v>
      </c>
      <c r="G5" s="15">
        <f t="shared" ca="1" si="2"/>
        <v>2.543344239039369E-2</v>
      </c>
      <c r="H5" s="15">
        <f t="shared" ca="1" si="2"/>
        <v>3.6809231666642073E-2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6.1963371744806511E-2</v>
      </c>
      <c r="L5" s="15">
        <f t="shared" ca="1" si="2"/>
        <v>8.7084969856612973E-2</v>
      </c>
      <c r="M5" s="15">
        <f t="shared" ca="1" si="2"/>
        <v>5.709351071341745E-2</v>
      </c>
      <c r="N5" s="15">
        <f t="shared" ca="1" si="2"/>
        <v>0.11718511677496073</v>
      </c>
      <c r="O5" s="15">
        <f t="shared" ca="1" si="2"/>
        <v>9.7037974971268481E-2</v>
      </c>
      <c r="P5" s="15">
        <f t="shared" ca="1" si="2"/>
        <v>8.2861229887742929E-2</v>
      </c>
      <c r="Q5" s="15">
        <f t="shared" ca="1" si="2"/>
        <v>6.855079723152796E-2</v>
      </c>
      <c r="R5" s="15">
        <f t="shared" ca="1" si="2"/>
        <v>6.5068782464190289E-2</v>
      </c>
      <c r="S5" s="15">
        <f t="shared" ca="1" si="2"/>
        <v>5.651479017505915E-2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7.4944718158191939E-2</v>
      </c>
      <c r="W5" s="15">
        <f t="shared" ca="1" si="2"/>
        <v>0.1989744438758303</v>
      </c>
      <c r="X5" s="15">
        <f t="shared" ca="1" si="2"/>
        <v>8.7328499886157859E-2</v>
      </c>
      <c r="Y5" s="15">
        <f t="shared" ca="1" si="2"/>
        <v>6.4384685769663455E-2</v>
      </c>
      <c r="Z5" s="15">
        <f t="shared" ca="1" si="2"/>
        <v>5.2883331355940456E-2</v>
      </c>
      <c r="AA5" s="15">
        <f t="shared" ca="1" si="2"/>
        <v>8.9750814510115143E-2</v>
      </c>
      <c r="AC5" s="66" t="s">
        <v>150</v>
      </c>
    </row>
    <row r="6" spans="2:35" x14ac:dyDescent="0.35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35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35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35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35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35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35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35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35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35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35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35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35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35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35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7.2108724888030551E-2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7.8335177119044364E-3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4.8280998540561892E-3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5.6295936729188423E-2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4.1440306106182989E-2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35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6.7277744948482265E-2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1.7861262418799262E-2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-8.0096990087877518E-2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4.3260125817067285E-2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0.11710311305330956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35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8.0577971334255594E-2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0.26247455903078509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4.0186212384490494E-2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4.2107020272536433E-2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9.8763535815670211E-2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35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8.2370310480868181E-2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0.29834867770216889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2.5446129120708205E-2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8.2093670766751448E-2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9.3924479096960001E-2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35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7.3026479432661828E-2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0.11400054256591319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-3.0274725638583799E-3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8.700926028295175E-2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5.3134249875343986E-2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35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6.4890481361987273E-2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9.3971771409619098E-2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1.3549184126912417E-2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4.2365811270884235E-2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-1.4044053910409193E-3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8.9613510321700396E-2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35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7.1602108910800988E-2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0.11919205128374011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-3.2959176892472186E-2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5.6651987916184199E-2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4.8024830279328912E-2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0.2212753800446059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35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7.4024708904713243E-2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5.8937076223921414E-2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-2.9803379023997101E-3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9.6145657269950835E-2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6.6845796838748806E-2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35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5.9158109071177245E-2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3.4084344153948454E-3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1.1501528548796713E-2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0.11748759068331904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4.8524292823627579E-2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35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7.0625613397793607E-2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5.3681179843385829E-2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-0.10790018032689375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0.10249564862814586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6.3044765697800154E-2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35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6.3016236670425441E-2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0.12046947099508132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3.694471044212011E-2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7.0744826027411944E-2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3.6120415117220528E-2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4.5721990766009579E-2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35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7.3964503280238736E-2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0.14222272033028061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0.17406410429002461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4.7349480052680581E-2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2.8228028100838909E-2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-5.4461795314155736E-3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35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7.6103327486426009E-2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9.2832879183833983E-2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2.6898486364280494E-2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6.26827567692545E-2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5.0962151982119064E-3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35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5.0016222793425991E-2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2.8280404630780742E-2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4.9906005301471046E-2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7.5124676847616367E-2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3.5027790261835001E-2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35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3.6181330995826766E-2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1.4112116561275867E-2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8.7339717480878765E-2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6.9571020811572515E-2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0.15235520063334063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35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5.7983463354166265E-2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3.1166899221989341E-2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0.15935189673129724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5.1633506489510594E-2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0.13070465513846363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35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5.5597504319122582E-2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9.1531262266968838E-2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4.0751002461543839E-2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9.0079492466443201E-2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2.9037841466069469E-2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0.10864730762454955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7.7559967404259744E-2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35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5.591476852611188E-2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0.11110096181557116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9.6384343072785539E-2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-1.318068379023396E-2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3.9003967991899424E-2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6.4423204870955875E-2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9.7446718327702797E-2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35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6.6478612402717685E-2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6.5507707964628459E-2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9.1075407799816377E-2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1.7737947043585889E-2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4.7743233596348578E-2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-2.6030779543172122E-2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35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4.959925581358382E-2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3.1246438874969584E-2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6.6102716177466547E-2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8.1460570876996652E-2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3.9936524939683693E-2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-1.5258750212779004E-2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35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4.074007545569458E-2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-1.9061969340158358E-3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0.12188263035996205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7.5408470062839461E-2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2.9303893912033807E-3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5.5813420503079136E-2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35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1.3735388790418357E-2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5.3616823978470673E-2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-9.4947502999870981E-2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2.8293398657312618E-2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-2.6306635523204003E-2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1.0545840525096217E-2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3.251107107821416E-2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35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3.7086993332056784E-2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5.8200479149020712E-2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-8.8414325758564449E-2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6.2852017671956695E-2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0.10325569546979274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2.2979074846185332E-2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-3.7345604383174358E-2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35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5.9727582673569035E-2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-6.7056812937972277E-2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0.27014364486401199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4.8576689688532015E-2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3.1699334219471575E-2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-3.2036758025382195E-3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3.3027808491381094E-2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35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4.8477329917141487E-2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-8.0163851769052608E-2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0.24761475795606103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0.14573821207090765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2.9213749040869486E-2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-1.1282649704082548E-2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7.3440709294247952E-2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66" customFormat="1" x14ac:dyDescent="0.35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6.9771518595054927E-2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8.0711725506330767E-2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0.1089663664338647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0.34877382861895301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3.7343888345218401E-2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6.1298497732862334E-3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1.9413058257497395E-2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66" customFormat="1" x14ac:dyDescent="0.35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7.4776374516582589E-2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8.4635014427880462E-2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0.22719061139239316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7.8446555269476415E-2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1.553940249079E-2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3.1344850569836602E-4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66" customFormat="1" x14ac:dyDescent="0.35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4.2627928794426229E-2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-8.3722445482907748E-3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-1.5813943725645929E-2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0.12909678231414223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4.8941306447406241E-2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2.172510496020541E-2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4.575849896437445E-2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66" customFormat="1" x14ac:dyDescent="0.35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5.4514800576649369E-2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1.305529693360441E-2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1.4336645758275646E-2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5.8421305108638633E-2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7.24777441668365E-2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7.0990911138267832E-2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5.6313923561621015E-2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66" customFormat="1" x14ac:dyDescent="0.35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6.4090844282895576E-2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5.4223111203106189E-2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7.5013566350008887E-2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9.6356391633378058E-2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7.2316022772889843E-2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5.2590214955310133E-2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7.0815323741499903E-2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66" customFormat="1" x14ac:dyDescent="0.35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4.3756985599940901E-2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0.1110362141186767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-2.7029697089154037E-2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9.1282447006391321E-2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6.8566155904708603E-2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2.3226456446667099E-2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0.10178801177796704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66" customFormat="1" x14ac:dyDescent="0.35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8.5178020688130296E-3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7.0991089599352186E-2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4.291919782374265E-2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2.9357131414565529E-2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8.5881718520232297E-2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2.6709917302247366E-2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0.11936375271409583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-1.6507683422748665E-2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66" customFormat="1" x14ac:dyDescent="0.35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6.5125800379248311E-2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5.1499808300652372E-2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4.0023469854527205E-2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9.0782432951740377E-2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0.17896216503950502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3.458845354370621E-2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7.4558193411700557E-2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7.4012392887424117E-2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66" customFormat="1" x14ac:dyDescent="0.35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4.4254934187982986E-2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-1.8557607597047387E-2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0.14037307646691621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-2.64761096068169E-2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6.1890590834496217E-2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6.9508666475898151E-2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66" customFormat="1" x14ac:dyDescent="0.35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2.6057121857974375E-2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-0.11378577657112221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2.5972456939056254E-2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7.7468564358663894E-2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6.6991442784666511E-2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0.12820383818959358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66" customFormat="1" x14ac:dyDescent="0.35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3.8654423680118732E-2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1.9294511169420714E-2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-4.1932387974838115E-2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3.1349728737861682E-4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0.17657746630061899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8.2304139280340083E-2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7.3966866781705054E-2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66" customFormat="1" x14ac:dyDescent="0.35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3.5796996476221254E-2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1.5161477025078307E-2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2.1282678901884733E-2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9.5045825517501736E-2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0.10751267433268485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4.2323265124069032E-2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7.7893838033357587E-2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0.19696969423869826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66" customFormat="1" x14ac:dyDescent="0.35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5.9827975130607447E-2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1.7453219056469127E-2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2.8298955363715628E-2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5.1463968821621187E-2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6.7656717502149188E-3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-3.6360592870413599E-3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8.7990641160494487E-2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0.11050731836409677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66" customFormat="1" x14ac:dyDescent="0.35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7.2647929805916389E-2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1.4703343777375366E-2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3.0343008207691646E-2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9.8800602458135156E-2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4.2845655983940967E-2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-3.6272131260595142E-3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5.4642442583509254E-2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3.3159021674248779E-2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66" customFormat="1" x14ac:dyDescent="0.35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5.2792567077907693E-2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2.2460528494912646E-2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2.8659229277958387E-2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9.1487100574079383E-2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0.1107603910500683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-6.8519140597949502E-2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1.7475143581642039E-2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66" customFormat="1" x14ac:dyDescent="0.35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6.24649281552212E-2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8.3785602829916872E-2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2.0866518534841338E-2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4.9996624300189474E-2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4.6559578510432464E-2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0.10568299128671677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-4.707231323686667E-2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1.4225301765455889E-2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66" customFormat="1" x14ac:dyDescent="0.35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6.0369780101894754E-2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3.9763000919744718E-2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2.7802697893394068E-2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3.7068396517923041E-3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9.4440521794218357E-2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8.5841171242675207E-2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3.9397025356084692E-2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6.0402916800912365E-2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66" customFormat="1" x14ac:dyDescent="0.35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7.8567895075602801E-2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1.0876370002711022E-2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2.6911985265247074E-2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-5.8244408765145805E-2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8.4373455342950265E-2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9.156680114040805E-2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5.041235038230063E-2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0.10260732568055109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66" customFormat="1" x14ac:dyDescent="0.35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7.1721755451991998E-2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7.6387069102411997E-2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4.0774366634415138E-2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7.6405386530764563E-3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7.5756243810348289E-2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7.3946871586874074E-2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5.6679951357833325E-2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8.1856891509956009E-2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66" customFormat="1" x14ac:dyDescent="0.35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5.4407350460573101E-2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2.6913821246411285E-2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2.9195590635116009E-2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5.4500317934335074E-2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9.3105664085286977E-2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0.10841364806516274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4.1236241408147079E-2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8.9442129185027364E-2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66" customFormat="1" x14ac:dyDescent="0.35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5.6514709647112804E-2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-1.7347534086968763E-2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2.6696528553651788E-2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3.655768260567327E-2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8.8969761933328506E-3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4.3825986275216389E-2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4.7180776099049027E-2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7.7852142321897855E-2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66" customFormat="1" x14ac:dyDescent="0.35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5.6601512683221777E-2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5.058030708940886E-2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2.7378818682130435E-2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8.3666274723081635E-2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4.8388163010011365E-3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8.7235504523755614E-2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5.8611448735170102E-2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0.10571060875096139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6.169191570438981E-2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66" customFormat="1" x14ac:dyDescent="0.35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0.37163940585271349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0.22517673705917374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4.7245218247838894E-2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0.46801570910674051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0.17977675108096647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0.40101756232265617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0.2187281360130866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0.53985349442071406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66" customFormat="1" x14ac:dyDescent="0.35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0.67739957927644578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0.26132878577820762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5.7322005582880031E-2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0.41882722832972608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0.54479527937189531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0.51097821881282002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0.40201896234233936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0.56179911708376795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66" customFormat="1" x14ac:dyDescent="0.35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0.48112670438481375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0.18599978068411316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0.15947064011634038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0.11927616494481952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0.32542434173793144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0.20739022262628759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0.20269684856391801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0.16105362711653148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66" customFormat="1" x14ac:dyDescent="0.35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0.19225261683238215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0.13684927350578757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0.24336197343731114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0.14072026621626543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-2.887744043373297E-2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-3.1391137148794046E-3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0.21402528682102395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5.157766096498495E-2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0.12981186600035133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66" customFormat="1" x14ac:dyDescent="0.35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9.6990840488774488E-2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7.886527226048301E-2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9.9162348121322408E-2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8.5757494111543098E-2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1.1787799760736073E-2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0.12339958403913509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7.7612809763487611E-2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0.10484821490713281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0.14184072773807932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66" customFormat="1" x14ac:dyDescent="0.35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5.9628827563638298E-2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4.9732262266871885E-2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8.9571177555067161E-2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6.5131392496620144E-4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0.13605673412221053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0.24945085045476567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3.8634457575234871E-2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0.14420274407511591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0.24819186861275067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66" customFormat="1" x14ac:dyDescent="0.35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0.11910222140595361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4.7479702212332997E-2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6.7801152569225698E-2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2.5096685882976866E-2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8.4458962211330091E-2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0.17713149492765634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0.11035010214851337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0.111076400823376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0.26053250278282203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66" customFormat="1" x14ac:dyDescent="0.35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7.3634190893059559E-2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9.0425708492093859E-2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3.7673703068790587E-2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3.0520482317166309E-2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0.1243935138094121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0.20365471731319684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-0.23112329489262029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7.2199719044680366E-2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0.19231899161993637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66" customFormat="1" x14ac:dyDescent="0.35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0.11599696627141109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0.10283466705191713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4.9545338145529971E-2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-1.0012852459846955E-2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9.420368238371335E-2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0.20114112958366026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5.4210051609658416E-2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7.4424263033346927E-2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0.20451917850798895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66" customFormat="1" x14ac:dyDescent="0.35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8.794976437211921E-2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0.10258520124112613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0.10652456317766523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3.9242787521158284E-2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0.12623244278551415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5.2409096535170452E-2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2.6467320752199042E-2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5.7481785314368761E-2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6.8419654305751809E-2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0.20620472728627925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-1.1434278905835704E-2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66" customFormat="1" x14ac:dyDescent="0.35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0.13138372264737908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0.1669120953464025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8.4938063893567062E-2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5.4043546902489359E-2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0.12925940259074853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7.6070049117234584E-2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1.8684937954234204E-2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7.7870279458377878E-2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6.8809936070802102E-2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0.16518738393635468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9.2414012906810283E-2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66" customFormat="1" x14ac:dyDescent="0.35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0.12342599722963055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0.16113949283710349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5.4706712385410139E-2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4.3513884955469928E-2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4.7921907948099252E-2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0.18321394068046337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9.577958379821272E-2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8.7763702146864686E-2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6.2949263096228281E-2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0.13475791432392925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2.6182808422864801E-2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66" customFormat="1" x14ac:dyDescent="0.35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0.11791559288339326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0.15621045233266839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6.0439904509127729E-2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3.9665315231369735E-2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8.0851915878481506E-2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0.12307054918520466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7.4751361660551963E-2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2.4970242723856284E-2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2.7487000045459897E-2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0.14666408929982211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-2.7216364056170783E-2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66" customFormat="1" x14ac:dyDescent="0.35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0.1258551583950509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0.16681524248051405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7.5023603243919101E-2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3.910857926471123E-2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8.5605838752984775E-2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8.8594075884324885E-2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5.3503841930312657E-2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3.4404039592301761E-3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3.0938317496999046E-2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0.13922377702367594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-1.82083984536896E-3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66" customFormat="1" x14ac:dyDescent="0.35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0.14007508774269817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0.20008574592681327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8.2014997162926484E-2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3.4199918258110973E-2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6.2476223092853278E-2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0.14365086338556754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0.12642948068761384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0.12971384548164999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3.260194432704866E-2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0.10780138688996921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3.605769169926587E-2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66" customFormat="1" x14ac:dyDescent="0.35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3.7237010398651238E-2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2.4603241753343053E-2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7.6198468171595701E-2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2.9534915334997303E-2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7.7155737280331982E-2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9.1116387931824416E-2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0.1477142797921096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6.2671104859437499E-2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8.7297050735777315E-2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0.19321937713236581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2.1453591847819808E-2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66" customFormat="1" x14ac:dyDescent="0.35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9.2171336280712168E-2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9.4922098746423877E-2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9.89620826576465E-2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2.9073566667681128E-2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3.7538244501567508E-2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9.8809753695725977E-2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7.3218655435556945E-2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0.22448727563739013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0.15763671421628844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0.28224940529948994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5.0344201555942547E-2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66" customFormat="1" x14ac:dyDescent="0.35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0.1058317582714956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0.13585317829870469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7.8381794068508759E-2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2.7691445829843842E-2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3.2952528662222091E-2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9.3696739400261242E-2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3.1942763769211124E-2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0.10971594154039854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0.10290198168026365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0.16077534778553271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0.11968373483831041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66" customFormat="1" x14ac:dyDescent="0.35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7.7373655320115198E-2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7.780293154994955E-2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2.6595777088934014E-2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2.6221450558015613E-2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0.16229368699740099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8.6197356123651314E-2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6.8287810460068599E-2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5.7491821466430171E-2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0.12469675211279685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0.14497230152443019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0.10042899134171779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66" customFormat="1" x14ac:dyDescent="0.35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9.0478395629548292E-2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0.10677645468163144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7.0041834941302339E-2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3.4768752565936811E-2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0.10815484501842643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2.8398756066766673E-2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0.12469133590684156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1.3582561672504934E-2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0.13387176805943191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0.10735626816464094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3.8814572803759662E-2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66" customFormat="1" x14ac:dyDescent="0.35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0.10604960818498332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0.12300353336811654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9.494964827201291E-2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2.8987556717297691E-2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6.8917230775514815E-2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8.8952792352355869E-2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0.11535520411598199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0.14884068095622482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8.6079496719213999E-2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6.7884564792134006E-2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0.11363602568994802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66" customFormat="1" x14ac:dyDescent="0.35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7.8987580806043844E-2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8.2014867032270011E-2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6.9667105859359646E-2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2.1820326274323731E-2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8.32812540192156E-2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0.1518790007932489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0.197361405129312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3.5407643940376987E-2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0.1443759464964316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0.19157055296879344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0.13928949860429674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-7.7146312862395372E-2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66" customFormat="1" x14ac:dyDescent="0.35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7.7644649939488719E-2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9.297563147408261E-2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2.6129257952882678E-2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4.0553880657159036E-2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-2.2572873507804347E-2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0.12336289676076828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0.22631918506952653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0.11947315951198401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0.1014891043218431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8.4870495461584206E-2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5.1825143928470485E-2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-1.8556701574445444E-2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66" customFormat="1" x14ac:dyDescent="0.35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4.2771490905357146E-2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3.302348690847734E-2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1.2174232657603534E-2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3.2939474579972039E-2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5.0287857464045516E-2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3.0980531747974327E-2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0.17684372192510467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8.4045487362612636E-2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2.2554183498609381E-2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4.9757845151795932E-2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7.1712410221612455E-2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66" customFormat="1" x14ac:dyDescent="0.35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3.8195320215313133E-2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1.7442883454594771E-2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5.4563004409911908E-2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2.9774642017540653E-2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0.14285776717530463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6.7049785603931822E-2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0.20690861703725538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5.2801409170359914E-2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6.5822790665387654E-2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4.0177456276487833E-2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0.15289368224795252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66" customFormat="1" x14ac:dyDescent="0.35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-7.072710513070346E-3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-5.1462465516829869E-2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8.7992696312127361E-2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3.5137315313682471E-2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3.8115493643094966E-2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0.14402658565832271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0.11909267462593998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0.10901444543036054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8.1949017401520274E-2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-3.2149865316880577E-3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6.8663627787834969E-2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4.0777855492160731E-2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66" customFormat="1" x14ac:dyDescent="0.35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1.8655594210875037E-2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2.6678054716882116E-3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6.6025586539646186E-2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4.0790812484616801E-3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-2.7287871158950927E-2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7.345543380003261E-2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-7.503221557596973E-2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8.9103996203292901E-2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8.3296787661233829E-2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8.5476000624409298E-2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0.1138743449485442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-6.0836974525009246E-3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9.431770014426677E-2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66" customFormat="1" x14ac:dyDescent="0.35">
      <c r="A94" s="20">
        <f t="shared" si="5"/>
        <v>44682</v>
      </c>
      <c r="B94" s="12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1.3314327868841236E-2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-2.287102815212938E-2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4.9324176132389042E-2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4.0398480012397764E-2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3.5959660194106569E-2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8.5295470909600546E-2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-9.6298734340095726E-2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7.2777258134492762E-2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0.10819075780515552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5.27465002586609E-2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0.13973141403192813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5.2389785809320077E-2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6.3493604685443739E-2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66" customFormat="1" x14ac:dyDescent="0.35">
      <c r="A95" s="20">
        <f t="shared" si="5"/>
        <v>44713</v>
      </c>
      <c r="B95" s="12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>3.4206316835944994E-2</v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>1.6112299091320503E-2</v>
      </c>
      <c r="E95" s="14" t="str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>#N/A</v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>8.0316647721095036E-2</v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>3.3543291879959414E-2</v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>4.9873946878769004E-2</v>
      </c>
      <c r="I95" s="14" t="str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>#N/A</v>
      </c>
      <c r="J95" s="14" t="str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>#N/A</v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>4.685824225724855E-2</v>
      </c>
      <c r="L95" s="14" t="str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>#N/A</v>
      </c>
      <c r="M95" s="14" t="str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>#N/A</v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>-0.10680896491386094</v>
      </c>
      <c r="O95" s="14" t="str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>#N/A</v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>0.10813031944816776</v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>8.2471091475729397E-2</v>
      </c>
      <c r="R95" s="14" t="str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>#N/A</v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>2.4917934409641518E-2</v>
      </c>
      <c r="T95" s="14" t="str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>#N/A</v>
      </c>
      <c r="U95" s="14" t="str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>#N/A</v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>7.9987140176938532E-2</v>
      </c>
      <c r="W95" s="14" t="str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>#N/A</v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>0.10823483378544885</v>
      </c>
      <c r="Y95" s="14" t="str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>#N/A</v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>7.5756259017376593E-3</v>
      </c>
      <c r="AA95" s="14" t="str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>#N/A</v>
      </c>
    </row>
    <row r="96" spans="1:27" s="66" customFormat="1" x14ac:dyDescent="0.35">
      <c r="A96" s="20">
        <f t="shared" si="5"/>
        <v>44743</v>
      </c>
      <c r="B96" s="12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>2.0024943680581719E-2</v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>-2.3290276432278434E-3</v>
      </c>
      <c r="E96" s="14" t="str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>#N/A</v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>7.8241876917940933E-2</v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>2.7618051877774663E-2</v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>4.5774569924486475E-2</v>
      </c>
      <c r="I96" s="14" t="str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>#N/A</v>
      </c>
      <c r="J96" s="14" t="str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>#N/A</v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>1.3170851273761386E-2</v>
      </c>
      <c r="L96" s="14" t="str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>#N/A</v>
      </c>
      <c r="M96" s="14" t="str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>#N/A</v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>0.12223240607779373</v>
      </c>
      <c r="O96" s="14" t="str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>#N/A</v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>5.4243630288536071E-2</v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>4.644080773530912E-2</v>
      </c>
      <c r="R96" s="14" t="str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>#N/A</v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>6.0468367549686874E-2</v>
      </c>
      <c r="T96" s="14" t="str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>#N/A</v>
      </c>
      <c r="U96" s="14" t="str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>#N/A</v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>3.37637355083098E-2</v>
      </c>
      <c r="W96" s="14" t="str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>#N/A</v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>0.1274748487284878</v>
      </c>
      <c r="Y96" s="14" t="str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>#N/A</v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>5.6592396077302265E-2</v>
      </c>
      <c r="AA96" s="14" t="str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>#N/A</v>
      </c>
    </row>
    <row r="97" spans="1:27" s="66" customFormat="1" x14ac:dyDescent="0.35">
      <c r="A97" s="20">
        <f t="shared" si="5"/>
        <v>44774</v>
      </c>
      <c r="B97" s="12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>-3.9800907944189667E-3</v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>-6.9048835626452476E-2</v>
      </c>
      <c r="E97" s="14" t="str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>#N/A</v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>6.9571163714558404E-2</v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>1.0820076265703582E-2</v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>0.25673835553167845</v>
      </c>
      <c r="I97" s="14" t="str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>#N/A</v>
      </c>
      <c r="J97" s="14" t="str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>#N/A</v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>0.17725037412801981</v>
      </c>
      <c r="L97" s="14" t="str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>#N/A</v>
      </c>
      <c r="M97" s="14" t="str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>#N/A</v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>0.35467799175197778</v>
      </c>
      <c r="O97" s="14" t="str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>#N/A</v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>0.12064834235202571</v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>1.659739928726256E-2</v>
      </c>
      <c r="R97" s="14" t="str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>#N/A</v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>3.2682744996414215E-2</v>
      </c>
      <c r="T97" s="14" t="str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>#N/A</v>
      </c>
      <c r="U97" s="14" t="str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>#N/A</v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>0.10599877641125421</v>
      </c>
      <c r="W97" s="14" t="str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>#N/A</v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>0.12080934444201685</v>
      </c>
      <c r="Y97" s="14" t="str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>#N/A</v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>5.7195605330288002E-2</v>
      </c>
      <c r="AA97" s="14" t="str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>#N/A</v>
      </c>
    </row>
    <row r="98" spans="1:27" s="66" customFormat="1" x14ac:dyDescent="0.35">
      <c r="A98" s="20">
        <f t="shared" si="5"/>
        <v>44805</v>
      </c>
      <c r="B98" s="12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>-1.0603331352774137E-2</v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>-4.791638081762184E-2</v>
      </c>
      <c r="E98" s="14" t="str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>#N/A</v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>1.2155519386040092E-2</v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>9.873060014396362E-3</v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>9.7289210571992912E-2</v>
      </c>
      <c r="I98" s="14" t="str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>#N/A</v>
      </c>
      <c r="J98" s="14" t="str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>#N/A</v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>1.5505063701139354E-2</v>
      </c>
      <c r="L98" s="14" t="str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>#N/A</v>
      </c>
      <c r="M98" s="14" t="str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>#N/A</v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>0.11200392935813275</v>
      </c>
      <c r="O98" s="14" t="str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>#N/A</v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>1.9005540235608409E-2</v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>4.4169471896489787E-2</v>
      </c>
      <c r="R98" s="14" t="str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>#N/A</v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>2.9704516413451731E-2</v>
      </c>
      <c r="T98" s="14" t="str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>#N/A</v>
      </c>
      <c r="U98" s="14" t="str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>#N/A</v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>6.8296353925387798E-2</v>
      </c>
      <c r="W98" s="14" t="str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>#N/A</v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>0.11672425813561071</v>
      </c>
      <c r="Y98" s="14" t="str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>#N/A</v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>6.362831756851306E-2</v>
      </c>
      <c r="AA98" s="14" t="str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>#N/A</v>
      </c>
    </row>
    <row r="99" spans="1:27" s="66" customFormat="1" x14ac:dyDescent="0.35">
      <c r="A99" s="20">
        <f t="shared" si="5"/>
        <v>44835</v>
      </c>
      <c r="B99" s="12">
        <v>44866</v>
      </c>
      <c r="C99" s="14">
        <f>IF(VLOOKUP(B99,Data!$A:$AN,MATCH(yoy!$C$1,Data!$A$1:$AN$1,),)=0,"#N/A",(((VLOOKUP(B99,Data!$A:$AN,MATCH(yoy!$C$1,Data!$A$1:$AN$1,),)-VLOOKUP(A99,Data!$A:$AN,MATCH(yoy!$C$1,Data!$A$1:$AN$1,),))/VLOOKUP(A99,Data!$A:$AN,MATCH(yoy!$C$1,Data!$A$1:$AN$1,),))+1)^12-1)</f>
        <v>-1.8449197887415281E-2</v>
      </c>
      <c r="D99" s="14">
        <f>IF(VLOOKUP(B99,Data!$A:$AN,MATCH(yoy!$D$1,Data!$A$1:$AN$1,),)=0,"#N/A",(((VLOOKUP(B99,Data!$A:$AN,MATCH(yoy!$D$1,Data!$A$1:$AN$1,),)-VLOOKUP(A99,Data!$A:$AN,MATCH(yoy!$D$1,Data!$A$1:$AN$1,),))/VLOOKUP(A99,Data!$A:$AN,MATCH(yoy!$D$1,Data!$A$1:$AN$1,),))+1)^12-1)</f>
        <v>-3.3484973627399661E-2</v>
      </c>
      <c r="E99" s="14" t="str">
        <f>IF(VLOOKUP(B99,Data!$A:$AN,MATCH(yoy!$E$1,Data!$A$1:$AN$1,),)=0,"#N/A",(((VLOOKUP(B99,Data!$A:$AN,MATCH(yoy!$E$1,Data!$A$1:$AN$1,),)-VLOOKUP(A99,Data!$A:$AN,MATCH(yoy!$E$1,Data!$A$1:$AN$1,),))/VLOOKUP(A99,Data!$A:$AN,MATCH(yoy!$E$1,Data!$A$1:$AN$1,),))+1)^12-1)</f>
        <v>#N/A</v>
      </c>
      <c r="F99" s="14">
        <f>IF(VLOOKUP(B99,Data!$A:$AN,MATCH(yoy!$F$1,Data!$A$1:$AN$1,),)=0,"#N/A",(((VLOOKUP(B99,Data!$A:$AN,MATCH(yoy!$F$1,Data!$A$1:$AN$1,),)-VLOOKUP(A99,Data!$A:$AN,MATCH(yoy!$F$1,Data!$A$1:$AN$1,),))/VLOOKUP(A99,Data!$A:$AN,MATCH(yoy!$F$1,Data!$A$1:$AN$1,),))+1)^12-1)</f>
        <v>-4.4602938942958081E-3</v>
      </c>
      <c r="G99" s="14">
        <f>IF(VLOOKUP(B99,Data!$A:$AN,MATCH(yoy!$G$1,Data!$A$1:$AN$1,),)=0,"#N/A",(((VLOOKUP(B99,Data!$A:$AN,MATCH(yoy!$G$1,Data!$A$1:$AN$1,),)-VLOOKUP(A99,Data!$A:$AN,MATCH(yoy!$G$1,Data!$A$1:$AN$1,),))/VLOOKUP(A99,Data!$A:$AN,MATCH(yoy!$G$1,Data!$A$1:$AN$1,),))+1)^12-1)</f>
        <v>3.4561120539315038E-2</v>
      </c>
      <c r="H99" s="14">
        <f>IF(VLOOKUP(B99,Data!$A:$AN,MATCH(yoy!$H$1,Data!$A$1:$AN$1,),)=0,"#N/A",(((VLOOKUP(B99,Data!$A:$AN,MATCH(yoy!$H$1,Data!$A$1:$AN$1,),)-VLOOKUP(A99,Data!$A:$AN,MATCH(yoy!$H$1,Data!$A$1:$AN$1,),))/VLOOKUP(A99,Data!$A:$AN,MATCH(yoy!$H$1,Data!$A$1:$AN$1,),))+1)^12-1)</f>
        <v>-0.14152671187173538</v>
      </c>
      <c r="I99" s="14" t="str">
        <f>IF(VLOOKUP(B99,Data!$A:$AN,MATCH(yoy!$I$1,Data!$A$1:$AN$1,),)=0,"#N/A",(((VLOOKUP(B99,Data!$A:$AN,MATCH(yoy!$I$1,Data!$A$1:$AN$1,),)-VLOOKUP(A99,Data!$A:$AN,MATCH(yoy!$I$1,Data!$A$1:$AN$1,),))/VLOOKUP(A99,Data!$A:$AN,MATCH(yoy!$I$1,Data!$A$1:$AN$1,),))+1)^12-1)</f>
        <v>#N/A</v>
      </c>
      <c r="J99" s="14" t="str">
        <f>IF(VLOOKUP(B99,Data!$A:$AN,MATCH(yoy!$J$1,Data!$A$1:$AN$1,),)=0,"#N/A",(((VLOOKUP(B99,Data!$A:$AN,MATCH(yoy!$J$1,Data!$A$1:$AN$1,),)-VLOOKUP(A99,Data!$A:$AN,MATCH(yoy!$J$1,Data!$A$1:$AN$1,),))/VLOOKUP(A99,Data!$A:$AN,MATCH(yoy!$J$1,Data!$A$1:$AN$1,),))+1)^12-1)</f>
        <v>#N/A</v>
      </c>
      <c r="K99" s="14">
        <f>IF(VLOOKUP(B99,Data!$A:$AN,MATCH(yoy!$K$1,Data!$A$1:$AN$1,),)=0,"#N/A",(((VLOOKUP(B99,Data!$A:$AN,MATCH(yoy!$K$1,Data!$A$1:$AN$1,),)-VLOOKUP(A99,Data!$A:$AN,MATCH(yoy!$K$1,Data!$A$1:$AN$1,),))/VLOOKUP(A99,Data!$A:$AN,MATCH(yoy!$K$1,Data!$A$1:$AN$1,),))+1)^12-1)</f>
        <v>-9.1468038727295142E-2</v>
      </c>
      <c r="L99" s="14" t="str">
        <f>IF(VLOOKUP(B99,Data!$A:$AN,MATCH(yoy!$L$1,Data!$A$1:$AN$1,),)=0,"#N/A",(((VLOOKUP(B99,Data!$A:$AN,MATCH(yoy!$L$1,Data!$A$1:$AN$1,),)-VLOOKUP(A99,Data!$A:$AN,MATCH(yoy!$L$1,Data!$A$1:$AN$1,),))/VLOOKUP(A99,Data!$A:$AN,MATCH(yoy!$L$1,Data!$A$1:$AN$1,),))+1)^12-1)</f>
        <v>#N/A</v>
      </c>
      <c r="M99" s="14" t="str">
        <f>IF(VLOOKUP(B99,Data!$A:$AN,MATCH(yoy!$M$1,Data!$A$1:$AN$1,),)=0,"#N/A",(((VLOOKUP(B99,Data!$A:$AN,MATCH(yoy!$M$1,Data!$A$1:$AN$1,),)-VLOOKUP(A99,Data!$A:$AN,MATCH(yoy!$M$1,Data!$A$1:$AN$1,),))/VLOOKUP(A99,Data!$A:$AN,MATCH(yoy!$M$1,Data!$A$1:$AN$1,),))+1)^12-1)</f>
        <v>#N/A</v>
      </c>
      <c r="N99" s="14">
        <f>IF(VLOOKUP(B99,Data!$A:$AN,MATCH(yoy!$N$1,Data!$A$1:$AN$1,),)=0,"#N/A",(((VLOOKUP(B99,Data!$A:$AN,MATCH(yoy!$N$1,Data!$A$1:$AN$1,),)-VLOOKUP(A99,Data!$A:$AN,MATCH(yoy!$N$1,Data!$A$1:$AN$1,),))/VLOOKUP(A99,Data!$A:$AN,MATCH(yoy!$N$1,Data!$A$1:$AN$1,),))+1)^12-1)</f>
        <v>0.16892138515441224</v>
      </c>
      <c r="O99" s="14" t="str">
        <f>IF(VLOOKUP(B99,Data!$A:$AN,MATCH(yoy!$O$1,Data!$A$1:$AN$1,),)=0,"#N/A",(((VLOOKUP(B99,Data!$A:$AN,MATCH(yoy!$O$1,Data!$A$1:$AN$1,),)-VLOOKUP(A99,Data!$A:$AN,MATCH(yoy!$O$1,Data!$A$1:$AN$1,),))/VLOOKUP(A99,Data!$A:$AN,MATCH(yoy!$O$1,Data!$A$1:$AN$1,),))+1)^12-1)</f>
        <v>#N/A</v>
      </c>
      <c r="P99" s="14">
        <f>IF(VLOOKUP(B99,Data!$A:$AN,MATCH(yoy!$P$1,Data!$A$1:$AN$1,),)=0,"#N/A",(((VLOOKUP(B99,Data!$A:$AN,MATCH(yoy!$P$1,Data!$A$1:$AN$1,),)-VLOOKUP(A99,Data!$A:$AN,MATCH(yoy!$P$1,Data!$A$1:$AN$1,),))/VLOOKUP(A99,Data!$A:$AN,MATCH(yoy!$P$1,Data!$A$1:$AN$1,),))+1)^12-1)</f>
        <v>0.12968352657509752</v>
      </c>
      <c r="Q99" s="14">
        <f>IF(VLOOKUP(B99,Data!$A:$AN,MATCH(yoy!$Q$1,Data!$A$1:$AN$1,),)=0,"#N/A",(((VLOOKUP(B99,Data!$A:$AN,MATCH(yoy!$Q$1,Data!$A$1:$AN$1,),)-VLOOKUP(A99,Data!$A:$AN,MATCH(yoy!$Q$1,Data!$A$1:$AN$1,),))/VLOOKUP(A99,Data!$A:$AN,MATCH(yoy!$Q$1,Data!$A$1:$AN$1,),))+1)^12-1)</f>
        <v>8.6971589919765391E-2</v>
      </c>
      <c r="R99" s="14" t="str">
        <f>IF(VLOOKUP(B99,Data!$A:$AN,MATCH(yoy!$R$1,Data!$A$1:$AN$1,),)=0,"#N/A",(((VLOOKUP(B99,Data!$A:$AN,MATCH(yoy!$R$1,Data!$A$1:$AN$1,),)-VLOOKUP(A99,Data!$A:$AN,MATCH(yoy!$R$1,Data!$A$1:$AN$1,),))/VLOOKUP(A99,Data!$A:$AN,MATCH(yoy!$R$1,Data!$A$1:$AN$1,),))+1)^12-1)</f>
        <v>#N/A</v>
      </c>
      <c r="S99" s="14" t="str">
        <f>IF(VLOOKUP(B99,Data!$A:$AN,MATCH(yoy!$S$1,Data!$A$1:$AN$1,),)=0,"#N/A",(((VLOOKUP(B99,Data!$A:$AN,MATCH(yoy!$S$1,Data!$A$1:$AN$1,),)-VLOOKUP(A99,Data!$A:$AN,MATCH(yoy!$S$1,Data!$A$1:$AN$1,),))/VLOOKUP(A99,Data!$A:$AN,MATCH(yoy!$S$1,Data!$A$1:$AN$1,),))+1)^12-1)</f>
        <v>#N/A</v>
      </c>
      <c r="T99" s="14" t="str">
        <f>IF(VLOOKUP(B99,Data!$A:$AN,MATCH(yoy!$T$1,Data!$A$1:$AN$1,),)=0,"#N/A",(((VLOOKUP(B99,Data!$A:$AN,MATCH(yoy!$T$1,Data!$A$1:$AN$1,),)-VLOOKUP(A99,Data!$A:$AN,MATCH(yoy!$T$1,Data!$A$1:$AN$1,),))/VLOOKUP(A99,Data!$A:$AN,MATCH(yoy!$T$1,Data!$A$1:$AN$1,),))+1)^12-1)</f>
        <v>#N/A</v>
      </c>
      <c r="U99" s="14" t="str">
        <f>IF(VLOOKUP(B99,Data!$A:$AN,MATCH(yoy!$U$1,Data!$A$1:$AN$1,),)=0,"#N/A",(((VLOOKUP(B99,Data!$A:$AN,MATCH(yoy!$U$1,Data!$A$1:$AN$1,),)-VLOOKUP(A99,Data!$A:$AN,MATCH(yoy!$U$1,Data!$A$1:$AN$1,),))/VLOOKUP(A99,Data!$A:$AN,MATCH(yoy!$U$1,Data!$A$1:$AN$1,),))+1)^12-1)</f>
        <v>#N/A</v>
      </c>
      <c r="V99" s="14">
        <f>IF(VLOOKUP(B99,Data!$A:$AN,MATCH(yoy!$V$1,Data!$A$1:$AN$1,),)=0,"#N/A",(((VLOOKUP(B99,Data!$A:$AN,MATCH(yoy!$V$1,Data!$A$1:$AN$1,),)-VLOOKUP(A99,Data!$A:$AN,MATCH(yoy!$V$1,Data!$A$1:$AN$1,),))/VLOOKUP(A99,Data!$A:$AN,MATCH(yoy!$V$1,Data!$A$1:$AN$1,),))+1)^12-1)</f>
        <v>-5.4765104310326995E-3</v>
      </c>
      <c r="W99" s="14" t="str">
        <f>IF(VLOOKUP(B99,Data!$A:$AN,MATCH(yoy!$W$1,Data!$A$1:$AN$1,),)=0,"#N/A",(((VLOOKUP(B99,Data!$A:$AN,MATCH(yoy!$W$1,Data!$A$1:$AN$1,),)-VLOOKUP(A99,Data!$A:$AN,MATCH(yoy!$W$1,Data!$A$1:$AN$1,),))/VLOOKUP(A99,Data!$A:$AN,MATCH(yoy!$W$1,Data!$A$1:$AN$1,),))+1)^12-1)</f>
        <v>#N/A</v>
      </c>
      <c r="X99" s="14">
        <f>IF(VLOOKUP(B99,Data!$A:$AN,MATCH(yoy!$X$1,Data!$A$1:$AN$1,),)=0,"#N/A",(((VLOOKUP(B99,Data!$A:$AN,MATCH(yoy!$X$1,Data!$A$1:$AN$1,),)-VLOOKUP(A99,Data!$A:$AN,MATCH(yoy!$X$1,Data!$A$1:$AN$1,),))/VLOOKUP(A99,Data!$A:$AN,MATCH(yoy!$X$1,Data!$A$1:$AN$1,),))+1)^12-1)</f>
        <v>0.11964626615730634</v>
      </c>
      <c r="Y99" s="14" t="str">
        <f>IF(VLOOKUP(B99,Data!$A:$AN,MATCH(yoy!$Y$1,Data!$A$1:$AN$1,),)=0,"#N/A",(((VLOOKUP(B99,Data!$A:$AN,MATCH(yoy!$Y$1,Data!$A$1:$AN$1,),)-VLOOKUP(A99,Data!$A:$AN,MATCH(yoy!$Y$1,Data!$A$1:$AN$1,),))/VLOOKUP(A99,Data!$A:$AN,MATCH(yoy!$Y$1,Data!$A$1:$AN$1,),))+1)^12-1)</f>
        <v>#N/A</v>
      </c>
      <c r="Z99" s="14">
        <f>IF(VLOOKUP(B99,Data!$A:$AN,MATCH(yoy!$Z$1,Data!$A$1:$AN$1,),)=0,"#N/A",(((VLOOKUP(B99,Data!$A:$AN,MATCH(yoy!$Z$1,Data!$A$1:$AN$1,),)-VLOOKUP(A99,Data!$A:$AN,MATCH(yoy!$Z$1,Data!$A$1:$AN$1,),))/VLOOKUP(A99,Data!$A:$AN,MATCH(yoy!$Z$1,Data!$A$1:$AN$1,),))+1)^12-1)</f>
        <v>5.4658421699874671E-2</v>
      </c>
      <c r="AA99" s="14" t="str">
        <f>IF(VLOOKUP(B99,Data!$A:$AN,MATCH(yoy!$AA$1,Data!$A$1:$AN$1,),)=0,"#N/A",(((VLOOKUP(B99,Data!$A:$AN,MATCH(yoy!$AA$1,Data!$A$1:$AN$1,),)-VLOOKUP(A99,Data!$A:$AN,MATCH(yoy!$AA$1,Data!$A$1:$AN$1,),))/VLOOKUP(A99,Data!$A:$AN,MATCH(yoy!$AA$1,Data!$A$1:$AN$1,),))+1)^12-1)</f>
        <v>#N/A</v>
      </c>
    </row>
    <row r="100" spans="1:27" s="66" customFormat="1" x14ac:dyDescent="0.35">
      <c r="A100" s="20">
        <f t="shared" si="5"/>
        <v>44866</v>
      </c>
      <c r="B100" s="12">
        <v>44896</v>
      </c>
      <c r="C100" s="14" t="str">
        <f>IF(VLOOKUP(B100,Data!$A:$AN,MATCH(yoy!$C$1,Data!$A$1:$AN$1,),)=0,"#N/A",(((VLOOKUP(B100,Data!$A:$AN,MATCH(yoy!$C$1,Data!$A$1:$AN$1,),)-VLOOKUP(A100,Data!$A:$AN,MATCH(yoy!$C$1,Data!$A$1:$AN$1,),))/VLOOKUP(A100,Data!$A:$AN,MATCH(yoy!$C$1,Data!$A$1:$AN$1,),))+1)^12-1)</f>
        <v>#N/A</v>
      </c>
      <c r="D100" s="14">
        <f>IF(VLOOKUP(B100,Data!$A:$AN,MATCH(yoy!$D$1,Data!$A$1:$AN$1,),)=0,"#N/A",(((VLOOKUP(B100,Data!$A:$AN,MATCH(yoy!$D$1,Data!$A$1:$AN$1,),)-VLOOKUP(A100,Data!$A:$AN,MATCH(yoy!$D$1,Data!$A$1:$AN$1,),))/VLOOKUP(A100,Data!$A:$AN,MATCH(yoy!$D$1,Data!$A$1:$AN$1,),))+1)^12-1)</f>
        <v>-7.9753884715141554E-2</v>
      </c>
      <c r="E100" s="14" t="str">
        <f>IF(VLOOKUP(B100,Data!$A:$AN,MATCH(yoy!$E$1,Data!$A$1:$AN$1,),)=0,"#N/A",(((VLOOKUP(B100,Data!$A:$AN,MATCH(yoy!$E$1,Data!$A$1:$AN$1,),)-VLOOKUP(A100,Data!$A:$AN,MATCH(yoy!$E$1,Data!$A$1:$AN$1,),))/VLOOKUP(A100,Data!$A:$AN,MATCH(yoy!$E$1,Data!$A$1:$AN$1,),))+1)^12-1)</f>
        <v>#N/A</v>
      </c>
      <c r="F100" s="14">
        <f>IF(VLOOKUP(B100,Data!$A:$AN,MATCH(yoy!$F$1,Data!$A$1:$AN$1,),)=0,"#N/A",(((VLOOKUP(B100,Data!$A:$AN,MATCH(yoy!$F$1,Data!$A$1:$AN$1,),)-VLOOKUP(A100,Data!$A:$AN,MATCH(yoy!$F$1,Data!$A$1:$AN$1,),))/VLOOKUP(A100,Data!$A:$AN,MATCH(yoy!$F$1,Data!$A$1:$AN$1,),))+1)^12-1)</f>
        <v>1.6541807262486552E-2</v>
      </c>
      <c r="G100" s="14">
        <f>IF(VLOOKUP(B100,Data!$A:$AN,MATCH(yoy!$G$1,Data!$A$1:$AN$1,),)=0,"#N/A",(((VLOOKUP(B100,Data!$A:$AN,MATCH(yoy!$G$1,Data!$A$1:$AN$1,),)-VLOOKUP(A100,Data!$A:$AN,MATCH(yoy!$G$1,Data!$A$1:$AN$1,),))/VLOOKUP(A100,Data!$A:$AN,MATCH(yoy!$G$1,Data!$A$1:$AN$1,),))+1)^12-1)</f>
        <v>5.9028342783615795E-3</v>
      </c>
      <c r="H100" s="14">
        <f>IF(VLOOKUP(B100,Data!$A:$AN,MATCH(yoy!$H$1,Data!$A$1:$AN$1,),)=0,"#N/A",(((VLOOKUP(B100,Data!$A:$AN,MATCH(yoy!$H$1,Data!$A$1:$AN$1,),)-VLOOKUP(A100,Data!$A:$AN,MATCH(yoy!$H$1,Data!$A$1:$AN$1,),))/VLOOKUP(A100,Data!$A:$AN,MATCH(yoy!$H$1,Data!$A$1:$AN$1,),))+1)^12-1)</f>
        <v>-8.3798624845282998E-2</v>
      </c>
      <c r="I100" s="14" t="str">
        <f>IF(VLOOKUP(B100,Data!$A:$AN,MATCH(yoy!$I$1,Data!$A$1:$AN$1,),)=0,"#N/A",(((VLOOKUP(B100,Data!$A:$AN,MATCH(yoy!$I$1,Data!$A$1:$AN$1,),)-VLOOKUP(A100,Data!$A:$AN,MATCH(yoy!$I$1,Data!$A$1:$AN$1,),))/VLOOKUP(A100,Data!$A:$AN,MATCH(yoy!$I$1,Data!$A$1:$AN$1,),))+1)^12-1)</f>
        <v>#N/A</v>
      </c>
      <c r="J100" s="14" t="str">
        <f>IF(VLOOKUP(B100,Data!$A:$AN,MATCH(yoy!$J$1,Data!$A$1:$AN$1,),)=0,"#N/A",(((VLOOKUP(B100,Data!$A:$AN,MATCH(yoy!$J$1,Data!$A$1:$AN$1,),)-VLOOKUP(A100,Data!$A:$AN,MATCH(yoy!$J$1,Data!$A$1:$AN$1,),))/VLOOKUP(A100,Data!$A:$AN,MATCH(yoy!$J$1,Data!$A$1:$AN$1,),))+1)^12-1)</f>
        <v>#N/A</v>
      </c>
      <c r="K100" s="14">
        <f>IF(VLOOKUP(B100,Data!$A:$AN,MATCH(yoy!$K$1,Data!$A$1:$AN$1,),)=0,"#N/A",(((VLOOKUP(B100,Data!$A:$AN,MATCH(yoy!$K$1,Data!$A$1:$AN$1,),)-VLOOKUP(A100,Data!$A:$AN,MATCH(yoy!$K$1,Data!$A$1:$AN$1,),))/VLOOKUP(A100,Data!$A:$AN,MATCH(yoy!$K$1,Data!$A$1:$AN$1,),))+1)^12-1)</f>
        <v>5.8073263824173882E-2</v>
      </c>
      <c r="L100" s="14" t="str">
        <f>IF(VLOOKUP(B100,Data!$A:$AN,MATCH(yoy!$L$1,Data!$A$1:$AN$1,),)=0,"#N/A",(((VLOOKUP(B100,Data!$A:$AN,MATCH(yoy!$L$1,Data!$A$1:$AN$1,),)-VLOOKUP(A100,Data!$A:$AN,MATCH(yoy!$L$1,Data!$A$1:$AN$1,),))/VLOOKUP(A100,Data!$A:$AN,MATCH(yoy!$L$1,Data!$A$1:$AN$1,),))+1)^12-1)</f>
        <v>#N/A</v>
      </c>
      <c r="M100" s="14" t="str">
        <f>IF(VLOOKUP(B100,Data!$A:$AN,MATCH(yoy!$M$1,Data!$A$1:$AN$1,),)=0,"#N/A",(((VLOOKUP(B100,Data!$A:$AN,MATCH(yoy!$M$1,Data!$A$1:$AN$1,),)-VLOOKUP(A100,Data!$A:$AN,MATCH(yoy!$M$1,Data!$A$1:$AN$1,),))/VLOOKUP(A100,Data!$A:$AN,MATCH(yoy!$M$1,Data!$A$1:$AN$1,),))+1)^12-1)</f>
        <v>#N/A</v>
      </c>
      <c r="N100" s="14" t="str">
        <f>IF(VLOOKUP(B100,Data!$A:$AN,MATCH(yoy!$N$1,Data!$A$1:$AN$1,),)=0,"#N/A",(((VLOOKUP(B100,Data!$A:$AN,MATCH(yoy!$N$1,Data!$A$1:$AN$1,),)-VLOOKUP(A100,Data!$A:$AN,MATCH(yoy!$N$1,Data!$A$1:$AN$1,),))/VLOOKUP(A100,Data!$A:$AN,MATCH(yoy!$N$1,Data!$A$1:$AN$1,),))+1)^12-1)</f>
        <v>#N/A</v>
      </c>
      <c r="O100" s="14" t="str">
        <f>IF(VLOOKUP(B100,Data!$A:$AN,MATCH(yoy!$O$1,Data!$A$1:$AN$1,),)=0,"#N/A",(((VLOOKUP(B100,Data!$A:$AN,MATCH(yoy!$O$1,Data!$A$1:$AN$1,),)-VLOOKUP(A100,Data!$A:$AN,MATCH(yoy!$O$1,Data!$A$1:$AN$1,),))/VLOOKUP(A100,Data!$A:$AN,MATCH(yoy!$O$1,Data!$A$1:$AN$1,),))+1)^12-1)</f>
        <v>#N/A</v>
      </c>
      <c r="P100" s="14" t="str">
        <f>IF(VLOOKUP(B100,Data!$A:$AN,MATCH(yoy!$P$1,Data!$A$1:$AN$1,),)=0,"#N/A",(((VLOOKUP(B100,Data!$A:$AN,MATCH(yoy!$P$1,Data!$A$1:$AN$1,),)-VLOOKUP(A100,Data!$A:$AN,MATCH(yoy!$P$1,Data!$A$1:$AN$1,),))/VLOOKUP(A100,Data!$A:$AN,MATCH(yoy!$P$1,Data!$A$1:$AN$1,),))+1)^12-1)</f>
        <v>#N/A</v>
      </c>
      <c r="Q100" s="14">
        <f>IF(VLOOKUP(B100,Data!$A:$AN,MATCH(yoy!$Q$1,Data!$A$1:$AN$1,),)=0,"#N/A",(((VLOOKUP(B100,Data!$A:$AN,MATCH(yoy!$Q$1,Data!$A$1:$AN$1,),)-VLOOKUP(A100,Data!$A:$AN,MATCH(yoy!$Q$1,Data!$A$1:$AN$1,),))/VLOOKUP(A100,Data!$A:$AN,MATCH(yoy!$Q$1,Data!$A$1:$AN$1,),))+1)^12-1)</f>
        <v>8.2656565110029501E-2</v>
      </c>
      <c r="R100" s="14" t="str">
        <f>IF(VLOOKUP(B100,Data!$A:$AN,MATCH(yoy!$R$1,Data!$A$1:$AN$1,),)=0,"#N/A",(((VLOOKUP(B100,Data!$A:$AN,MATCH(yoy!$R$1,Data!$A$1:$AN$1,),)-VLOOKUP(A100,Data!$A:$AN,MATCH(yoy!$R$1,Data!$A$1:$AN$1,),))/VLOOKUP(A100,Data!$A:$AN,MATCH(yoy!$R$1,Data!$A$1:$AN$1,),))+1)^12-1)</f>
        <v>#N/A</v>
      </c>
      <c r="S100" s="14" t="str">
        <f>IF(VLOOKUP(B100,Data!$A:$AN,MATCH(yoy!$S$1,Data!$A$1:$AN$1,),)=0,"#N/A",(((VLOOKUP(B100,Data!$A:$AN,MATCH(yoy!$S$1,Data!$A$1:$AN$1,),)-VLOOKUP(A100,Data!$A:$AN,MATCH(yoy!$S$1,Data!$A$1:$AN$1,),))/VLOOKUP(A100,Data!$A:$AN,MATCH(yoy!$S$1,Data!$A$1:$AN$1,),))+1)^12-1)</f>
        <v>#N/A</v>
      </c>
      <c r="T100" s="14" t="str">
        <f>IF(VLOOKUP(B100,Data!$A:$AN,MATCH(yoy!$T$1,Data!$A$1:$AN$1,),)=0,"#N/A",(((VLOOKUP(B100,Data!$A:$AN,MATCH(yoy!$T$1,Data!$A$1:$AN$1,),)-VLOOKUP(A100,Data!$A:$AN,MATCH(yoy!$T$1,Data!$A$1:$AN$1,),))/VLOOKUP(A100,Data!$A:$AN,MATCH(yoy!$T$1,Data!$A$1:$AN$1,),))+1)^12-1)</f>
        <v>#N/A</v>
      </c>
      <c r="U100" s="14" t="str">
        <f>IF(VLOOKUP(B100,Data!$A:$AN,MATCH(yoy!$U$1,Data!$A$1:$AN$1,),)=0,"#N/A",(((VLOOKUP(B100,Data!$A:$AN,MATCH(yoy!$U$1,Data!$A$1:$AN$1,),)-VLOOKUP(A100,Data!$A:$AN,MATCH(yoy!$U$1,Data!$A$1:$AN$1,),))/VLOOKUP(A100,Data!$A:$AN,MATCH(yoy!$U$1,Data!$A$1:$AN$1,),))+1)^12-1)</f>
        <v>#N/A</v>
      </c>
      <c r="V100" s="14" t="str">
        <f>IF(VLOOKUP(B100,Data!$A:$AN,MATCH(yoy!$V$1,Data!$A$1:$AN$1,),)=0,"#N/A",(((VLOOKUP(B100,Data!$A:$AN,MATCH(yoy!$V$1,Data!$A$1:$AN$1,),)-VLOOKUP(A100,Data!$A:$AN,MATCH(yoy!$V$1,Data!$A$1:$AN$1,),))/VLOOKUP(A100,Data!$A:$AN,MATCH(yoy!$V$1,Data!$A$1:$AN$1,),))+1)^12-1)</f>
        <v>#N/A</v>
      </c>
      <c r="W100" s="14" t="str">
        <f>IF(VLOOKUP(B100,Data!$A:$AN,MATCH(yoy!$W$1,Data!$A$1:$AN$1,),)=0,"#N/A",(((VLOOKUP(B100,Data!$A:$AN,MATCH(yoy!$W$1,Data!$A$1:$AN$1,),)-VLOOKUP(A100,Data!$A:$AN,MATCH(yoy!$W$1,Data!$A$1:$AN$1,),))/VLOOKUP(A100,Data!$A:$AN,MATCH(yoy!$W$1,Data!$A$1:$AN$1,),))+1)^12-1)</f>
        <v>#N/A</v>
      </c>
      <c r="X100" s="14">
        <f>IF(VLOOKUP(B100,Data!$A:$AN,MATCH(yoy!$X$1,Data!$A$1:$AN$1,),)=0,"#N/A",(((VLOOKUP(B100,Data!$A:$AN,MATCH(yoy!$X$1,Data!$A$1:$AN$1,),)-VLOOKUP(A100,Data!$A:$AN,MATCH(yoy!$X$1,Data!$A$1:$AN$1,),))/VLOOKUP(A100,Data!$A:$AN,MATCH(yoy!$X$1,Data!$A$1:$AN$1,),))+1)^12-1)</f>
        <v>6.3651494842334122E-2</v>
      </c>
      <c r="Y100" s="14" t="str">
        <f>IF(VLOOKUP(B100,Data!$A:$AN,MATCH(yoy!$Y$1,Data!$A$1:$AN$1,),)=0,"#N/A",(((VLOOKUP(B100,Data!$A:$AN,MATCH(yoy!$Y$1,Data!$A$1:$AN$1,),)-VLOOKUP(A100,Data!$A:$AN,MATCH(yoy!$Y$1,Data!$A$1:$AN$1,),))/VLOOKUP(A100,Data!$A:$AN,MATCH(yoy!$Y$1,Data!$A$1:$AN$1,),))+1)^12-1)</f>
        <v>#N/A</v>
      </c>
      <c r="Z100" s="14">
        <f>IF(VLOOKUP(B100,Data!$A:$AN,MATCH(yoy!$Z$1,Data!$A$1:$AN$1,),)=0,"#N/A",(((VLOOKUP(B100,Data!$A:$AN,MATCH(yoy!$Z$1,Data!$A$1:$AN$1,),)-VLOOKUP(A100,Data!$A:$AN,MATCH(yoy!$Z$1,Data!$A$1:$AN$1,),))/VLOOKUP(A100,Data!$A:$AN,MATCH(yoy!$Z$1,Data!$A$1:$AN$1,),))+1)^12-1)</f>
        <v>-9.5385741183208195E-2</v>
      </c>
      <c r="AA100" s="14" t="str">
        <f>IF(VLOOKUP(B100,Data!$A:$AN,MATCH(yoy!$AA$1,Data!$A$1:$AN$1,),)=0,"#N/A",(((VLOOKUP(B100,Data!$A:$AN,MATCH(yoy!$AA$1,Data!$A$1:$AN$1,),)-VLOOKUP(A100,Data!$A:$AN,MATCH(yoy!$AA$1,Data!$A$1:$AN$1,),))/VLOOKUP(A100,Data!$A:$AN,MATCH(yoy!$AA$1,Data!$A$1:$AN$1,),))+1)^12-1)</f>
        <v>#N/A</v>
      </c>
    </row>
    <row r="101" spans="1:27" s="66" customFormat="1" x14ac:dyDescent="0.35"/>
    <row r="102" spans="1:27" s="66" customFormat="1" x14ac:dyDescent="0.35"/>
    <row r="103" spans="1:27" s="66" customFormat="1" x14ac:dyDescent="0.35"/>
    <row r="104" spans="1:27" s="66" customFormat="1" x14ac:dyDescent="0.35"/>
    <row r="105" spans="1:27" s="66" customFormat="1" x14ac:dyDescent="0.35"/>
    <row r="106" spans="1:27" s="66" customFormat="1" x14ac:dyDescent="0.35"/>
    <row r="107" spans="1:27" s="66" customFormat="1" x14ac:dyDescent="0.35"/>
    <row r="108" spans="1:27" s="66" customFormat="1" x14ac:dyDescent="0.35"/>
    <row r="109" spans="1:27" s="66" customFormat="1" x14ac:dyDescent="0.35"/>
    <row r="110" spans="1:27" s="66" customFormat="1" x14ac:dyDescent="0.35"/>
    <row r="111" spans="1:27" s="66" customFormat="1" x14ac:dyDescent="0.35"/>
    <row r="112" spans="1:27" s="66" customFormat="1" x14ac:dyDescent="0.35"/>
    <row r="113" s="66" customFormat="1" x14ac:dyDescent="0.35"/>
    <row r="114" s="66" customFormat="1" x14ac:dyDescent="0.35"/>
    <row r="115" s="66" customFormat="1" x14ac:dyDescent="0.35"/>
    <row r="116" s="66" customFormat="1" x14ac:dyDescent="0.35"/>
    <row r="117" s="66" customFormat="1" x14ac:dyDescent="0.35"/>
    <row r="118" s="66" customFormat="1" x14ac:dyDescent="0.35"/>
    <row r="119" s="66" customFormat="1" x14ac:dyDescent="0.35"/>
    <row r="120" s="66" customFormat="1" x14ac:dyDescent="0.35"/>
    <row r="121" s="66" customFormat="1" x14ac:dyDescent="0.35"/>
    <row r="122" s="66" customFormat="1" x14ac:dyDescent="0.35"/>
    <row r="123" s="66" customFormat="1" x14ac:dyDescent="0.35"/>
    <row r="124" s="66" customFormat="1" x14ac:dyDescent="0.35"/>
    <row r="125" s="66" customFormat="1" x14ac:dyDescent="0.35"/>
    <row r="126" s="66" customFormat="1" x14ac:dyDescent="0.35"/>
    <row r="127" s="66" customFormat="1" x14ac:dyDescent="0.35"/>
    <row r="128" s="66" customFormat="1" x14ac:dyDescent="0.35"/>
    <row r="129" s="66" customFormat="1" x14ac:dyDescent="0.35"/>
    <row r="130" s="66" customFormat="1" x14ac:dyDescent="0.35"/>
    <row r="131" s="66" customFormat="1" x14ac:dyDescent="0.35"/>
    <row r="132" s="66" customFormat="1" x14ac:dyDescent="0.35"/>
    <row r="133" s="66" customFormat="1" x14ac:dyDescent="0.35"/>
    <row r="134" s="66" customFormat="1" x14ac:dyDescent="0.35"/>
    <row r="135" s="66" customFormat="1" x14ac:dyDescent="0.35"/>
    <row r="136" s="66" customFormat="1" x14ac:dyDescent="0.35"/>
    <row r="137" s="66" customFormat="1" x14ac:dyDescent="0.35"/>
    <row r="138" s="66" customFormat="1" x14ac:dyDescent="0.35"/>
    <row r="139" s="66" customFormat="1" x14ac:dyDescent="0.35"/>
    <row r="140" s="66" customFormat="1" x14ac:dyDescent="0.35"/>
    <row r="141" s="66" customFormat="1" x14ac:dyDescent="0.35"/>
    <row r="142" s="66" customFormat="1" x14ac:dyDescent="0.35"/>
    <row r="143" s="66" customFormat="1" x14ac:dyDescent="0.35"/>
    <row r="144" s="66" customFormat="1" x14ac:dyDescent="0.35"/>
    <row r="145" s="66" customFormat="1" x14ac:dyDescent="0.35"/>
    <row r="146" s="66" customFormat="1" x14ac:dyDescent="0.35"/>
    <row r="147" s="66" customFormat="1" x14ac:dyDescent="0.35"/>
    <row r="148" s="66" customFormat="1" x14ac:dyDescent="0.35"/>
    <row r="149" s="66" customFormat="1" x14ac:dyDescent="0.35"/>
    <row r="150" s="66" customFormat="1" x14ac:dyDescent="0.35"/>
    <row r="151" s="66" customFormat="1" x14ac:dyDescent="0.35"/>
    <row r="152" s="66" customFormat="1" x14ac:dyDescent="0.35"/>
    <row r="153" s="66" customFormat="1" x14ac:dyDescent="0.35"/>
    <row r="154" s="66" customFormat="1" x14ac:dyDescent="0.35"/>
    <row r="155" s="66" customFormat="1" x14ac:dyDescent="0.35"/>
    <row r="156" s="66" customFormat="1" x14ac:dyDescent="0.35"/>
    <row r="157" s="66" customFormat="1" x14ac:dyDescent="0.35"/>
    <row r="158" s="66" customFormat="1" x14ac:dyDescent="0.35"/>
    <row r="159" s="66" customFormat="1" x14ac:dyDescent="0.35"/>
    <row r="160" s="66" customFormat="1" x14ac:dyDescent="0.35"/>
    <row r="161" s="66" customFormat="1" x14ac:dyDescent="0.35"/>
    <row r="162" s="66" customFormat="1" x14ac:dyDescent="0.35"/>
    <row r="163" s="66" customFormat="1" x14ac:dyDescent="0.35"/>
    <row r="164" s="66" customFormat="1" x14ac:dyDescent="0.35"/>
    <row r="165" s="66" customFormat="1" x14ac:dyDescent="0.35"/>
    <row r="166" s="66" customFormat="1" x14ac:dyDescent="0.35"/>
    <row r="167" s="66" customFormat="1" x14ac:dyDescent="0.35"/>
    <row r="168" s="66" customFormat="1" x14ac:dyDescent="0.35"/>
    <row r="169" s="66" customFormat="1" x14ac:dyDescent="0.35"/>
    <row r="170" s="66" customFormat="1" x14ac:dyDescent="0.35"/>
    <row r="171" s="66" customFormat="1" x14ac:dyDescent="0.35"/>
    <row r="172" s="66" customFormat="1" x14ac:dyDescent="0.35"/>
    <row r="173" s="66" customFormat="1" x14ac:dyDescent="0.35"/>
    <row r="174" s="66" customFormat="1" x14ac:dyDescent="0.35"/>
    <row r="175" s="66" customFormat="1" x14ac:dyDescent="0.35"/>
    <row r="176" s="66" customFormat="1" x14ac:dyDescent="0.35"/>
    <row r="177" s="66" customFormat="1" x14ac:dyDescent="0.35"/>
    <row r="178" s="66" customFormat="1" x14ac:dyDescent="0.35"/>
    <row r="179" s="66" customFormat="1" x14ac:dyDescent="0.35"/>
    <row r="180" s="66" customFormat="1" x14ac:dyDescent="0.35"/>
    <row r="181" s="66" customFormat="1" x14ac:dyDescent="0.35"/>
    <row r="182" s="66" customFormat="1" x14ac:dyDescent="0.35"/>
    <row r="183" s="66" customFormat="1" x14ac:dyDescent="0.35"/>
    <row r="184" s="66" customFormat="1" x14ac:dyDescent="0.35"/>
    <row r="185" s="66" customFormat="1" x14ac:dyDescent="0.35"/>
    <row r="186" s="66" customFormat="1" x14ac:dyDescent="0.35"/>
    <row r="187" s="66" customFormat="1" x14ac:dyDescent="0.35"/>
    <row r="188" s="66" customFormat="1" x14ac:dyDescent="0.35"/>
    <row r="189" s="66" customFormat="1" x14ac:dyDescent="0.35"/>
    <row r="190" s="66" customFormat="1" x14ac:dyDescent="0.35"/>
    <row r="191" s="66" customFormat="1" x14ac:dyDescent="0.35"/>
    <row r="192" s="66" customFormat="1" x14ac:dyDescent="0.35"/>
    <row r="193" s="66" customFormat="1" x14ac:dyDescent="0.35"/>
    <row r="194" s="66" customFormat="1" x14ac:dyDescent="0.35"/>
    <row r="195" s="66" customFormat="1" x14ac:dyDescent="0.35"/>
    <row r="196" s="66" customFormat="1" x14ac:dyDescent="0.35"/>
    <row r="197" s="66" customFormat="1" x14ac:dyDescent="0.35"/>
    <row r="198" s="66" customFormat="1" x14ac:dyDescent="0.35"/>
    <row r="199" s="66" customFormat="1" x14ac:dyDescent="0.35"/>
    <row r="200" s="66" customFormat="1" x14ac:dyDescent="0.35"/>
    <row r="201" s="66" customFormat="1" x14ac:dyDescent="0.35"/>
    <row r="202" s="66" customFormat="1" x14ac:dyDescent="0.35"/>
    <row r="203" s="66" customFormat="1" x14ac:dyDescent="0.35"/>
    <row r="204" s="66" customFormat="1" x14ac:dyDescent="0.35"/>
    <row r="205" s="66" customFormat="1" x14ac:dyDescent="0.35"/>
    <row r="206" s="66" customFormat="1" x14ac:dyDescent="0.35"/>
    <row r="207" s="66" customFormat="1" x14ac:dyDescent="0.35"/>
    <row r="208" s="66" customFormat="1" x14ac:dyDescent="0.35"/>
    <row r="209" s="66" customFormat="1" x14ac:dyDescent="0.35"/>
    <row r="210" s="66" customFormat="1" x14ac:dyDescent="0.35"/>
    <row r="211" s="66" customFormat="1" x14ac:dyDescent="0.35"/>
    <row r="212" s="66" customFormat="1" x14ac:dyDescent="0.35"/>
    <row r="213" s="66" customFormat="1" x14ac:dyDescent="0.35"/>
    <row r="214" s="66" customFormat="1" x14ac:dyDescent="0.35"/>
    <row r="215" s="66" customFormat="1" x14ac:dyDescent="0.35"/>
    <row r="216" s="66" customFormat="1" x14ac:dyDescent="0.35"/>
    <row r="217" s="66" customFormat="1" x14ac:dyDescent="0.35"/>
    <row r="218" s="66" customFormat="1" x14ac:dyDescent="0.35"/>
    <row r="219" s="66" customFormat="1" x14ac:dyDescent="0.35"/>
    <row r="220" s="66" customFormat="1" x14ac:dyDescent="0.35"/>
    <row r="221" s="66" customFormat="1" x14ac:dyDescent="0.35"/>
    <row r="222" s="66" customFormat="1" x14ac:dyDescent="0.35"/>
    <row r="223" s="66" customFormat="1" x14ac:dyDescent="0.35"/>
    <row r="224" s="66" customFormat="1" x14ac:dyDescent="0.35"/>
    <row r="225" s="66" customFormat="1" x14ac:dyDescent="0.35"/>
    <row r="226" s="66" customFormat="1" x14ac:dyDescent="0.35"/>
    <row r="227" s="66" customFormat="1" x14ac:dyDescent="0.35"/>
    <row r="228" s="66" customFormat="1" x14ac:dyDescent="0.35"/>
    <row r="229" s="66" customFormat="1" x14ac:dyDescent="0.35"/>
    <row r="230" s="66" customFormat="1" x14ac:dyDescent="0.35"/>
    <row r="231" s="66" customFormat="1" x14ac:dyDescent="0.35"/>
    <row r="232" s="66" customFormat="1" x14ac:dyDescent="0.35"/>
    <row r="233" s="66" customFormat="1" x14ac:dyDescent="0.35"/>
    <row r="234" s="66" customFormat="1" x14ac:dyDescent="0.35"/>
    <row r="235" s="66" customFormat="1" x14ac:dyDescent="0.35"/>
    <row r="236" s="66" customFormat="1" x14ac:dyDescent="0.35"/>
    <row r="237" s="66" customFormat="1" x14ac:dyDescent="0.35"/>
    <row r="238" s="66" customFormat="1" x14ac:dyDescent="0.35"/>
    <row r="239" s="66" customFormat="1" x14ac:dyDescent="0.35"/>
    <row r="240" s="66" customFormat="1" x14ac:dyDescent="0.35"/>
    <row r="241" s="66" customFormat="1" x14ac:dyDescent="0.35"/>
    <row r="242" s="66" customFormat="1" x14ac:dyDescent="0.35"/>
    <row r="243" s="66" customFormat="1" x14ac:dyDescent="0.35"/>
    <row r="244" s="66" customFormat="1" x14ac:dyDescent="0.35"/>
    <row r="245" s="66" customFormat="1" x14ac:dyDescent="0.35"/>
    <row r="246" s="66" customFormat="1" x14ac:dyDescent="0.35"/>
    <row r="247" s="66" customFormat="1" x14ac:dyDescent="0.35"/>
    <row r="248" s="66" customFormat="1" x14ac:dyDescent="0.35"/>
    <row r="249" s="66" customFormat="1" x14ac:dyDescent="0.35"/>
    <row r="250" s="66" customFormat="1" x14ac:dyDescent="0.35"/>
    <row r="251" s="66" customFormat="1" x14ac:dyDescent="0.35"/>
    <row r="252" s="66" customFormat="1" x14ac:dyDescent="0.35"/>
    <row r="253" s="66" customFormat="1" x14ac:dyDescent="0.35"/>
    <row r="254" s="66" customFormat="1" x14ac:dyDescent="0.35"/>
    <row r="255" s="66" customFormat="1" x14ac:dyDescent="0.35"/>
    <row r="256" s="66" customFormat="1" x14ac:dyDescent="0.35"/>
    <row r="257" s="66" customFormat="1" x14ac:dyDescent="0.35"/>
    <row r="258" s="66" customFormat="1" x14ac:dyDescent="0.35"/>
    <row r="259" s="66" customFormat="1" x14ac:dyDescent="0.35"/>
    <row r="260" s="66" customFormat="1" x14ac:dyDescent="0.35"/>
    <row r="261" s="66" customFormat="1" x14ac:dyDescent="0.35"/>
    <row r="262" s="66" customFormat="1" x14ac:dyDescent="0.35"/>
    <row r="263" s="66" customFormat="1" x14ac:dyDescent="0.35"/>
    <row r="264" s="66" customFormat="1" x14ac:dyDescent="0.35"/>
    <row r="265" s="66" customFormat="1" x14ac:dyDescent="0.35"/>
    <row r="266" s="66" customFormat="1" x14ac:dyDescent="0.35"/>
    <row r="267" s="66" customFormat="1" x14ac:dyDescent="0.35"/>
    <row r="268" s="66" customFormat="1" x14ac:dyDescent="0.35"/>
    <row r="269" s="66" customFormat="1" x14ac:dyDescent="0.35"/>
    <row r="270" s="66" customFormat="1" x14ac:dyDescent="0.35"/>
    <row r="271" s="66" customFormat="1" x14ac:dyDescent="0.35"/>
    <row r="272" s="66" customFormat="1" x14ac:dyDescent="0.35"/>
    <row r="273" s="66" customFormat="1" x14ac:dyDescent="0.35"/>
    <row r="274" s="66" customFormat="1" x14ac:dyDescent="0.35"/>
    <row r="275" s="66" customFormat="1" x14ac:dyDescent="0.35"/>
    <row r="276" s="66" customFormat="1" x14ac:dyDescent="0.35"/>
    <row r="277" s="66" customFormat="1" x14ac:dyDescent="0.35"/>
    <row r="278" s="66" customFormat="1" x14ac:dyDescent="0.35"/>
    <row r="279" s="66" customFormat="1" x14ac:dyDescent="0.35"/>
    <row r="280" s="66" customFormat="1" x14ac:dyDescent="0.35"/>
    <row r="281" s="66" customFormat="1" x14ac:dyDescent="0.35"/>
    <row r="282" s="66" customFormat="1" x14ac:dyDescent="0.35"/>
    <row r="283" s="66" customFormat="1" x14ac:dyDescent="0.35"/>
    <row r="284" s="66" customFormat="1" x14ac:dyDescent="0.35"/>
    <row r="285" s="66" customFormat="1" x14ac:dyDescent="0.35"/>
    <row r="286" s="66" customFormat="1" x14ac:dyDescent="0.35"/>
    <row r="287" s="66" customFormat="1" x14ac:dyDescent="0.35"/>
    <row r="288" s="66" customFormat="1" x14ac:dyDescent="0.35"/>
    <row r="289" s="66" customFormat="1" x14ac:dyDescent="0.35"/>
    <row r="290" s="66" customFormat="1" x14ac:dyDescent="0.35"/>
    <row r="291" s="66" customFormat="1" x14ac:dyDescent="0.35"/>
    <row r="292" s="66" customFormat="1" x14ac:dyDescent="0.35"/>
    <row r="293" s="66" customFormat="1" x14ac:dyDescent="0.35"/>
    <row r="294" s="66" customFormat="1" x14ac:dyDescent="0.35"/>
    <row r="295" s="66" customFormat="1" x14ac:dyDescent="0.35"/>
    <row r="296" s="66" customFormat="1" x14ac:dyDescent="0.35"/>
    <row r="297" s="66" customFormat="1" x14ac:dyDescent="0.35"/>
    <row r="298" s="66" customFormat="1" x14ac:dyDescent="0.35"/>
    <row r="299" s="66" customFormat="1" x14ac:dyDescent="0.35"/>
    <row r="300" s="66" customFormat="1" x14ac:dyDescent="0.35"/>
    <row r="301" s="66" customFormat="1" x14ac:dyDescent="0.35"/>
    <row r="302" s="66" customFormat="1" x14ac:dyDescent="0.35"/>
    <row r="303" s="66" customFormat="1" x14ac:dyDescent="0.35"/>
    <row r="304" s="66" customFormat="1" x14ac:dyDescent="0.35"/>
    <row r="305" s="66" customFormat="1" x14ac:dyDescent="0.35"/>
    <row r="306" s="66" customFormat="1" x14ac:dyDescent="0.35"/>
    <row r="307" s="66" customFormat="1" x14ac:dyDescent="0.35"/>
    <row r="308" s="66" customFormat="1" x14ac:dyDescent="0.35"/>
    <row r="309" s="66" customFormat="1" x14ac:dyDescent="0.35"/>
    <row r="310" s="66" customFormat="1" x14ac:dyDescent="0.35"/>
    <row r="311" s="66" customFormat="1" x14ac:dyDescent="0.35"/>
    <row r="312" s="66" customFormat="1" x14ac:dyDescent="0.35"/>
    <row r="313" s="66" customFormat="1" x14ac:dyDescent="0.35"/>
    <row r="314" s="66" customFormat="1" x14ac:dyDescent="0.35"/>
    <row r="315" s="66" customFormat="1" x14ac:dyDescent="0.35"/>
    <row r="316" s="66" customFormat="1" x14ac:dyDescent="0.35"/>
    <row r="317" s="66" customFormat="1" x14ac:dyDescent="0.35"/>
    <row r="318" s="66" customFormat="1" x14ac:dyDescent="0.35"/>
    <row r="319" s="66" customFormat="1" x14ac:dyDescent="0.35"/>
    <row r="320" s="66" customFormat="1" x14ac:dyDescent="0.35"/>
    <row r="321" s="66" customFormat="1" x14ac:dyDescent="0.35"/>
    <row r="322" s="66" customFormat="1" x14ac:dyDescent="0.35"/>
    <row r="323" s="66" customFormat="1" x14ac:dyDescent="0.35"/>
    <row r="324" s="66" customFormat="1" x14ac:dyDescent="0.35"/>
    <row r="325" s="66" customFormat="1" x14ac:dyDescent="0.35"/>
    <row r="326" s="66" customFormat="1" x14ac:dyDescent="0.35"/>
    <row r="327" s="66" customFormat="1" x14ac:dyDescent="0.35"/>
    <row r="328" s="66" customFormat="1" x14ac:dyDescent="0.35"/>
    <row r="329" s="66" customFormat="1" x14ac:dyDescent="0.35"/>
    <row r="330" s="66" customFormat="1" x14ac:dyDescent="0.35"/>
    <row r="331" s="66" customFormat="1" x14ac:dyDescent="0.35"/>
    <row r="332" s="66" customFormat="1" x14ac:dyDescent="0.35"/>
    <row r="333" s="66" customFormat="1" x14ac:dyDescent="0.35"/>
    <row r="334" s="66" customFormat="1" x14ac:dyDescent="0.35"/>
    <row r="335" s="66" customFormat="1" x14ac:dyDescent="0.35"/>
    <row r="336" s="66" customFormat="1" x14ac:dyDescent="0.35"/>
    <row r="337" s="66" customFormat="1" x14ac:dyDescent="0.35"/>
    <row r="338" s="66" customFormat="1" x14ac:dyDescent="0.35"/>
    <row r="339" s="66" customFormat="1" x14ac:dyDescent="0.35"/>
    <row r="340" s="66" customFormat="1" x14ac:dyDescent="0.35"/>
    <row r="341" s="66" customFormat="1" x14ac:dyDescent="0.35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100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10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10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100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100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10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100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100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10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100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10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100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10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10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100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10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10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10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10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10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100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10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10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10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10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10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8"/>
  <sheetViews>
    <sheetView zoomScale="130" zoomScaleNormal="130" workbookViewId="0">
      <pane ySplit="5" topLeftCell="A743" activePane="bottomLeft" state="frozen"/>
      <selection activeCell="F826" sqref="F826"/>
      <selection pane="bottomLeft" activeCell="T748" sqref="T748"/>
    </sheetView>
  </sheetViews>
  <sheetFormatPr defaultColWidth="9.1796875" defaultRowHeight="14.5" x14ac:dyDescent="0.35"/>
  <cols>
    <col min="1" max="1" width="12" style="66" customWidth="1"/>
    <col min="2" max="2" width="14.36328125" style="66" customWidth="1"/>
    <col min="3" max="4" width="11.1796875" style="16" customWidth="1"/>
    <col min="5" max="5" width="9.1796875" style="66" customWidth="1"/>
    <col min="6" max="6" width="20.36328125" style="66" customWidth="1"/>
    <col min="7" max="7" width="14.6328125" style="66" customWidth="1"/>
    <col min="8" max="42" width="9.1796875" style="66" customWidth="1"/>
    <col min="43" max="16384" width="9.1796875" style="66"/>
  </cols>
  <sheetData>
    <row r="1" spans="1:7" x14ac:dyDescent="0.35">
      <c r="A1" s="38" t="s">
        <v>56</v>
      </c>
      <c r="C1" s="39" t="s">
        <v>151</v>
      </c>
      <c r="F1" s="66" t="str">
        <f>"Money Supply M3 "&amp;A1</f>
        <v>Money Supply M3 USA</v>
      </c>
      <c r="G1" s="66" t="str">
        <f>F1&amp;" mom annualized"</f>
        <v>Money Supply M3 USA mom annualized</v>
      </c>
    </row>
    <row r="2" spans="1:7" x14ac:dyDescent="0.35">
      <c r="F2" s="66" t="s">
        <v>152</v>
      </c>
      <c r="G2" s="37">
        <f>AVERAGE(D469:D708)</f>
        <v>6.2011572488070668E-2</v>
      </c>
    </row>
    <row r="3" spans="1:7" x14ac:dyDescent="0.35">
      <c r="F3" s="66" t="s">
        <v>153</v>
      </c>
      <c r="G3" s="37">
        <f>MIN(D469:D749)</f>
        <v>-6.9048835626452476E-2</v>
      </c>
    </row>
    <row r="4" spans="1:7" ht="16" customHeight="1" thickBot="1" x14ac:dyDescent="0.4">
      <c r="F4" s="66" t="s">
        <v>154</v>
      </c>
      <c r="G4" s="37">
        <f>MAX(D469:D750)</f>
        <v>1.0913531570099706</v>
      </c>
    </row>
    <row r="5" spans="1:7" ht="32" customHeight="1" x14ac:dyDescent="0.35">
      <c r="A5" s="57" t="s">
        <v>113</v>
      </c>
      <c r="B5" s="58" t="s">
        <v>58</v>
      </c>
      <c r="C5" s="45" t="s">
        <v>155</v>
      </c>
      <c r="D5" s="46" t="s">
        <v>129</v>
      </c>
    </row>
    <row r="6" spans="1:7" x14ac:dyDescent="0.35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35">
      <c r="A7" s="35">
        <v>22313</v>
      </c>
      <c r="B7" s="36">
        <f>VLOOKUP(A7,Data!$A:$AH,MATCH(Country!$A$1,Data!$A$1:$AH$1,),)</f>
        <v>2.627621</v>
      </c>
      <c r="C7" s="23"/>
      <c r="D7" s="59">
        <f>IF(Table2[[#This Row],[Country]]&gt;0,(((Table2[[#This Row],[Country]]-B6)/B6)+1)^12-1,"")</f>
        <v>9.5643229301863864E-2</v>
      </c>
    </row>
    <row r="8" spans="1:7" x14ac:dyDescent="0.35">
      <c r="A8" s="35">
        <v>22341</v>
      </c>
      <c r="B8" s="36">
        <f>VLOOKUP(A8,Data!$A:$AH,MATCH(Country!$A$1,Data!$A$1:$AH$1,),)</f>
        <v>2.6425649999999998</v>
      </c>
      <c r="C8" s="23"/>
      <c r="D8" s="59">
        <f>IF(Table2[[#This Row],[Country]]&gt;0,(((Table2[[#This Row],[Country]]-B7)/B7)+1)^12-1,"")</f>
        <v>7.0423053548640535E-2</v>
      </c>
    </row>
    <row r="9" spans="1:7" x14ac:dyDescent="0.35">
      <c r="A9" s="35">
        <v>22372</v>
      </c>
      <c r="B9" s="36">
        <f>VLOOKUP(A9,Data!$A:$AH,MATCH(Country!$A$1,Data!$A$1:$AH$1,),)</f>
        <v>2.6558480000000002</v>
      </c>
      <c r="C9" s="23"/>
      <c r="D9" s="59">
        <f>IF(Table2[[#This Row],[Country]]&gt;0,(((Table2[[#This Row],[Country]]-B8)/B8)+1)^12-1,"")</f>
        <v>6.2014499978431337E-2</v>
      </c>
    </row>
    <row r="10" spans="1:7" x14ac:dyDescent="0.35">
      <c r="A10" s="35">
        <v>22402</v>
      </c>
      <c r="B10" s="36">
        <f>VLOOKUP(A10,Data!$A:$AH,MATCH(Country!$A$1,Data!$A$1:$AH$1,),)</f>
        <v>2.6749429999999998</v>
      </c>
      <c r="C10" s="23"/>
      <c r="D10" s="59">
        <f>IF(Table2[[#This Row],[Country]]&gt;0,(((Table2[[#This Row],[Country]]-B9)/B9)+1)^12-1,"")</f>
        <v>8.9772378954052101E-2</v>
      </c>
    </row>
    <row r="11" spans="1:7" x14ac:dyDescent="0.35">
      <c r="A11" s="35">
        <v>22433</v>
      </c>
      <c r="B11" s="36">
        <f>VLOOKUP(A11,Data!$A:$AH,MATCH(Country!$A$1,Data!$A$1:$AH$1,),)</f>
        <v>2.692377</v>
      </c>
      <c r="C11" s="23"/>
      <c r="D11" s="59">
        <f>IF(Table2[[#This Row],[Country]]&gt;0,(((Table2[[#This Row],[Country]]-B10)/B10)+1)^12-1,"")</f>
        <v>8.1075628832879998E-2</v>
      </c>
    </row>
    <row r="12" spans="1:7" x14ac:dyDescent="0.35">
      <c r="A12" s="35">
        <v>22463</v>
      </c>
      <c r="B12" s="36">
        <f>VLOOKUP(A12,Data!$A:$AH,MATCH(Country!$A$1,Data!$A$1:$AH$1,),)</f>
        <v>2.7031700000000001</v>
      </c>
      <c r="C12" s="23"/>
      <c r="D12" s="59">
        <f>IF(Table2[[#This Row],[Country]]&gt;0,(((Table2[[#This Row],[Country]]-B11)/B11)+1)^12-1,"")</f>
        <v>4.9179617521675656E-2</v>
      </c>
    </row>
    <row r="13" spans="1:7" x14ac:dyDescent="0.35">
      <c r="A13" s="35">
        <v>22494</v>
      </c>
      <c r="B13" s="36">
        <f>VLOOKUP(A13,Data!$A:$AH,MATCH(Country!$A$1,Data!$A$1:$AH$1,),)</f>
        <v>2.7197740000000001</v>
      </c>
      <c r="C13" s="23"/>
      <c r="D13" s="59">
        <f>IF(Table2[[#This Row],[Country]]&gt;0,(((Table2[[#This Row],[Country]]-B12)/B12)+1)^12-1,"")</f>
        <v>7.6250845832418035E-2</v>
      </c>
    </row>
    <row r="14" spans="1:7" x14ac:dyDescent="0.35">
      <c r="A14" s="35">
        <v>22525</v>
      </c>
      <c r="B14" s="36">
        <f>VLOOKUP(A14,Data!$A:$AH,MATCH(Country!$A$1,Data!$A$1:$AH$1,),)</f>
        <v>2.7355480000000001</v>
      </c>
      <c r="C14" s="23"/>
      <c r="D14" s="59">
        <f>IF(Table2[[#This Row],[Country]]&gt;0,(((Table2[[#This Row],[Country]]-B13)/B13)+1)^12-1,"")</f>
        <v>7.1860489472992839E-2</v>
      </c>
    </row>
    <row r="15" spans="1:7" x14ac:dyDescent="0.35">
      <c r="A15" s="35">
        <v>22555</v>
      </c>
      <c r="B15" s="36">
        <f>VLOOKUP(A15,Data!$A:$AH,MATCH(Country!$A$1,Data!$A$1:$AH$1,),)</f>
        <v>2.7488320000000002</v>
      </c>
      <c r="C15" s="23"/>
      <c r="D15" s="59">
        <f>IF(Table2[[#This Row],[Country]]&gt;0,(((Table2[[#This Row],[Country]]-B14)/B14)+1)^12-1,"")</f>
        <v>5.9854625531011729E-2</v>
      </c>
    </row>
    <row r="16" spans="1:7" x14ac:dyDescent="0.35">
      <c r="A16" s="35">
        <v>22586</v>
      </c>
      <c r="B16" s="36">
        <f>VLOOKUP(A16,Data!$A:$AH,MATCH(Country!$A$1,Data!$A$1:$AH$1,),)</f>
        <v>2.7679269999999998</v>
      </c>
      <c r="C16" s="23"/>
      <c r="D16" s="59">
        <f>IF(Table2[[#This Row],[Country]]&gt;0,(((Table2[[#This Row],[Country]]-B15)/B15)+1)^12-1,"")</f>
        <v>8.6618787003950315E-2</v>
      </c>
    </row>
    <row r="17" spans="1:4" x14ac:dyDescent="0.35">
      <c r="A17" s="35">
        <v>22616</v>
      </c>
      <c r="B17" s="36">
        <f>VLOOKUP(A17,Data!$A:$AH,MATCH(Country!$A$1,Data!$A$1:$AH$1,),)</f>
        <v>2.785361</v>
      </c>
      <c r="C17" s="23"/>
      <c r="D17" s="59">
        <f>IF(Table2[[#This Row],[Country]]&gt;0,(((Table2[[#This Row],[Country]]-B16)/B16)+1)^12-1,"")</f>
        <v>7.8257034591473706E-2</v>
      </c>
    </row>
    <row r="18" spans="1:4" x14ac:dyDescent="0.35">
      <c r="A18" s="35">
        <v>22647</v>
      </c>
      <c r="B18" s="36">
        <f>VLOOKUP(A18,Data!$A:$AH,MATCH(Country!$A$1,Data!$A$1:$AH$1,),)</f>
        <v>2.801965</v>
      </c>
      <c r="C18" s="59">
        <f>IF(B6&gt;0,(Table2[[#This Row],[Country]]-B6)/B6,0)</f>
        <v>7.4498331093808587E-2</v>
      </c>
      <c r="D18" s="59">
        <f>IF(Table2[[#This Row],[Country]]&gt;0,(((Table2[[#This Row],[Country]]-B17)/B17)+1)^12-1,"")</f>
        <v>7.3926572605330643E-2</v>
      </c>
    </row>
    <row r="19" spans="1:4" x14ac:dyDescent="0.35">
      <c r="A19" s="35">
        <v>22678</v>
      </c>
      <c r="B19" s="36">
        <f>VLOOKUP(A19,Data!$A:$AH,MATCH(Country!$A$1,Data!$A$1:$AH$1,),)</f>
        <v>2.8235510000000001</v>
      </c>
      <c r="C19" s="59">
        <f>IF(B7&gt;0,(Table2[[#This Row],[Country]]-B7)/B7,0)</f>
        <v>7.4565548075616744E-2</v>
      </c>
      <c r="D19" s="59">
        <f>IF(Table2[[#This Row],[Country]]&gt;0,(((Table2[[#This Row],[Country]]-B18)/B18)+1)^12-1,"")</f>
        <v>9.6465989164982835E-2</v>
      </c>
    </row>
    <row r="20" spans="1:4" x14ac:dyDescent="0.35">
      <c r="A20" s="35">
        <v>22706</v>
      </c>
      <c r="B20" s="36">
        <f>VLOOKUP(A20,Data!$A:$AH,MATCH(Country!$A$1,Data!$A$1:$AH$1,),)</f>
        <v>2.8484569999999998</v>
      </c>
      <c r="C20" s="59">
        <f>IF(B8&gt;0,(Table2[[#This Row],[Country]]-B8)/B8,0)</f>
        <v>7.7913693702898495E-2</v>
      </c>
      <c r="D20" s="59">
        <f>IF(Table2[[#This Row],[Country]]&gt;0,(((Table2[[#This Row],[Country]]-B19)/B19)+1)^12-1,"")</f>
        <v>0.11113895856304801</v>
      </c>
    </row>
    <row r="21" spans="1:4" x14ac:dyDescent="0.35">
      <c r="A21" s="35">
        <v>22737</v>
      </c>
      <c r="B21" s="36">
        <f>VLOOKUP(A21,Data!$A:$AH,MATCH(Country!$A$1,Data!$A$1:$AH$1,),)</f>
        <v>2.868382</v>
      </c>
      <c r="C21" s="59">
        <f>IF(B9&gt;0,(Table2[[#This Row],[Country]]-B9)/B9,0)</f>
        <v>8.0024911064187312E-2</v>
      </c>
      <c r="D21" s="59">
        <f>IF(Table2[[#This Row],[Country]]&gt;0,(((Table2[[#This Row],[Country]]-B20)/B20)+1)^12-1,"")</f>
        <v>8.7246075424554759E-2</v>
      </c>
    </row>
    <row r="22" spans="1:4" x14ac:dyDescent="0.35">
      <c r="A22" s="35">
        <v>22767</v>
      </c>
      <c r="B22" s="36">
        <f>VLOOKUP(A22,Data!$A:$AH,MATCH(Country!$A$1,Data!$A$1:$AH$1,),)</f>
        <v>2.8849870000000002</v>
      </c>
      <c r="C22" s="59">
        <f>IF(B10&gt;0,(Table2[[#This Row],[Country]]-B10)/B10,0)</f>
        <v>7.8522794691326267E-2</v>
      </c>
      <c r="D22" s="59">
        <f>IF(Table2[[#This Row],[Country]]&gt;0,(((Table2[[#This Row],[Country]]-B21)/B21)+1)^12-1,"")</f>
        <v>7.1722785760606866E-2</v>
      </c>
    </row>
    <row r="23" spans="1:4" x14ac:dyDescent="0.35">
      <c r="A23" s="35">
        <v>22798</v>
      </c>
      <c r="B23" s="36">
        <f>VLOOKUP(A23,Data!$A:$AH,MATCH(Country!$A$1,Data!$A$1:$AH$1,),)</f>
        <v>2.8999299999999999</v>
      </c>
      <c r="C23" s="59">
        <f>IF(B11&gt;0,(Table2[[#This Row],[Country]]-B11)/B11,0)</f>
        <v>7.7089129791258759E-2</v>
      </c>
      <c r="D23" s="59">
        <f>IF(Table2[[#This Row],[Country]]&gt;0,(((Table2[[#This Row],[Country]]-B22)/B22)+1)^12-1,"")</f>
        <v>6.3956448937690924E-2</v>
      </c>
    </row>
    <row r="24" spans="1:4" x14ac:dyDescent="0.35">
      <c r="A24" s="35">
        <v>22828</v>
      </c>
      <c r="B24" s="36">
        <f>VLOOKUP(A24,Data!$A:$AH,MATCH(Country!$A$1,Data!$A$1:$AH$1,),)</f>
        <v>2.9123839999999999</v>
      </c>
      <c r="C24" s="59">
        <f>IF(B12&gt;0,(Table2[[#This Row],[Country]]-B12)/B12,0)</f>
        <v>7.7395798266479646E-2</v>
      </c>
      <c r="D24" s="59">
        <f>IF(Table2[[#This Row],[Country]]&gt;0,(((Table2[[#This Row],[Country]]-B23)/B23)+1)^12-1,"")</f>
        <v>5.2769901341372494E-2</v>
      </c>
    </row>
    <row r="25" spans="1:4" x14ac:dyDescent="0.35">
      <c r="A25" s="35">
        <v>22859</v>
      </c>
      <c r="B25" s="36">
        <f>VLOOKUP(A25,Data!$A:$AH,MATCH(Country!$A$1,Data!$A$1:$AH$1,),)</f>
        <v>2.9289879999999999</v>
      </c>
      <c r="C25" s="59">
        <f>IF(B13&gt;0,(Table2[[#This Row],[Country]]-B13)/B13,0)</f>
        <v>7.6923303186220537E-2</v>
      </c>
      <c r="D25" s="59">
        <f>IF(Table2[[#This Row],[Country]]&gt;0,(((Table2[[#This Row],[Country]]-B24)/B24)+1)^12-1,"")</f>
        <v>7.0600571981714877E-2</v>
      </c>
    </row>
    <row r="26" spans="1:4" x14ac:dyDescent="0.35">
      <c r="A26" s="35">
        <v>22890</v>
      </c>
      <c r="B26" s="36">
        <f>VLOOKUP(A26,Data!$A:$AH,MATCH(Country!$A$1,Data!$A$1:$AH$1,),)</f>
        <v>2.9464220000000001</v>
      </c>
      <c r="C26" s="59">
        <f>IF(B14&gt;0,(Table2[[#This Row],[Country]]-B14)/B14,0)</f>
        <v>7.7086565470611379E-2</v>
      </c>
      <c r="D26" s="59">
        <f>IF(Table2[[#This Row],[Country]]&gt;0,(((Table2[[#This Row],[Country]]-B25)/B25)+1)^12-1,"")</f>
        <v>7.3812053261359756E-2</v>
      </c>
    </row>
    <row r="27" spans="1:4" x14ac:dyDescent="0.35">
      <c r="A27" s="35">
        <v>22920</v>
      </c>
      <c r="B27" s="36">
        <f>VLOOKUP(A27,Data!$A:$AH,MATCH(Country!$A$1,Data!$A$1:$AH$1,),)</f>
        <v>2.9655170000000002</v>
      </c>
      <c r="C27" s="59">
        <f>IF(B15&gt;0,(Table2[[#This Row],[Country]]-B15)/B15,0)</f>
        <v>7.8828025866986409E-2</v>
      </c>
      <c r="D27" s="59">
        <f>IF(Table2[[#This Row],[Country]]&gt;0,(((Table2[[#This Row],[Country]]-B26)/B26)+1)^12-1,"")</f>
        <v>8.0601665976765435E-2</v>
      </c>
    </row>
    <row r="28" spans="1:4" x14ac:dyDescent="0.35">
      <c r="A28" s="35">
        <v>22951</v>
      </c>
      <c r="B28" s="36">
        <f>VLOOKUP(A28,Data!$A:$AH,MATCH(Country!$A$1,Data!$A$1:$AH$1,),)</f>
        <v>2.9871029999999998</v>
      </c>
      <c r="C28" s="59">
        <f>IF(B16&gt;0,(Table2[[#This Row],[Country]]-B16)/B16,0)</f>
        <v>7.9184169235677115E-2</v>
      </c>
      <c r="D28" s="59">
        <f>IF(Table2[[#This Row],[Country]]&gt;0,(((Table2[[#This Row],[Country]]-B27)/B27)+1)^12-1,"")</f>
        <v>9.093119439895414E-2</v>
      </c>
    </row>
    <row r="29" spans="1:4" x14ac:dyDescent="0.35">
      <c r="A29" s="35">
        <v>22981</v>
      </c>
      <c r="B29" s="36">
        <f>VLOOKUP(A29,Data!$A:$AH,MATCH(Country!$A$1,Data!$A$1:$AH$1,),)</f>
        <v>3.0111789999999998</v>
      </c>
      <c r="C29" s="59">
        <f>IF(B17&gt;0,(Table2[[#This Row],[Country]]-B17)/B17,0)</f>
        <v>8.1073153533778877E-2</v>
      </c>
      <c r="D29" s="59">
        <f>IF(Table2[[#This Row],[Country]]&gt;0,(((Table2[[#This Row],[Country]]-B28)/B28)+1)^12-1,"")</f>
        <v>0.10112468708685785</v>
      </c>
    </row>
    <row r="30" spans="1:4" x14ac:dyDescent="0.35">
      <c r="A30" s="35">
        <v>23012</v>
      </c>
      <c r="B30" s="36">
        <f>VLOOKUP(A30,Data!$A:$AH,MATCH(Country!$A$1,Data!$A$1:$AH$1,),)</f>
        <v>3.0319340000000001</v>
      </c>
      <c r="C30" s="59">
        <f>IF(B18&gt;0,(Table2[[#This Row],[Country]]-B18)/B18,0)</f>
        <v>8.2074187222181613E-2</v>
      </c>
      <c r="D30" s="59">
        <f>IF(Table2[[#This Row],[Country]]&gt;0,(((Table2[[#This Row],[Country]]-B29)/B29)+1)^12-1,"")</f>
        <v>8.5920527513965173E-2</v>
      </c>
    </row>
    <row r="31" spans="1:4" x14ac:dyDescent="0.35">
      <c r="A31" s="35">
        <v>23043</v>
      </c>
      <c r="B31" s="36">
        <f>VLOOKUP(A31,Data!$A:$AH,MATCH(Country!$A$1,Data!$A$1:$AH$1,),)</f>
        <v>3.0543499999999999</v>
      </c>
      <c r="C31" s="59">
        <f>IF(B19&gt;0,(Table2[[#This Row],[Country]]-B19)/B19,0)</f>
        <v>8.1740687524326547E-2</v>
      </c>
      <c r="D31" s="59">
        <f>IF(Table2[[#This Row],[Country]]&gt;0,(((Table2[[#This Row],[Country]]-B30)/B30)+1)^12-1,"")</f>
        <v>9.2417632486762713E-2</v>
      </c>
    </row>
    <row r="32" spans="1:4" x14ac:dyDescent="0.35">
      <c r="A32" s="35">
        <v>23071</v>
      </c>
      <c r="B32" s="36">
        <f>VLOOKUP(A32,Data!$A:$AH,MATCH(Country!$A$1,Data!$A$1:$AH$1,),)</f>
        <v>3.0775960000000002</v>
      </c>
      <c r="C32" s="59">
        <f>IF(B20&gt;0,(Table2[[#This Row],[Country]]-B20)/B20,0)</f>
        <v>8.0443201354277225E-2</v>
      </c>
      <c r="D32" s="59">
        <f>IF(Table2[[#This Row],[Country]]&gt;0,(((Table2[[#This Row],[Country]]-B31)/B31)+1)^12-1,"")</f>
        <v>9.5251069886644002E-2</v>
      </c>
    </row>
    <row r="33" spans="1:4" x14ac:dyDescent="0.35">
      <c r="A33" s="35">
        <v>23102</v>
      </c>
      <c r="B33" s="36">
        <f>VLOOKUP(A33,Data!$A:$AH,MATCH(Country!$A$1,Data!$A$1:$AH$1,),)</f>
        <v>3.0991810000000002</v>
      </c>
      <c r="C33" s="59">
        <f>IF(B21&gt;0,(Table2[[#This Row],[Country]]-B21)/B21,0)</f>
        <v>8.0463132176955582E-2</v>
      </c>
      <c r="D33" s="59">
        <f>IF(Table2[[#This Row],[Country]]&gt;0,(((Table2[[#This Row],[Country]]-B32)/B32)+1)^12-1,"")</f>
        <v>8.7486775619532553E-2</v>
      </c>
    </row>
    <row r="34" spans="1:4" x14ac:dyDescent="0.35">
      <c r="A34" s="35">
        <v>23132</v>
      </c>
      <c r="B34" s="36">
        <f>VLOOKUP(A34,Data!$A:$AH,MATCH(Country!$A$1,Data!$A$1:$AH$1,),)</f>
        <v>3.1224270000000001</v>
      </c>
      <c r="C34" s="59">
        <f>IF(B22&gt;0,(Table2[[#This Row],[Country]]-B22)/B22,0)</f>
        <v>8.2301930649947425E-2</v>
      </c>
      <c r="D34" s="59">
        <f>IF(Table2[[#This Row],[Country]]&gt;0,(((Table2[[#This Row],[Country]]-B33)/B33)+1)^12-1,"")</f>
        <v>9.3815904094755265E-2</v>
      </c>
    </row>
    <row r="35" spans="1:4" x14ac:dyDescent="0.35">
      <c r="A35" s="35">
        <v>23163</v>
      </c>
      <c r="B35" s="36">
        <f>VLOOKUP(A35,Data!$A:$AH,MATCH(Country!$A$1,Data!$A$1:$AH$1,),)</f>
        <v>3.1415220000000001</v>
      </c>
      <c r="C35" s="59">
        <f>IF(B23&gt;0,(Table2[[#This Row],[Country]]-B23)/B23,0)</f>
        <v>8.3309597128206639E-2</v>
      </c>
      <c r="D35" s="59">
        <f>IF(Table2[[#This Row],[Country]]&gt;0,(((Table2[[#This Row],[Country]]-B34)/B34)+1)^12-1,"")</f>
        <v>7.5904541610099852E-2</v>
      </c>
    </row>
    <row r="36" spans="1:4" x14ac:dyDescent="0.35">
      <c r="A36" s="35">
        <v>23193</v>
      </c>
      <c r="B36" s="36">
        <f>VLOOKUP(A36,Data!$A:$AH,MATCH(Country!$A$1,Data!$A$1:$AH$1,),)</f>
        <v>3.1639379999999999</v>
      </c>
      <c r="C36" s="59">
        <f>IF(B24&gt;0,(Table2[[#This Row],[Country]]-B24)/B24,0)</f>
        <v>8.6373912231354127E-2</v>
      </c>
      <c r="D36" s="59">
        <f>IF(Table2[[#This Row],[Country]]&gt;0,(((Table2[[#This Row],[Country]]-B35)/B35)+1)^12-1,"")</f>
        <v>8.9066275180770482E-2</v>
      </c>
    </row>
    <row r="37" spans="1:4" x14ac:dyDescent="0.35">
      <c r="A37" s="35">
        <v>23224</v>
      </c>
      <c r="B37" s="36">
        <f>VLOOKUP(A37,Data!$A:$AH,MATCH(Country!$A$1,Data!$A$1:$AH$1,),)</f>
        <v>3.1846930000000002</v>
      </c>
      <c r="C37" s="59">
        <f>IF(B25&gt;0,(Table2[[#This Row],[Country]]-B25)/B25,0)</f>
        <v>8.7301484335203933E-2</v>
      </c>
      <c r="D37" s="59">
        <f>IF(Table2[[#This Row],[Country]]&gt;0,(((Table2[[#This Row],[Country]]-B36)/B36)+1)^12-1,"")</f>
        <v>8.1621484206204853E-2</v>
      </c>
    </row>
    <row r="38" spans="1:4" x14ac:dyDescent="0.35">
      <c r="A38" s="35">
        <v>23255</v>
      </c>
      <c r="B38" s="36">
        <f>VLOOKUP(A38,Data!$A:$AH,MATCH(Country!$A$1,Data!$A$1:$AH$1,),)</f>
        <v>3.204618</v>
      </c>
      <c r="C38" s="59">
        <f>IF(B26&gt;0,(Table2[[#This Row],[Country]]-B26)/B26,0)</f>
        <v>8.7630353017999416E-2</v>
      </c>
      <c r="D38" s="59">
        <f>IF(Table2[[#This Row],[Country]]&gt;0,(((Table2[[#This Row],[Country]]-B37)/B37)+1)^12-1,"")</f>
        <v>7.7716006934876125E-2</v>
      </c>
    </row>
    <row r="39" spans="1:4" x14ac:dyDescent="0.35">
      <c r="A39" s="35">
        <v>23285</v>
      </c>
      <c r="B39" s="36">
        <f>VLOOKUP(A39,Data!$A:$AH,MATCH(Country!$A$1,Data!$A$1:$AH$1,),)</f>
        <v>3.2237130000000001</v>
      </c>
      <c r="C39" s="59">
        <f>IF(B27&gt;0,(Table2[[#This Row],[Country]]-B27)/B27,0)</f>
        <v>8.7066100110031353E-2</v>
      </c>
      <c r="D39" s="59">
        <f>IF(Table2[[#This Row],[Country]]&gt;0,(((Table2[[#This Row],[Country]]-B38)/B38)+1)^12-1,"")</f>
        <v>7.3893550249723328E-2</v>
      </c>
    </row>
    <row r="40" spans="1:4" x14ac:dyDescent="0.35">
      <c r="A40" s="35">
        <v>23316</v>
      </c>
      <c r="B40" s="36">
        <f>VLOOKUP(A40,Data!$A:$AH,MATCH(Country!$A$1,Data!$A$1:$AH$1,),)</f>
        <v>3.2502800000000001</v>
      </c>
      <c r="C40" s="59">
        <f>IF(B28&gt;0,(Table2[[#This Row],[Country]]-B28)/B28,0)</f>
        <v>8.8104427600923116E-2</v>
      </c>
      <c r="D40" s="59">
        <f>IF(Table2[[#This Row],[Country]]&gt;0,(((Table2[[#This Row],[Country]]-B39)/B39)+1)^12-1,"")</f>
        <v>0.10350132534560319</v>
      </c>
    </row>
    <row r="41" spans="1:4" x14ac:dyDescent="0.35">
      <c r="A41" s="35">
        <v>23346</v>
      </c>
      <c r="B41" s="36">
        <f>VLOOKUP(A41,Data!$A:$AH,MATCH(Country!$A$1,Data!$A$1:$AH$1,),)</f>
        <v>3.2643939999999998</v>
      </c>
      <c r="C41" s="59">
        <f>IF(B29&gt;0,(Table2[[#This Row],[Country]]-B29)/B29,0)</f>
        <v>8.4091646494612232E-2</v>
      </c>
      <c r="D41" s="59">
        <f>IF(Table2[[#This Row],[Country]]&gt;0,(((Table2[[#This Row],[Country]]-B40)/B40)+1)^12-1,"")</f>
        <v>5.3371454749093772E-2</v>
      </c>
    </row>
    <row r="42" spans="1:4" x14ac:dyDescent="0.35">
      <c r="A42" s="35">
        <v>23377</v>
      </c>
      <c r="B42" s="36">
        <f>VLOOKUP(A42,Data!$A:$AH,MATCH(Country!$A$1,Data!$A$1:$AH$1,),)</f>
        <v>3.2809979999999999</v>
      </c>
      <c r="C42" s="59">
        <f>IF(B30&gt;0,(Table2[[#This Row],[Country]]-B30)/B30,0)</f>
        <v>8.214690689177262E-2</v>
      </c>
      <c r="D42" s="59">
        <f>IF(Table2[[#This Row],[Country]]&gt;0,(((Table2[[#This Row],[Country]]-B41)/B41)+1)^12-1,"")</f>
        <v>6.277354807065727E-2</v>
      </c>
    </row>
    <row r="43" spans="1:4" x14ac:dyDescent="0.35">
      <c r="A43" s="35">
        <v>23408</v>
      </c>
      <c r="B43" s="36">
        <f>VLOOKUP(A43,Data!$A:$AH,MATCH(Country!$A$1,Data!$A$1:$AH$1,),)</f>
        <v>3.3009230000000001</v>
      </c>
      <c r="C43" s="59">
        <f>IF(B31&gt;0,(Table2[[#This Row],[Country]]-B31)/B31,0)</f>
        <v>8.07284692324063E-2</v>
      </c>
      <c r="D43" s="59">
        <f>IF(Table2[[#This Row],[Country]]&gt;0,(((Table2[[#This Row],[Country]]-B42)/B42)+1)^12-1,"")</f>
        <v>7.5358165296409929E-2</v>
      </c>
    </row>
    <row r="44" spans="1:4" x14ac:dyDescent="0.35">
      <c r="A44" s="35">
        <v>23437</v>
      </c>
      <c r="B44" s="36">
        <f>VLOOKUP(A44,Data!$A:$AH,MATCH(Country!$A$1,Data!$A$1:$AH$1,),)</f>
        <v>3.3191869999999999</v>
      </c>
      <c r="C44" s="59">
        <f>IF(B32&gt;0,(Table2[[#This Row],[Country]]-B32)/B32,0)</f>
        <v>7.8499907070323602E-2</v>
      </c>
      <c r="D44" s="59">
        <f>IF(Table2[[#This Row],[Country]]&gt;0,(((Table2[[#This Row],[Country]]-B43)/B43)+1)^12-1,"")</f>
        <v>6.8454236357334608E-2</v>
      </c>
    </row>
    <row r="45" spans="1:4" x14ac:dyDescent="0.35">
      <c r="A45" s="35">
        <v>23468</v>
      </c>
      <c r="B45" s="36">
        <f>VLOOKUP(A45,Data!$A:$AH,MATCH(Country!$A$1,Data!$A$1:$AH$1,),)</f>
        <v>3.3349609999999998</v>
      </c>
      <c r="C45" s="59">
        <f>IF(B33&gt;0,(Table2[[#This Row],[Country]]-B33)/B33,0)</f>
        <v>7.6078163876198146E-2</v>
      </c>
      <c r="D45" s="59">
        <f>IF(Table2[[#This Row],[Country]]&gt;0,(((Table2[[#This Row],[Country]]-B44)/B44)+1)^12-1,"")</f>
        <v>5.8542900914696938E-2</v>
      </c>
    </row>
    <row r="46" spans="1:4" x14ac:dyDescent="0.35">
      <c r="A46" s="35">
        <v>23498</v>
      </c>
      <c r="B46" s="36">
        <f>VLOOKUP(A46,Data!$A:$AH,MATCH(Country!$A$1,Data!$A$1:$AH$1,),)</f>
        <v>3.3557169999999998</v>
      </c>
      <c r="C46" s="59">
        <f>IF(B34&gt;0,(Table2[[#This Row],[Country]]-B34)/B34,0)</f>
        <v>7.4714316779863801E-2</v>
      </c>
      <c r="D46" s="59">
        <f>IF(Table2[[#This Row],[Country]]&gt;0,(((Table2[[#This Row],[Country]]-B45)/B45)+1)^12-1,"")</f>
        <v>7.729544191747717E-2</v>
      </c>
    </row>
    <row r="47" spans="1:4" x14ac:dyDescent="0.35">
      <c r="A47" s="35">
        <v>23529</v>
      </c>
      <c r="B47" s="36">
        <f>VLOOKUP(A47,Data!$A:$AH,MATCH(Country!$A$1,Data!$A$1:$AH$1,),)</f>
        <v>3.3797929999999998</v>
      </c>
      <c r="C47" s="59">
        <f>IF(B35&gt;0,(Table2[[#This Row],[Country]]-B35)/B35,0)</f>
        <v>7.5845720641141354E-2</v>
      </c>
      <c r="D47" s="59">
        <f>IF(Table2[[#This Row],[Country]]&gt;0,(((Table2[[#This Row],[Country]]-B46)/B46)+1)^12-1,"")</f>
        <v>8.9575399439717929E-2</v>
      </c>
    </row>
    <row r="48" spans="1:4" x14ac:dyDescent="0.35">
      <c r="A48" s="35">
        <v>23559</v>
      </c>
      <c r="B48" s="36">
        <f>VLOOKUP(A48,Data!$A:$AH,MATCH(Country!$A$1,Data!$A$1:$AH$1,),)</f>
        <v>3.4046989999999999</v>
      </c>
      <c r="C48" s="59">
        <f>IF(B36&gt;0,(Table2[[#This Row],[Country]]-B36)/B36,0)</f>
        <v>7.609535964358341E-2</v>
      </c>
      <c r="D48" s="59">
        <f>IF(Table2[[#This Row],[Country]]&gt;0,(((Table2[[#This Row],[Country]]-B47)/B47)+1)^12-1,"")</f>
        <v>9.2102628647951601E-2</v>
      </c>
    </row>
    <row r="49" spans="1:4" x14ac:dyDescent="0.35">
      <c r="A49" s="35">
        <v>23590</v>
      </c>
      <c r="B49" s="36">
        <f>VLOOKUP(A49,Data!$A:$AH,MATCH(Country!$A$1,Data!$A$1:$AH$1,),)</f>
        <v>3.432096</v>
      </c>
      <c r="C49" s="59">
        <f>IF(B37&gt;0,(Table2[[#This Row],[Country]]-B37)/B37,0)</f>
        <v>7.7685039028879646E-2</v>
      </c>
      <c r="D49" s="59">
        <f>IF(Table2[[#This Row],[Country]]&gt;0,(((Table2[[#This Row],[Country]]-B48)/B48)+1)^12-1,"")</f>
        <v>0.10095215822127646</v>
      </c>
    </row>
    <row r="50" spans="1:4" x14ac:dyDescent="0.35">
      <c r="A50" s="35">
        <v>23621</v>
      </c>
      <c r="B50" s="36">
        <f>VLOOKUP(A50,Data!$A:$AH,MATCH(Country!$A$1,Data!$A$1:$AH$1,),)</f>
        <v>3.4611540000000001</v>
      </c>
      <c r="C50" s="59">
        <f>IF(B38&gt;0,(Table2[[#This Row],[Country]]-B38)/B38,0)</f>
        <v>8.0051974993587405E-2</v>
      </c>
      <c r="D50" s="59">
        <f>IF(Table2[[#This Row],[Country]]&gt;0,(((Table2[[#This Row],[Country]]-B49)/B49)+1)^12-1,"")</f>
        <v>0.10646569242206971</v>
      </c>
    </row>
    <row r="51" spans="1:4" x14ac:dyDescent="0.35">
      <c r="A51" s="35">
        <v>23651</v>
      </c>
      <c r="B51" s="36">
        <f>VLOOKUP(A51,Data!$A:$AH,MATCH(Country!$A$1,Data!$A$1:$AH$1,),)</f>
        <v>3.4794179999999999</v>
      </c>
      <c r="C51" s="59">
        <f>IF(B39&gt;0,(Table2[[#This Row],[Country]]-B39)/B39,0)</f>
        <v>7.9320026317479211E-2</v>
      </c>
      <c r="D51" s="59">
        <f>IF(Table2[[#This Row],[Country]]&gt;0,(((Table2[[#This Row],[Country]]-B50)/B50)+1)^12-1,"")</f>
        <v>6.5192727271013551E-2</v>
      </c>
    </row>
    <row r="52" spans="1:4" x14ac:dyDescent="0.35">
      <c r="A52" s="35">
        <v>23682</v>
      </c>
      <c r="B52" s="36">
        <f>VLOOKUP(A52,Data!$A:$AH,MATCH(Country!$A$1,Data!$A$1:$AH$1,),)</f>
        <v>3.503495</v>
      </c>
      <c r="C52" s="59">
        <f>IF(B40&gt;0,(Table2[[#This Row],[Country]]-B40)/B40,0)</f>
        <v>7.7905595825590396E-2</v>
      </c>
      <c r="D52" s="59">
        <f>IF(Table2[[#This Row],[Country]]&gt;0,(((Table2[[#This Row],[Country]]-B51)/B51)+1)^12-1,"")</f>
        <v>8.6272422117531056E-2</v>
      </c>
    </row>
    <row r="53" spans="1:4" x14ac:dyDescent="0.35">
      <c r="A53" s="35">
        <v>23712</v>
      </c>
      <c r="B53" s="36">
        <f>VLOOKUP(A53,Data!$A:$AH,MATCH(Country!$A$1,Data!$A$1:$AH$1,),)</f>
        <v>3.5259100000000001</v>
      </c>
      <c r="C53" s="59">
        <f>IF(B41&gt;0,(Table2[[#This Row],[Country]]-B41)/B41,0)</f>
        <v>8.0111653188922757E-2</v>
      </c>
      <c r="D53" s="59">
        <f>IF(Table2[[#This Row],[Country]]&gt;0,(((Table2[[#This Row],[Country]]-B52)/B52)+1)^12-1,"")</f>
        <v>7.9534799908317577E-2</v>
      </c>
    </row>
    <row r="54" spans="1:4" x14ac:dyDescent="0.35">
      <c r="A54" s="35">
        <v>23743</v>
      </c>
      <c r="B54" s="36">
        <f>VLOOKUP(A54,Data!$A:$AH,MATCH(Country!$A$1,Data!$A$1:$AH$1,),)</f>
        <v>3.549156</v>
      </c>
      <c r="C54" s="59">
        <f>IF(B42&gt;0,(Table2[[#This Row],[Country]]-B42)/B42,0)</f>
        <v>8.1730619768741131E-2</v>
      </c>
      <c r="D54" s="59">
        <f>IF(Table2[[#This Row],[Country]]&gt;0,(((Table2[[#This Row],[Country]]-B53)/B53)+1)^12-1,"")</f>
        <v>8.2047670475484225E-2</v>
      </c>
    </row>
    <row r="55" spans="1:4" x14ac:dyDescent="0.35">
      <c r="A55" s="35">
        <v>23774</v>
      </c>
      <c r="B55" s="36">
        <f>VLOOKUP(A55,Data!$A:$AH,MATCH(Country!$A$1,Data!$A$1:$AH$1,),)</f>
        <v>3.573232</v>
      </c>
      <c r="C55" s="59">
        <f>IF(B43&gt;0,(Table2[[#This Row],[Country]]-B43)/B43,0)</f>
        <v>8.249480524083716E-2</v>
      </c>
      <c r="D55" s="59">
        <f>IF(Table2[[#This Row],[Country]]&gt;0,(((Table2[[#This Row],[Country]]-B54)/B54)+1)^12-1,"")</f>
        <v>8.4509873517049083E-2</v>
      </c>
    </row>
    <row r="56" spans="1:4" x14ac:dyDescent="0.35">
      <c r="A56" s="35">
        <v>23802</v>
      </c>
      <c r="B56" s="36">
        <f>VLOOKUP(A56,Data!$A:$AH,MATCH(Country!$A$1,Data!$A$1:$AH$1,),)</f>
        <v>3.5964779999999998</v>
      </c>
      <c r="C56" s="59">
        <f>IF(B44&gt;0,(Table2[[#This Row],[Country]]-B44)/B44,0)</f>
        <v>8.3541843228477325E-2</v>
      </c>
      <c r="D56" s="59">
        <f>IF(Table2[[#This Row],[Country]]&gt;0,(((Table2[[#This Row],[Country]]-B55)/B55)+1)^12-1,"")</f>
        <v>8.0921911338240005E-2</v>
      </c>
    </row>
    <row r="57" spans="1:4" x14ac:dyDescent="0.35">
      <c r="A57" s="35">
        <v>23833</v>
      </c>
      <c r="B57" s="36">
        <f>VLOOKUP(A57,Data!$A:$AH,MATCH(Country!$A$1,Data!$A$1:$AH$1,),)</f>
        <v>3.6147429999999998</v>
      </c>
      <c r="C57" s="59">
        <f>IF(B45&gt;0,(Table2[[#This Row],[Country]]-B45)/B45,0)</f>
        <v>8.3893634738157349E-2</v>
      </c>
      <c r="D57" s="59">
        <f>IF(Table2[[#This Row],[Country]]&gt;0,(((Table2[[#This Row],[Country]]-B56)/B56)+1)^12-1,"")</f>
        <v>6.2674374991146475E-2</v>
      </c>
    </row>
    <row r="58" spans="1:4" x14ac:dyDescent="0.35">
      <c r="A58" s="35">
        <v>23863</v>
      </c>
      <c r="B58" s="36">
        <f>VLOOKUP(A58,Data!$A:$AH,MATCH(Country!$A$1,Data!$A$1:$AH$1,),)</f>
        <v>3.6288559999999999</v>
      </c>
      <c r="C58" s="59">
        <f>IF(B46&gt;0,(Table2[[#This Row],[Country]]-B46)/B46,0)</f>
        <v>8.1395123605476877E-2</v>
      </c>
      <c r="D58" s="59">
        <f>IF(Table2[[#This Row],[Country]]&gt;0,(((Table2[[#This Row],[Country]]-B57)/B57)+1)^12-1,"")</f>
        <v>4.7870741597864974E-2</v>
      </c>
    </row>
    <row r="59" spans="1:4" x14ac:dyDescent="0.35">
      <c r="A59" s="35">
        <v>23894</v>
      </c>
      <c r="B59" s="36">
        <f>VLOOKUP(A59,Data!$A:$AH,MATCH(Country!$A$1,Data!$A$1:$AH$1,),)</f>
        <v>3.6537630000000001</v>
      </c>
      <c r="C59" s="59">
        <f>IF(B47&gt;0,(Table2[[#This Row],[Country]]-B47)/B47,0)</f>
        <v>8.1061177415303332E-2</v>
      </c>
      <c r="D59" s="59">
        <f>IF(Table2[[#This Row],[Country]]&gt;0,(((Table2[[#This Row],[Country]]-B58)/B58)+1)^12-1,"")</f>
        <v>8.5544582049732698E-2</v>
      </c>
    </row>
    <row r="60" spans="1:4" x14ac:dyDescent="0.35">
      <c r="A60" s="35">
        <v>23924</v>
      </c>
      <c r="B60" s="36">
        <f>VLOOKUP(A60,Data!$A:$AH,MATCH(Country!$A$1,Data!$A$1:$AH$1,),)</f>
        <v>3.677009</v>
      </c>
      <c r="C60" s="59">
        <f>IF(B48&gt;0,(Table2[[#This Row],[Country]]-B48)/B48,0)</f>
        <v>7.9980638523405465E-2</v>
      </c>
      <c r="D60" s="59">
        <f>IF(Table2[[#This Row],[Country]]&gt;0,(((Table2[[#This Row],[Country]]-B59)/B59)+1)^12-1,"")</f>
        <v>7.9075498311587555E-2</v>
      </c>
    </row>
    <row r="61" spans="1:4" x14ac:dyDescent="0.35">
      <c r="A61" s="35">
        <v>23955</v>
      </c>
      <c r="B61" s="36">
        <f>VLOOKUP(A61,Data!$A:$AH,MATCH(Country!$A$1,Data!$A$1:$AH$1,),)</f>
        <v>3.701085</v>
      </c>
      <c r="C61" s="59">
        <f>IF(B49&gt;0,(Table2[[#This Row],[Country]]-B49)/B49,0)</f>
        <v>7.8374555956476716E-2</v>
      </c>
      <c r="D61" s="59">
        <f>IF(Table2[[#This Row],[Country]]&gt;0,(((Table2[[#This Row],[Country]]-B60)/B60)+1)^12-1,"")</f>
        <v>8.1464822510429302E-2</v>
      </c>
    </row>
    <row r="62" spans="1:4" x14ac:dyDescent="0.35">
      <c r="A62" s="35">
        <v>23986</v>
      </c>
      <c r="B62" s="36">
        <f>VLOOKUP(A62,Data!$A:$AH,MATCH(Country!$A$1,Data!$A$1:$AH$1,),)</f>
        <v>3.7318030000000002</v>
      </c>
      <c r="C62" s="59">
        <f>IF(B50&gt;0,(Table2[[#This Row],[Country]]-B50)/B50,0)</f>
        <v>7.8196173877267558E-2</v>
      </c>
      <c r="D62" s="59">
        <f>IF(Table2[[#This Row],[Country]]&gt;0,(((Table2[[#This Row],[Country]]-B61)/B61)+1)^12-1,"")</f>
        <v>0.10427134339395305</v>
      </c>
    </row>
    <row r="63" spans="1:4" x14ac:dyDescent="0.35">
      <c r="A63" s="35">
        <v>24016</v>
      </c>
      <c r="B63" s="36">
        <f>VLOOKUP(A63,Data!$A:$AH,MATCH(Country!$A$1,Data!$A$1:$AH$1,),)</f>
        <v>3.757539</v>
      </c>
      <c r="C63" s="59">
        <f>IF(B51&gt;0,(Table2[[#This Row],[Country]]-B51)/B51,0)</f>
        <v>7.9933195724112505E-2</v>
      </c>
      <c r="D63" s="59">
        <f>IF(Table2[[#This Row],[Country]]&gt;0,(((Table2[[#This Row],[Country]]-B62)/B62)+1)^12-1,"")</f>
        <v>8.5969051496256998E-2</v>
      </c>
    </row>
    <row r="64" spans="1:4" x14ac:dyDescent="0.35">
      <c r="A64" s="35">
        <v>24047</v>
      </c>
      <c r="B64" s="36">
        <f>VLOOKUP(A64,Data!$A:$AH,MATCH(Country!$A$1,Data!$A$1:$AH$1,),)</f>
        <v>3.7832759999999999</v>
      </c>
      <c r="C64" s="59">
        <f>IF(B52&gt;0,(Table2[[#This Row],[Country]]-B52)/B52,0)</f>
        <v>7.9857684968866749E-2</v>
      </c>
      <c r="D64" s="59">
        <f>IF(Table2[[#This Row],[Country]]&gt;0,(((Table2[[#This Row],[Country]]-B63)/B63)+1)^12-1,"")</f>
        <v>8.5361324494690916E-2</v>
      </c>
    </row>
    <row r="65" spans="1:4" x14ac:dyDescent="0.35">
      <c r="A65" s="35">
        <v>24077</v>
      </c>
      <c r="B65" s="36">
        <f>VLOOKUP(A65,Data!$A:$AH,MATCH(Country!$A$1,Data!$A$1:$AH$1,),)</f>
        <v>3.8123330000000002</v>
      </c>
      <c r="C65" s="59">
        <f>IF(B53&gt;0,(Table2[[#This Row],[Country]]-B53)/B53,0)</f>
        <v>8.1233780782833387E-2</v>
      </c>
      <c r="D65" s="59">
        <f>IF(Table2[[#This Row],[Country]]&gt;0,(((Table2[[#This Row],[Country]]-B64)/B64)+1)^12-1,"")</f>
        <v>9.6159208089904302E-2</v>
      </c>
    </row>
    <row r="66" spans="1:4" x14ac:dyDescent="0.35">
      <c r="A66" s="35">
        <v>24108</v>
      </c>
      <c r="B66" s="36">
        <f>VLOOKUP(A66,Data!$A:$AH,MATCH(Country!$A$1,Data!$A$1:$AH$1,),)</f>
        <v>3.8355790000000001</v>
      </c>
      <c r="C66" s="59">
        <f>IF(B54&gt;0,(Table2[[#This Row],[Country]]-B54)/B54,0)</f>
        <v>8.0701721761455431E-2</v>
      </c>
      <c r="D66" s="59">
        <f>IF(Table2[[#This Row],[Country]]&gt;0,(((Table2[[#This Row],[Country]]-B65)/B65)+1)^12-1,"")</f>
        <v>7.5675420864997234E-2</v>
      </c>
    </row>
    <row r="67" spans="1:4" x14ac:dyDescent="0.35">
      <c r="A67" s="35">
        <v>24139</v>
      </c>
      <c r="B67" s="36">
        <f>VLOOKUP(A67,Data!$A:$AH,MATCH(Country!$A$1,Data!$A$1:$AH$1,),)</f>
        <v>3.8571650000000002</v>
      </c>
      <c r="C67" s="59">
        <f>IF(B55&gt;0,(Table2[[#This Row],[Country]]-B55)/B55,0)</f>
        <v>7.9461115315210495E-2</v>
      </c>
      <c r="D67" s="59">
        <f>IF(Table2[[#This Row],[Country]]&gt;0,(((Table2[[#This Row],[Country]]-B66)/B66)+1)^12-1,"")</f>
        <v>6.9664103226934948E-2</v>
      </c>
    </row>
    <row r="68" spans="1:4" x14ac:dyDescent="0.35">
      <c r="A68" s="35">
        <v>24167</v>
      </c>
      <c r="B68" s="36">
        <f>VLOOKUP(A68,Data!$A:$AH,MATCH(Country!$A$1,Data!$A$1:$AH$1,),)</f>
        <v>3.8787500000000001</v>
      </c>
      <c r="C68" s="59">
        <f>IF(B56&gt;0,(Table2[[#This Row],[Country]]-B56)/B56,0)</f>
        <v>7.8485674039991432E-2</v>
      </c>
      <c r="D68" s="59">
        <f>IF(Table2[[#This Row],[Country]]&gt;0,(((Table2[[#This Row],[Country]]-B67)/B67)+1)^12-1,"")</f>
        <v>6.9258854668289072E-2</v>
      </c>
    </row>
    <row r="69" spans="1:4" x14ac:dyDescent="0.35">
      <c r="A69" s="35">
        <v>24198</v>
      </c>
      <c r="B69" s="36">
        <f>VLOOKUP(A69,Data!$A:$AH,MATCH(Country!$A$1,Data!$A$1:$AH$1,),)</f>
        <v>3.896185</v>
      </c>
      <c r="C69" s="59">
        <f>IF(B57&gt;0,(Table2[[#This Row],[Country]]-B57)/B57,0)</f>
        <v>7.7859477146784761E-2</v>
      </c>
      <c r="D69" s="59">
        <f>IF(Table2[[#This Row],[Country]]&gt;0,(((Table2[[#This Row],[Country]]-B68)/B68)+1)^12-1,"")</f>
        <v>5.5293776882481938E-2</v>
      </c>
    </row>
    <row r="70" spans="1:4" x14ac:dyDescent="0.35">
      <c r="A70" s="35">
        <v>24228</v>
      </c>
      <c r="B70" s="36">
        <f>VLOOKUP(A70,Data!$A:$AH,MATCH(Country!$A$1,Data!$A$1:$AH$1,),)</f>
        <v>3.9028269999999998</v>
      </c>
      <c r="C70" s="59">
        <f>IF(B58&gt;0,(Table2[[#This Row],[Country]]-B58)/B58,0)</f>
        <v>7.5497897960128471E-2</v>
      </c>
      <c r="D70" s="59">
        <f>IF(Table2[[#This Row],[Country]]&gt;0,(((Table2[[#This Row],[Country]]-B69)/B69)+1)^12-1,"")</f>
        <v>2.0649834436228476E-2</v>
      </c>
    </row>
    <row r="71" spans="1:4" x14ac:dyDescent="0.35">
      <c r="A71" s="35">
        <v>24259</v>
      </c>
      <c r="B71" s="36">
        <f>VLOOKUP(A71,Data!$A:$AH,MATCH(Country!$A$1,Data!$A$1:$AH$1,),)</f>
        <v>3.911959</v>
      </c>
      <c r="C71" s="59">
        <f>IF(B59&gt;0,(Table2[[#This Row],[Country]]-B59)/B59,0)</f>
        <v>7.0665776625358528E-2</v>
      </c>
      <c r="D71" s="59">
        <f>IF(Table2[[#This Row],[Country]]&gt;0,(((Table2[[#This Row],[Country]]-B70)/B70)+1)^12-1,"")</f>
        <v>2.8442282586393475E-2</v>
      </c>
    </row>
    <row r="72" spans="1:4" x14ac:dyDescent="0.35">
      <c r="A72" s="35">
        <v>24289</v>
      </c>
      <c r="B72" s="36">
        <f>VLOOKUP(A72,Data!$A:$AH,MATCH(Country!$A$1,Data!$A$1:$AH$1,),)</f>
        <v>3.9094679999999999</v>
      </c>
      <c r="C72" s="59">
        <f>IF(B60&gt;0,(Table2[[#This Row],[Country]]-B60)/B60,0)</f>
        <v>6.3219589617539679E-2</v>
      </c>
      <c r="D72" s="59">
        <f>IF(Table2[[#This Row],[Country]]&gt;0,(((Table2[[#This Row],[Country]]-B71)/B71)+1)^12-1,"")</f>
        <v>-7.6144800702488968E-3</v>
      </c>
    </row>
    <row r="73" spans="1:4" x14ac:dyDescent="0.35">
      <c r="A73" s="35">
        <v>24320</v>
      </c>
      <c r="B73" s="36">
        <f>VLOOKUP(A73,Data!$A:$AH,MATCH(Country!$A$1,Data!$A$1:$AH$1,),)</f>
        <v>3.9235820000000001</v>
      </c>
      <c r="C73" s="59">
        <f>IF(B61&gt;0,(Table2[[#This Row],[Country]]-B61)/B61,0)</f>
        <v>6.0116695509560079E-2</v>
      </c>
      <c r="D73" s="59">
        <f>IF(Table2[[#This Row],[Country]]&gt;0,(((Table2[[#This Row],[Country]]-B72)/B72)+1)^12-1,"")</f>
        <v>4.4193173652764761E-2</v>
      </c>
    </row>
    <row r="74" spans="1:4" x14ac:dyDescent="0.35">
      <c r="A74" s="35">
        <v>24351</v>
      </c>
      <c r="B74" s="36">
        <f>VLOOKUP(A74,Data!$A:$AH,MATCH(Country!$A$1,Data!$A$1:$AH$1,),)</f>
        <v>3.946828</v>
      </c>
      <c r="C74" s="59">
        <f>IF(B62&gt;0,(Table2[[#This Row],[Country]]-B62)/B62,0)</f>
        <v>5.7619601034674069E-2</v>
      </c>
      <c r="D74" s="59">
        <f>IF(Table2[[#This Row],[Country]]&gt;0,(((Table2[[#This Row],[Country]]-B73)/B73)+1)^12-1,"")</f>
        <v>7.3459354564376245E-2</v>
      </c>
    </row>
    <row r="75" spans="1:4" x14ac:dyDescent="0.35">
      <c r="A75" s="35">
        <v>24381</v>
      </c>
      <c r="B75" s="36">
        <f>VLOOKUP(A75,Data!$A:$AH,MATCH(Country!$A$1,Data!$A$1:$AH$1,),)</f>
        <v>3.9493179999999999</v>
      </c>
      <c r="C75" s="59">
        <f>IF(B63&gt;0,(Table2[[#This Row],[Country]]-B63)/B63,0)</f>
        <v>5.1038458948795988E-2</v>
      </c>
      <c r="D75" s="59">
        <f>IF(Table2[[#This Row],[Country]]&gt;0,(((Table2[[#This Row],[Country]]-B74)/B74)+1)^12-1,"")</f>
        <v>7.5969609545512018E-3</v>
      </c>
    </row>
    <row r="76" spans="1:4" x14ac:dyDescent="0.35">
      <c r="A76" s="35">
        <v>24412</v>
      </c>
      <c r="B76" s="36">
        <f>VLOOKUP(A76,Data!$A:$AH,MATCH(Country!$A$1,Data!$A$1:$AH$1,),)</f>
        <v>3.962602</v>
      </c>
      <c r="C76" s="59">
        <f>IF(B64&gt;0,(Table2[[#This Row],[Country]]-B64)/B64,0)</f>
        <v>4.7399661034510855E-2</v>
      </c>
      <c r="D76" s="59">
        <f>IF(Table2[[#This Row],[Country]]&gt;0,(((Table2[[#This Row],[Country]]-B75)/B75)+1)^12-1,"")</f>
        <v>4.1118580187375908E-2</v>
      </c>
    </row>
    <row r="77" spans="1:4" x14ac:dyDescent="0.35">
      <c r="A77" s="35">
        <v>24442</v>
      </c>
      <c r="B77" s="36">
        <f>VLOOKUP(A77,Data!$A:$AH,MATCH(Country!$A$1,Data!$A$1:$AH$1,),)</f>
        <v>3.9866779999999999</v>
      </c>
      <c r="C77" s="59">
        <f>IF(B65&gt;0,(Table2[[#This Row],[Country]]-B65)/B65,0)</f>
        <v>4.5731839270074189E-2</v>
      </c>
      <c r="D77" s="59">
        <f>IF(Table2[[#This Row],[Country]]&gt;0,(((Table2[[#This Row],[Country]]-B76)/B76)+1)^12-1,"")</f>
        <v>7.5396111531340848E-2</v>
      </c>
    </row>
    <row r="78" spans="1:4" x14ac:dyDescent="0.35">
      <c r="A78" s="35">
        <v>24473</v>
      </c>
      <c r="B78" s="36">
        <f>VLOOKUP(A78,Data!$A:$AH,MATCH(Country!$A$1,Data!$A$1:$AH$1,),)</f>
        <v>3.9983010000000001</v>
      </c>
      <c r="C78" s="59">
        <f>IF(B66&gt;0,(Table2[[#This Row],[Country]]-B66)/B66,0)</f>
        <v>4.2424364092096663E-2</v>
      </c>
      <c r="D78" s="59">
        <f>IF(Table2[[#This Row],[Country]]&gt;0,(((Table2[[#This Row],[Country]]-B77)/B77)+1)^12-1,"")</f>
        <v>3.5552000891927005E-2</v>
      </c>
    </row>
    <row r="79" spans="1:4" x14ac:dyDescent="0.35">
      <c r="A79" s="35">
        <v>24504</v>
      </c>
      <c r="B79" s="36">
        <f>VLOOKUP(A79,Data!$A:$AH,MATCH(Country!$A$1,Data!$A$1:$AH$1,),)</f>
        <v>4.0273580000000004</v>
      </c>
      <c r="C79" s="59">
        <f>IF(B67&gt;0,(Table2[[#This Row],[Country]]-B67)/B67,0)</f>
        <v>4.412385780748302E-2</v>
      </c>
      <c r="D79" s="59">
        <f>IF(Table2[[#This Row],[Country]]&gt;0,(((Table2[[#This Row],[Country]]-B78)/B78)+1)^12-1,"")</f>
        <v>9.0779614747940274E-2</v>
      </c>
    </row>
    <row r="80" spans="1:4" x14ac:dyDescent="0.35">
      <c r="A80" s="35">
        <v>24532</v>
      </c>
      <c r="B80" s="36">
        <f>VLOOKUP(A80,Data!$A:$AH,MATCH(Country!$A$1,Data!$A$1:$AH$1,),)</f>
        <v>4.0655479999999997</v>
      </c>
      <c r="C80" s="59">
        <f>IF(B68&gt;0,(Table2[[#This Row],[Country]]-B68)/B68,0)</f>
        <v>4.8159329680953801E-2</v>
      </c>
      <c r="D80" s="59">
        <f>IF(Table2[[#This Row],[Country]]&gt;0,(((Table2[[#This Row],[Country]]-B79)/B79)+1)^12-1,"")</f>
        <v>0.11991813067246704</v>
      </c>
    </row>
    <row r="81" spans="1:4" x14ac:dyDescent="0.35">
      <c r="A81" s="35">
        <v>24563</v>
      </c>
      <c r="B81" s="36">
        <f>VLOOKUP(A81,Data!$A:$AH,MATCH(Country!$A$1,Data!$A$1:$AH$1,),)</f>
        <v>4.0854730000000004</v>
      </c>
      <c r="C81" s="59">
        <f>IF(B69&gt;0,(Table2[[#This Row],[Country]]-B69)/B69,0)</f>
        <v>4.8582908665784692E-2</v>
      </c>
      <c r="D81" s="59">
        <f>IF(Table2[[#This Row],[Country]]&gt;0,(((Table2[[#This Row],[Country]]-B80)/B80)+1)^12-1,"")</f>
        <v>6.0422712330732375E-2</v>
      </c>
    </row>
    <row r="82" spans="1:4" x14ac:dyDescent="0.35">
      <c r="A82" s="35">
        <v>24593</v>
      </c>
      <c r="B82" s="36">
        <f>VLOOKUP(A82,Data!$A:$AH,MATCH(Country!$A$1,Data!$A$1:$AH$1,),)</f>
        <v>4.1278139999999999</v>
      </c>
      <c r="C82" s="59">
        <f>IF(B70&gt;0,(Table2[[#This Row],[Country]]-B70)/B70,0)</f>
        <v>5.7647187538673907E-2</v>
      </c>
      <c r="D82" s="59">
        <f>IF(Table2[[#This Row],[Country]]&gt;0,(((Table2[[#This Row],[Country]]-B81)/B81)+1)^12-1,"")</f>
        <v>0.13170516997319059</v>
      </c>
    </row>
    <row r="83" spans="1:4" x14ac:dyDescent="0.35">
      <c r="A83" s="35">
        <v>24624</v>
      </c>
      <c r="B83" s="36">
        <f>VLOOKUP(A83,Data!$A:$AH,MATCH(Country!$A$1,Data!$A$1:$AH$1,),)</f>
        <v>4.1676640000000003</v>
      </c>
      <c r="C83" s="59">
        <f>IF(B71&gt;0,(Table2[[#This Row],[Country]]-B71)/B71,0)</f>
        <v>6.5364948865772959E-2</v>
      </c>
      <c r="D83" s="59">
        <f>IF(Table2[[#This Row],[Country]]&gt;0,(((Table2[[#This Row],[Country]]-B82)/B82)+1)^12-1,"")</f>
        <v>0.12220176336773325</v>
      </c>
    </row>
    <row r="84" spans="1:4" x14ac:dyDescent="0.35">
      <c r="A84" s="35">
        <v>24654</v>
      </c>
      <c r="B84" s="36">
        <f>VLOOKUP(A84,Data!$A:$AH,MATCH(Country!$A$1,Data!$A$1:$AH$1,),)</f>
        <v>4.2033630000000004</v>
      </c>
      <c r="C84" s="59">
        <f>IF(B72&gt;0,(Table2[[#This Row],[Country]]-B72)/B72,0)</f>
        <v>7.5175190077013149E-2</v>
      </c>
      <c r="D84" s="59">
        <f>IF(Table2[[#This Row],[Country]]&gt;0,(((Table2[[#This Row],[Country]]-B83)/B83)+1)^12-1,"")</f>
        <v>0.10777199461420883</v>
      </c>
    </row>
    <row r="85" spans="1:4" x14ac:dyDescent="0.35">
      <c r="A85" s="35">
        <v>24685</v>
      </c>
      <c r="B85" s="36">
        <f>VLOOKUP(A85,Data!$A:$AH,MATCH(Country!$A$1,Data!$A$1:$AH$1,),)</f>
        <v>4.240723</v>
      </c>
      <c r="C85" s="59">
        <f>IF(B73&gt;0,(Table2[[#This Row],[Country]]-B73)/B73,0)</f>
        <v>8.0829456348815928E-2</v>
      </c>
      <c r="D85" s="59">
        <f>IF(Table2[[#This Row],[Country]]&gt;0,(((Table2[[#This Row],[Country]]-B84)/B84)+1)^12-1,"")</f>
        <v>0.11202897573963266</v>
      </c>
    </row>
    <row r="86" spans="1:4" x14ac:dyDescent="0.35">
      <c r="A86" s="35">
        <v>24716</v>
      </c>
      <c r="B86" s="36">
        <f>VLOOKUP(A86,Data!$A:$AH,MATCH(Country!$A$1,Data!$A$1:$AH$1,),)</f>
        <v>4.2731009999999996</v>
      </c>
      <c r="C86" s="59">
        <f>IF(B74&gt;0,(Table2[[#This Row],[Country]]-B74)/B74,0)</f>
        <v>8.2667144349842347E-2</v>
      </c>
      <c r="D86" s="59">
        <f>IF(Table2[[#This Row],[Country]]&gt;0,(((Table2[[#This Row],[Country]]-B85)/B85)+1)^12-1,"")</f>
        <v>9.5567216580217718E-2</v>
      </c>
    </row>
    <row r="87" spans="1:4" x14ac:dyDescent="0.35">
      <c r="A87" s="35">
        <v>24746</v>
      </c>
      <c r="B87" s="36">
        <f>VLOOKUP(A87,Data!$A:$AH,MATCH(Country!$A$1,Data!$A$1:$AH$1,),)</f>
        <v>4.3021580000000004</v>
      </c>
      <c r="C87" s="59">
        <f>IF(B75&gt;0,(Table2[[#This Row],[Country]]-B75)/B75,0)</f>
        <v>8.9342007911239488E-2</v>
      </c>
      <c r="D87" s="59">
        <f>IF(Table2[[#This Row],[Country]]&gt;0,(((Table2[[#This Row],[Country]]-B86)/B86)+1)^12-1,"")</f>
        <v>8.4721822401986557E-2</v>
      </c>
    </row>
    <row r="88" spans="1:4" x14ac:dyDescent="0.35">
      <c r="A88" s="35">
        <v>24777</v>
      </c>
      <c r="B88" s="36">
        <f>VLOOKUP(A88,Data!$A:$AH,MATCH(Country!$A$1,Data!$A$1:$AH$1,),)</f>
        <v>4.3270650000000002</v>
      </c>
      <c r="C88" s="59">
        <f>IF(B76&gt;0,(Table2[[#This Row],[Country]]-B76)/B76,0)</f>
        <v>9.1975676588262001E-2</v>
      </c>
      <c r="D88" s="59">
        <f>IF(Table2[[#This Row],[Country]]&gt;0,(((Table2[[#This Row],[Country]]-B87)/B87)+1)^12-1,"")</f>
        <v>7.1728440066054722E-2</v>
      </c>
    </row>
    <row r="89" spans="1:4" x14ac:dyDescent="0.35">
      <c r="A89" s="35">
        <v>24807</v>
      </c>
      <c r="B89" s="36">
        <f>VLOOKUP(A89,Data!$A:$AH,MATCH(Country!$A$1,Data!$A$1:$AH$1,),)</f>
        <v>4.3569519999999997</v>
      </c>
      <c r="C89" s="59">
        <f>IF(B77&gt;0,(Table2[[#This Row],[Country]]-B77)/B77,0)</f>
        <v>9.287782961152112E-2</v>
      </c>
      <c r="D89" s="59">
        <f>IF(Table2[[#This Row],[Country]]&gt;0,(((Table2[[#This Row],[Country]]-B88)/B88)+1)^12-1,"")</f>
        <v>8.6106156591374772E-2</v>
      </c>
    </row>
    <row r="90" spans="1:4" x14ac:dyDescent="0.35">
      <c r="A90" s="35">
        <v>24838</v>
      </c>
      <c r="B90" s="36">
        <f>VLOOKUP(A90,Data!$A:$AH,MATCH(Country!$A$1,Data!$A$1:$AH$1,),)</f>
        <v>4.3785379999999998</v>
      </c>
      <c r="C90" s="59">
        <f>IF(B78&gt;0,(Table2[[#This Row],[Country]]-B78)/B78,0)</f>
        <v>9.5099643573607812E-2</v>
      </c>
      <c r="D90" s="59">
        <f>IF(Table2[[#This Row],[Country]]&gt;0,(((Table2[[#This Row],[Country]]-B89)/B89)+1)^12-1,"")</f>
        <v>6.1099654959970717E-2</v>
      </c>
    </row>
    <row r="91" spans="1:4" x14ac:dyDescent="0.35">
      <c r="A91" s="35">
        <v>24869</v>
      </c>
      <c r="B91" s="36">
        <f>VLOOKUP(A91,Data!$A:$AH,MATCH(Country!$A$1,Data!$A$1:$AH$1,),)</f>
        <v>4.4034440000000004</v>
      </c>
      <c r="C91" s="59">
        <f>IF(B79&gt;0,(Table2[[#This Row],[Country]]-B79)/B79,0)</f>
        <v>9.3382808282750099E-2</v>
      </c>
      <c r="D91" s="59">
        <f>IF(Table2[[#This Row],[Country]]&gt;0,(((Table2[[#This Row],[Country]]-B90)/B90)+1)^12-1,"")</f>
        <v>7.0434884210423876E-2</v>
      </c>
    </row>
    <row r="92" spans="1:4" x14ac:dyDescent="0.35">
      <c r="A92" s="35">
        <v>24898</v>
      </c>
      <c r="B92" s="36">
        <f>VLOOKUP(A92,Data!$A:$AH,MATCH(Country!$A$1,Data!$A$1:$AH$1,),)</f>
        <v>4.4266899999999998</v>
      </c>
      <c r="C92" s="59">
        <f>IF(B80&gt;0,(Table2[[#This Row],[Country]]-B80)/B80,0)</f>
        <v>8.8829845324664744E-2</v>
      </c>
      <c r="D92" s="59">
        <f>IF(Table2[[#This Row],[Country]]&gt;0,(((Table2[[#This Row],[Country]]-B91)/B91)+1)^12-1,"")</f>
        <v>6.522066310059027E-2</v>
      </c>
    </row>
    <row r="93" spans="1:4" x14ac:dyDescent="0.35">
      <c r="A93" s="35">
        <v>24929</v>
      </c>
      <c r="B93" s="36">
        <f>VLOOKUP(A93,Data!$A:$AH,MATCH(Country!$A$1,Data!$A$1:$AH$1,),)</f>
        <v>4.4474450000000001</v>
      </c>
      <c r="C93" s="59">
        <f>IF(B81&gt;0,(Table2[[#This Row],[Country]]-B81)/B81,0)</f>
        <v>8.8599777798066395E-2</v>
      </c>
      <c r="D93" s="59">
        <f>IF(Table2[[#This Row],[Country]]&gt;0,(((Table2[[#This Row],[Country]]-B92)/B92)+1)^12-1,"")</f>
        <v>5.7737052980968429E-2</v>
      </c>
    </row>
    <row r="94" spans="1:4" x14ac:dyDescent="0.35">
      <c r="A94" s="35">
        <v>24959</v>
      </c>
      <c r="B94" s="36">
        <f>VLOOKUP(A94,Data!$A:$AH,MATCH(Country!$A$1,Data!$A$1:$AH$1,),)</f>
        <v>4.4740120000000001</v>
      </c>
      <c r="C94" s="59">
        <f>IF(B82&gt;0,(Table2[[#This Row],[Country]]-B82)/B82,0)</f>
        <v>8.3869573580592591E-2</v>
      </c>
      <c r="D94" s="59">
        <f>IF(Table2[[#This Row],[Country]]&gt;0,(((Table2[[#This Row],[Country]]-B93)/B93)+1)^12-1,"")</f>
        <v>7.408512737679751E-2</v>
      </c>
    </row>
    <row r="95" spans="1:4" x14ac:dyDescent="0.35">
      <c r="A95" s="35">
        <v>24990</v>
      </c>
      <c r="B95" s="36">
        <f>VLOOKUP(A95,Data!$A:$AH,MATCH(Country!$A$1,Data!$A$1:$AH$1,),)</f>
        <v>4.5047300000000003</v>
      </c>
      <c r="C95" s="59">
        <f>IF(B83&gt;0,(Table2[[#This Row],[Country]]-B83)/B83,0)</f>
        <v>8.0876481405410816E-2</v>
      </c>
      <c r="D95" s="59">
        <f>IF(Table2[[#This Row],[Country]]&gt;0,(((Table2[[#This Row],[Country]]-B94)/B94)+1)^12-1,"")</f>
        <v>8.5574052308472259E-2</v>
      </c>
    </row>
    <row r="96" spans="1:4" x14ac:dyDescent="0.35">
      <c r="A96" s="35">
        <v>25020</v>
      </c>
      <c r="B96" s="36">
        <f>VLOOKUP(A96,Data!$A:$AH,MATCH(Country!$A$1,Data!$A$1:$AH$1,),)</f>
        <v>4.529636</v>
      </c>
      <c r="C96" s="59">
        <f>IF(B84&gt;0,(Table2[[#This Row],[Country]]-B84)/B84,0)</f>
        <v>7.762189465910975E-2</v>
      </c>
      <c r="D96" s="59">
        <f>IF(Table2[[#This Row],[Country]]&gt;0,(((Table2[[#This Row],[Country]]-B95)/B95)+1)^12-1,"")</f>
        <v>6.8401414830040697E-2</v>
      </c>
    </row>
    <row r="97" spans="1:4" x14ac:dyDescent="0.35">
      <c r="A97" s="35">
        <v>25051</v>
      </c>
      <c r="B97" s="36">
        <f>VLOOKUP(A97,Data!$A:$AH,MATCH(Country!$A$1,Data!$A$1:$AH$1,),)</f>
        <v>4.5611839999999999</v>
      </c>
      <c r="C97" s="59">
        <f>IF(B85&gt;0,(Table2[[#This Row],[Country]]-B85)/B85,0)</f>
        <v>7.556753883712751E-2</v>
      </c>
      <c r="D97" s="59">
        <f>IF(Table2[[#This Row],[Country]]&gt;0,(((Table2[[#This Row],[Country]]-B96)/B96)+1)^12-1,"")</f>
        <v>8.6854636978977329E-2</v>
      </c>
    </row>
    <row r="98" spans="1:4" x14ac:dyDescent="0.35">
      <c r="A98" s="35">
        <v>25082</v>
      </c>
      <c r="B98" s="36">
        <f>VLOOKUP(A98,Data!$A:$AH,MATCH(Country!$A$1,Data!$A$1:$AH$1,),)</f>
        <v>4.5960539999999996</v>
      </c>
      <c r="C98" s="59">
        <f>IF(B86&gt;0,(Table2[[#This Row],[Country]]-B86)/B86,0)</f>
        <v>7.5578134006193648E-2</v>
      </c>
      <c r="D98" s="59">
        <f>IF(Table2[[#This Row],[Country]]&gt;0,(((Table2[[#This Row],[Country]]-B97)/B97)+1)^12-1,"")</f>
        <v>9.5696729772633438E-2</v>
      </c>
    </row>
    <row r="99" spans="1:4" x14ac:dyDescent="0.35">
      <c r="A99" s="35">
        <v>25112</v>
      </c>
      <c r="B99" s="36">
        <f>VLOOKUP(A99,Data!$A:$AH,MATCH(Country!$A$1,Data!$A$1:$AH$1,),)</f>
        <v>4.6292619999999998</v>
      </c>
      <c r="C99" s="59">
        <f>IF(B87&gt;0,(Table2[[#This Row],[Country]]-B87)/B87,0)</f>
        <v>7.6032539948555897E-2</v>
      </c>
      <c r="D99" s="59">
        <f>IF(Table2[[#This Row],[Country]]&gt;0,(((Table2[[#This Row],[Country]]-B98)/B98)+1)^12-1,"")</f>
        <v>9.023384569158921E-2</v>
      </c>
    </row>
    <row r="100" spans="1:4" x14ac:dyDescent="0.35">
      <c r="A100" s="35">
        <v>25143</v>
      </c>
      <c r="B100" s="36">
        <f>VLOOKUP(A100,Data!$A:$AH,MATCH(Country!$A$1,Data!$A$1:$AH$1,),)</f>
        <v>4.6691120000000002</v>
      </c>
      <c r="C100" s="59">
        <f>IF(B88&gt;0,(Table2[[#This Row],[Country]]-B88)/B88,0)</f>
        <v>7.9048269438984617E-2</v>
      </c>
      <c r="D100" s="59">
        <f>IF(Table2[[#This Row],[Country]]&gt;0,(((Table2[[#This Row],[Country]]-B99)/B99)+1)^12-1,"")</f>
        <v>0.10833326384691611</v>
      </c>
    </row>
    <row r="101" spans="1:4" x14ac:dyDescent="0.35">
      <c r="A101" s="35">
        <v>25173</v>
      </c>
      <c r="B101" s="36">
        <f>VLOOKUP(A101,Data!$A:$AH,MATCH(Country!$A$1,Data!$A$1:$AH$1,),)</f>
        <v>4.705641</v>
      </c>
      <c r="C101" s="59">
        <f>IF(B89&gt;0,(Table2[[#This Row],[Country]]-B89)/B89,0)</f>
        <v>8.0030489204379635E-2</v>
      </c>
      <c r="D101" s="59">
        <f>IF(Table2[[#This Row],[Country]]&gt;0,(((Table2[[#This Row],[Country]]-B100)/B100)+1)^12-1,"")</f>
        <v>9.8029464189455906E-2</v>
      </c>
    </row>
    <row r="102" spans="1:4" x14ac:dyDescent="0.35">
      <c r="A102" s="35">
        <v>25204</v>
      </c>
      <c r="B102" s="36">
        <f>VLOOKUP(A102,Data!$A:$AH,MATCH(Country!$A$1,Data!$A$1:$AH$1,),)</f>
        <v>4.7263970000000004</v>
      </c>
      <c r="C102" s="59">
        <f>IF(B90&gt;0,(Table2[[#This Row],[Country]]-B90)/B90,0)</f>
        <v>7.9446381417724504E-2</v>
      </c>
      <c r="D102" s="59">
        <f>IF(Table2[[#This Row],[Country]]&gt;0,(((Table2[[#This Row],[Country]]-B101)/B101)+1)^12-1,"")</f>
        <v>5.4233667888283321E-2</v>
      </c>
    </row>
    <row r="103" spans="1:4" x14ac:dyDescent="0.35">
      <c r="A103" s="35">
        <v>25235</v>
      </c>
      <c r="B103" s="36">
        <f>VLOOKUP(A103,Data!$A:$AH,MATCH(Country!$A$1,Data!$A$1:$AH$1,),)</f>
        <v>4.7479820000000004</v>
      </c>
      <c r="C103" s="59">
        <f>IF(B91&gt;0,(Table2[[#This Row],[Country]]-B91)/B91,0)</f>
        <v>7.8242848097988746E-2</v>
      </c>
      <c r="D103" s="59">
        <f>IF(Table2[[#This Row],[Country]]&gt;0,(((Table2[[#This Row],[Country]]-B102)/B102)+1)^12-1,"")</f>
        <v>5.6200552696048289E-2</v>
      </c>
    </row>
    <row r="104" spans="1:4" x14ac:dyDescent="0.35">
      <c r="A104" s="35">
        <v>25263</v>
      </c>
      <c r="B104" s="36">
        <f>VLOOKUP(A104,Data!$A:$AH,MATCH(Country!$A$1,Data!$A$1:$AH$1,),)</f>
        <v>4.7687369999999998</v>
      </c>
      <c r="C104" s="59">
        <f>IF(B92&gt;0,(Table2[[#This Row],[Country]]-B92)/B92,0)</f>
        <v>7.7269246321743784E-2</v>
      </c>
      <c r="D104" s="59">
        <f>IF(Table2[[#This Row],[Country]]&gt;0,(((Table2[[#This Row],[Country]]-B103)/B103)+1)^12-1,"")</f>
        <v>5.3735691447403422E-2</v>
      </c>
    </row>
    <row r="105" spans="1:4" x14ac:dyDescent="0.35">
      <c r="A105" s="35">
        <v>25294</v>
      </c>
      <c r="B105" s="36">
        <f>VLOOKUP(A105,Data!$A:$AH,MATCH(Country!$A$1,Data!$A$1:$AH$1,),)</f>
        <v>4.7795310000000004</v>
      </c>
      <c r="C105" s="59">
        <f>IF(B93&gt;0,(Table2[[#This Row],[Country]]-B93)/B93,0)</f>
        <v>7.4668939132468262E-2</v>
      </c>
      <c r="D105" s="59">
        <f>IF(Table2[[#This Row],[Country]]&gt;0,(((Table2[[#This Row],[Country]]-B104)/B104)+1)^12-1,"")</f>
        <v>2.7502617498831761E-2</v>
      </c>
    </row>
    <row r="106" spans="1:4" x14ac:dyDescent="0.35">
      <c r="A106" s="35">
        <v>25324</v>
      </c>
      <c r="B106" s="36">
        <f>VLOOKUP(A106,Data!$A:$AH,MATCH(Country!$A$1,Data!$A$1:$AH$1,),)</f>
        <v>4.7861719999999996</v>
      </c>
      <c r="C106" s="59">
        <f>IF(B94&gt;0,(Table2[[#This Row],[Country]]-B94)/B94,0)</f>
        <v>6.9771828953520812E-2</v>
      </c>
      <c r="D106" s="59">
        <f>IF(Table2[[#This Row],[Country]]&gt;0,(((Table2[[#This Row],[Country]]-B105)/B105)+1)^12-1,"")</f>
        <v>1.6801615300241046E-2</v>
      </c>
    </row>
    <row r="107" spans="1:4" x14ac:dyDescent="0.35">
      <c r="A107" s="35">
        <v>25355</v>
      </c>
      <c r="B107" s="36">
        <f>VLOOKUP(A107,Data!$A:$AH,MATCH(Country!$A$1,Data!$A$1:$AH$1,),)</f>
        <v>4.8027759999999997</v>
      </c>
      <c r="C107" s="59">
        <f>IF(B95&gt;0,(Table2[[#This Row],[Country]]-B95)/B95,0)</f>
        <v>6.6162899885231594E-2</v>
      </c>
      <c r="D107" s="59">
        <f>IF(Table2[[#This Row],[Country]]&gt;0,(((Table2[[#This Row],[Country]]-B106)/B106)+1)^12-1,"")</f>
        <v>4.2433501370878757E-2</v>
      </c>
    </row>
    <row r="108" spans="1:4" x14ac:dyDescent="0.35">
      <c r="A108" s="35">
        <v>25385</v>
      </c>
      <c r="B108" s="36">
        <f>VLOOKUP(A108,Data!$A:$AH,MATCH(Country!$A$1,Data!$A$1:$AH$1,),)</f>
        <v>4.8110790000000003</v>
      </c>
      <c r="C108" s="59">
        <f>IF(B96&gt;0,(Table2[[#This Row],[Country]]-B96)/B96,0)</f>
        <v>6.2133690212635262E-2</v>
      </c>
      <c r="D108" s="59">
        <f>IF(Table2[[#This Row],[Country]]&gt;0,(((Table2[[#This Row],[Country]]-B107)/B107)+1)^12-1,"")</f>
        <v>2.0943898934228544E-2</v>
      </c>
    </row>
    <row r="109" spans="1:4" x14ac:dyDescent="0.35">
      <c r="A109" s="35">
        <v>25416</v>
      </c>
      <c r="B109" s="36">
        <f>VLOOKUP(A109,Data!$A:$AH,MATCH(Country!$A$1,Data!$A$1:$AH$1,),)</f>
        <v>4.8160600000000002</v>
      </c>
      <c r="C109" s="59">
        <f>IF(B97&gt;0,(Table2[[#This Row],[Country]]-B97)/B97,0)</f>
        <v>5.5879350624750135E-2</v>
      </c>
      <c r="D109" s="59">
        <f>IF(Table2[[#This Row],[Country]]&gt;0,(((Table2[[#This Row],[Country]]-B108)/B108)+1)^12-1,"")</f>
        <v>1.2494813369521518E-2</v>
      </c>
    </row>
    <row r="110" spans="1:4" x14ac:dyDescent="0.35">
      <c r="A110" s="35">
        <v>25447</v>
      </c>
      <c r="B110" s="36">
        <f>VLOOKUP(A110,Data!$A:$AH,MATCH(Country!$A$1,Data!$A$1:$AH$1,),)</f>
        <v>4.8326640000000003</v>
      </c>
      <c r="C110" s="59">
        <f>IF(B98&gt;0,(Table2[[#This Row],[Country]]-B98)/B98,0)</f>
        <v>5.1481118368061095E-2</v>
      </c>
      <c r="D110" s="59">
        <f>IF(Table2[[#This Row],[Country]]&gt;0,(((Table2[[#This Row],[Country]]-B109)/B109)+1)^12-1,"")</f>
        <v>4.2165150061928447E-2</v>
      </c>
    </row>
    <row r="111" spans="1:4" x14ac:dyDescent="0.35">
      <c r="A111" s="35">
        <v>25477</v>
      </c>
      <c r="B111" s="36">
        <f>VLOOKUP(A111,Data!$A:$AH,MATCH(Country!$A$1,Data!$A$1:$AH$1,),)</f>
        <v>4.8434569999999999</v>
      </c>
      <c r="C111" s="59">
        <f>IF(B99&gt;0,(Table2[[#This Row],[Country]]-B99)/B99,0)</f>
        <v>4.6269794191817218E-2</v>
      </c>
      <c r="D111" s="59">
        <f>IF(Table2[[#This Row],[Country]]&gt;0,(((Table2[[#This Row],[Country]]-B110)/B110)+1)^12-1,"")</f>
        <v>2.7131784610919363E-2</v>
      </c>
    </row>
    <row r="112" spans="1:4" x14ac:dyDescent="0.35">
      <c r="A112" s="35">
        <v>25508</v>
      </c>
      <c r="B112" s="36">
        <f>VLOOKUP(A112,Data!$A:$AH,MATCH(Country!$A$1,Data!$A$1:$AH$1,),)</f>
        <v>4.860061</v>
      </c>
      <c r="C112" s="59">
        <f>IF(B100&gt;0,(Table2[[#This Row],[Country]]-B100)/B100,0)</f>
        <v>4.0896213241404321E-2</v>
      </c>
      <c r="D112" s="59">
        <f>IF(Table2[[#This Row],[Country]]&gt;0,(((Table2[[#This Row],[Country]]-B111)/B111)+1)^12-1,"")</f>
        <v>4.1922128361033151E-2</v>
      </c>
    </row>
    <row r="113" spans="1:4" x14ac:dyDescent="0.35">
      <c r="A113" s="35">
        <v>25538</v>
      </c>
      <c r="B113" s="36">
        <f>VLOOKUP(A113,Data!$A:$AH,MATCH(Country!$A$1,Data!$A$1:$AH$1,),)</f>
        <v>4.8808160000000003</v>
      </c>
      <c r="C113" s="59">
        <f>IF(B101&gt;0,(Table2[[#This Row],[Country]]-B101)/B101,0)</f>
        <v>3.7226596759081347E-2</v>
      </c>
      <c r="D113" s="59">
        <f>IF(Table2[[#This Row],[Country]]&gt;0,(((Table2[[#This Row],[Country]]-B112)/B112)+1)^12-1,"")</f>
        <v>5.2467236346114721E-2</v>
      </c>
    </row>
    <row r="114" spans="1:4" x14ac:dyDescent="0.35">
      <c r="A114" s="35">
        <v>25569</v>
      </c>
      <c r="B114" s="36">
        <f>VLOOKUP(A114,Data!$A:$AH,MATCH(Country!$A$1,Data!$A$1:$AH$1,),)</f>
        <v>4.8949299999999996</v>
      </c>
      <c r="C114" s="59">
        <f>IF(B102&gt;0,(Table2[[#This Row],[Country]]-B102)/B102,0)</f>
        <v>3.5657817149088222E-2</v>
      </c>
      <c r="D114" s="59">
        <f>IF(Table2[[#This Row],[Country]]&gt;0,(((Table2[[#This Row],[Country]]-B113)/B113)+1)^12-1,"")</f>
        <v>3.5258008131625163E-2</v>
      </c>
    </row>
    <row r="115" spans="1:4" x14ac:dyDescent="0.35">
      <c r="A115" s="35">
        <v>25600</v>
      </c>
      <c r="B115" s="36">
        <f>VLOOKUP(A115,Data!$A:$AH,MATCH(Country!$A$1,Data!$A$1:$AH$1,),)</f>
        <v>4.8675329999999999</v>
      </c>
      <c r="C115" s="59">
        <f>IF(B103&gt;0,(Table2[[#This Row],[Country]]-B103)/B103,0)</f>
        <v>2.5179328818011423E-2</v>
      </c>
      <c r="D115" s="59">
        <f>IF(Table2[[#This Row],[Country]]&gt;0,(((Table2[[#This Row],[Country]]-B114)/B114)+1)^12-1,"")</f>
        <v>-6.5134726003849619E-2</v>
      </c>
    </row>
    <row r="116" spans="1:4" x14ac:dyDescent="0.35">
      <c r="A116" s="35">
        <v>25628</v>
      </c>
      <c r="B116" s="36">
        <f>VLOOKUP(A116,Data!$A:$AH,MATCH(Country!$A$1,Data!$A$1:$AH$1,),)</f>
        <v>4.8758350000000004</v>
      </c>
      <c r="C116" s="59">
        <f>IF(B104&gt;0,(Table2[[#This Row],[Country]]-B104)/B104,0)</f>
        <v>2.2458357422521013E-2</v>
      </c>
      <c r="D116" s="59">
        <f>IF(Table2[[#This Row],[Country]]&gt;0,(((Table2[[#This Row],[Country]]-B115)/B115)+1)^12-1,"")</f>
        <v>2.0660133005805603E-2</v>
      </c>
    </row>
    <row r="117" spans="1:4" x14ac:dyDescent="0.35">
      <c r="A117" s="35">
        <v>25659</v>
      </c>
      <c r="B117" s="36">
        <f>VLOOKUP(A117,Data!$A:$AH,MATCH(Country!$A$1,Data!$A$1:$AH$1,),)</f>
        <v>4.8849669999999996</v>
      </c>
      <c r="C117" s="59">
        <f>IF(B105&gt;0,(Table2[[#This Row],[Country]]-B105)/B105,0)</f>
        <v>2.2059905040891916E-2</v>
      </c>
      <c r="D117" s="59">
        <f>IF(Table2[[#This Row],[Country]]&gt;0,(((Table2[[#This Row],[Country]]-B116)/B116)+1)^12-1,"")</f>
        <v>2.2707885397405203E-2</v>
      </c>
    </row>
    <row r="118" spans="1:4" x14ac:dyDescent="0.35">
      <c r="A118" s="35">
        <v>25689</v>
      </c>
      <c r="B118" s="36">
        <f>VLOOKUP(A118,Data!$A:$AH,MATCH(Country!$A$1,Data!$A$1:$AH$1,),)</f>
        <v>4.910704</v>
      </c>
      <c r="C118" s="59">
        <f>IF(B106&gt;0,(Table2[[#This Row],[Country]]-B106)/B106,0)</f>
        <v>2.6019123424732817E-2</v>
      </c>
      <c r="D118" s="59">
        <f>IF(Table2[[#This Row],[Country]]&gt;0,(((Table2[[#This Row],[Country]]-B117)/B117)+1)^12-1,"")</f>
        <v>6.5087960133207501E-2</v>
      </c>
    </row>
    <row r="119" spans="1:4" x14ac:dyDescent="0.35">
      <c r="A119" s="35">
        <v>25720</v>
      </c>
      <c r="B119" s="36">
        <f>VLOOKUP(A119,Data!$A:$AH,MATCH(Country!$A$1,Data!$A$1:$AH$1,),)</f>
        <v>4.9414220000000002</v>
      </c>
      <c r="C119" s="59">
        <f>IF(B107&gt;0,(Table2[[#This Row],[Country]]-B107)/B107,0)</f>
        <v>2.8867888071398812E-2</v>
      </c>
      <c r="D119" s="59">
        <f>IF(Table2[[#This Row],[Country]]&gt;0,(((Table2[[#This Row],[Country]]-B118)/B118)+1)^12-1,"")</f>
        <v>7.7700904319089048E-2</v>
      </c>
    </row>
    <row r="120" spans="1:4" x14ac:dyDescent="0.35">
      <c r="A120" s="35">
        <v>25750</v>
      </c>
      <c r="B120" s="36">
        <f>VLOOKUP(A120,Data!$A:$AH,MATCH(Country!$A$1,Data!$A$1:$AH$1,),)</f>
        <v>4.9737999999999998</v>
      </c>
      <c r="C120" s="59">
        <f>IF(B108&gt;0,(Table2[[#This Row],[Country]]-B108)/B108,0)</f>
        <v>3.3822142600443569E-2</v>
      </c>
      <c r="D120" s="59">
        <f>IF(Table2[[#This Row],[Country]]&gt;0,(((Table2[[#This Row],[Country]]-B119)/B119)+1)^12-1,"")</f>
        <v>8.15248002371598E-2</v>
      </c>
    </row>
    <row r="121" spans="1:4" x14ac:dyDescent="0.35">
      <c r="A121" s="35">
        <v>25781</v>
      </c>
      <c r="B121" s="36">
        <f>VLOOKUP(A121,Data!$A:$AH,MATCH(Country!$A$1,Data!$A$1:$AH$1,),)</f>
        <v>5.0219519999999997</v>
      </c>
      <c r="C121" s="59">
        <f>IF(B109&gt;0,(Table2[[#This Row],[Country]]-B109)/B109,0)</f>
        <v>4.2751128515840647E-2</v>
      </c>
      <c r="D121" s="59">
        <f>IF(Table2[[#This Row],[Country]]&gt;0,(((Table2[[#This Row],[Country]]-B120)/B120)+1)^12-1,"")</f>
        <v>0.12256338540795908</v>
      </c>
    </row>
    <row r="122" spans="1:4" x14ac:dyDescent="0.35">
      <c r="A122" s="35">
        <v>25812</v>
      </c>
      <c r="B122" s="36">
        <f>VLOOKUP(A122,Data!$A:$AH,MATCH(Country!$A$1,Data!$A$1:$AH$1,),)</f>
        <v>5.074255</v>
      </c>
      <c r="C122" s="59">
        <f>IF(B110&gt;0,(Table2[[#This Row],[Country]]-B110)/B110,0)</f>
        <v>4.999126775625197E-2</v>
      </c>
      <c r="D122" s="59">
        <f>IF(Table2[[#This Row],[Country]]&gt;0,(((Table2[[#This Row],[Country]]-B121)/B121)+1)^12-1,"")</f>
        <v>0.13239194444896873</v>
      </c>
    </row>
    <row r="123" spans="1:4" x14ac:dyDescent="0.35">
      <c r="A123" s="35">
        <v>25842</v>
      </c>
      <c r="B123" s="36">
        <f>VLOOKUP(A123,Data!$A:$AH,MATCH(Country!$A$1,Data!$A$1:$AH$1,),)</f>
        <v>5.117426</v>
      </c>
      <c r="C123" s="59">
        <f>IF(B111&gt;0,(Table2[[#This Row],[Country]]-B111)/B111,0)</f>
        <v>5.6564763556278118E-2</v>
      </c>
      <c r="D123" s="59">
        <f>IF(Table2[[#This Row],[Country]]&gt;0,(((Table2[[#This Row],[Country]]-B122)/B122)+1)^12-1,"")</f>
        <v>0.1070096220437935</v>
      </c>
    </row>
    <row r="124" spans="1:4" x14ac:dyDescent="0.35">
      <c r="A124" s="35">
        <v>25873</v>
      </c>
      <c r="B124" s="36">
        <f>VLOOKUP(A124,Data!$A:$AH,MATCH(Country!$A$1,Data!$A$1:$AH$1,),)</f>
        <v>5.1564459999999999</v>
      </c>
      <c r="C124" s="59">
        <f>IF(B112&gt;0,(Table2[[#This Row],[Country]]-B112)/B112,0)</f>
        <v>6.098380246667684E-2</v>
      </c>
      <c r="D124" s="59">
        <f>IF(Table2[[#This Row],[Country]]&gt;0,(((Table2[[#This Row],[Country]]-B123)/B123)+1)^12-1,"")</f>
        <v>9.5435554490247654E-2</v>
      </c>
    </row>
    <row r="125" spans="1:4" x14ac:dyDescent="0.35">
      <c r="A125" s="35">
        <v>25903</v>
      </c>
      <c r="B125" s="36">
        <f>VLOOKUP(A125,Data!$A:$AH,MATCH(Country!$A$1,Data!$A$1:$AH$1,),)</f>
        <v>5.2012780000000003</v>
      </c>
      <c r="C125" s="59">
        <f>IF(B113&gt;0,(Table2[[#This Row],[Country]]-B113)/B113,0)</f>
        <v>6.5657463833916296E-2</v>
      </c>
      <c r="D125" s="59">
        <f>IF(Table2[[#This Row],[Country]]&gt;0,(((Table2[[#This Row],[Country]]-B124)/B124)+1)^12-1,"")</f>
        <v>0.10946884798077128</v>
      </c>
    </row>
    <row r="126" spans="1:4" x14ac:dyDescent="0.35">
      <c r="A126" s="35">
        <v>25934</v>
      </c>
      <c r="B126" s="36">
        <f>VLOOKUP(A126,Data!$A:$AH,MATCH(Country!$A$1,Data!$A$1:$AH$1,),)</f>
        <v>5.2544120000000003</v>
      </c>
      <c r="C126" s="59">
        <f>IF(B114&gt;0,(Table2[[#This Row],[Country]]-B114)/B114,0)</f>
        <v>7.3439661037032353E-2</v>
      </c>
      <c r="D126" s="59">
        <f>IF(Table2[[#This Row],[Country]]&gt;0,(((Table2[[#This Row],[Country]]-B125)/B125)+1)^12-1,"")</f>
        <v>0.12971442567176106</v>
      </c>
    </row>
    <row r="127" spans="1:4" x14ac:dyDescent="0.35">
      <c r="A127" s="35">
        <v>25965</v>
      </c>
      <c r="B127" s="36">
        <f>VLOOKUP(A127,Data!$A:$AH,MATCH(Country!$A$1,Data!$A$1:$AH$1,),)</f>
        <v>5.3216590000000004</v>
      </c>
      <c r="C127" s="59">
        <f>IF(B115&gt;0,(Table2[[#This Row],[Country]]-B115)/B115,0)</f>
        <v>9.3296953508070823E-2</v>
      </c>
      <c r="D127" s="59">
        <f>IF(Table2[[#This Row],[Country]]&gt;0,(((Table2[[#This Row],[Country]]-B126)/B126)+1)^12-1,"")</f>
        <v>0.16486349275499346</v>
      </c>
    </row>
    <row r="128" spans="1:4" x14ac:dyDescent="0.35">
      <c r="A128" s="35">
        <v>25993</v>
      </c>
      <c r="B128" s="36">
        <f>VLOOKUP(A128,Data!$A:$AH,MATCH(Country!$A$1,Data!$A$1:$AH$1,),)</f>
        <v>5.3955469999999996</v>
      </c>
      <c r="C128" s="59">
        <f>IF(B116&gt;0,(Table2[[#This Row],[Country]]-B116)/B116,0)</f>
        <v>0.106589332904005</v>
      </c>
      <c r="D128" s="59">
        <f>IF(Table2[[#This Row],[Country]]&gt;0,(((Table2[[#This Row],[Country]]-B127)/B127)+1)^12-1,"")</f>
        <v>0.17994360245359786</v>
      </c>
    </row>
    <row r="129" spans="1:4" x14ac:dyDescent="0.35">
      <c r="A129" s="35">
        <v>26024</v>
      </c>
      <c r="B129" s="36">
        <f>VLOOKUP(A129,Data!$A:$AH,MATCH(Country!$A$1,Data!$A$1:$AH$1,),)</f>
        <v>5.4661150000000003</v>
      </c>
      <c r="C129" s="59">
        <f>IF(B117&gt;0,(Table2[[#This Row],[Country]]-B117)/B117,0)</f>
        <v>0.11896661737940108</v>
      </c>
      <c r="D129" s="59">
        <f>IF(Table2[[#This Row],[Country]]&gt;0,(((Table2[[#This Row],[Country]]-B128)/B128)+1)^12-1,"")</f>
        <v>0.16874405183581187</v>
      </c>
    </row>
    <row r="130" spans="1:4" x14ac:dyDescent="0.35">
      <c r="A130" s="35">
        <v>26054</v>
      </c>
      <c r="B130" s="36">
        <f>VLOOKUP(A130,Data!$A:$AH,MATCH(Country!$A$1,Data!$A$1:$AH$1,),)</f>
        <v>5.5350229999999998</v>
      </c>
      <c r="C130" s="59">
        <f>IF(B118&gt;0,(Table2[[#This Row],[Country]]-B118)/B118,0)</f>
        <v>0.12713431719769708</v>
      </c>
      <c r="D130" s="59">
        <f>IF(Table2[[#This Row],[Country]]&gt;0,(((Table2[[#This Row],[Country]]-B129)/B129)+1)^12-1,"")</f>
        <v>0.16221903749783384</v>
      </c>
    </row>
    <row r="131" spans="1:4" x14ac:dyDescent="0.35">
      <c r="A131" s="35">
        <v>26085</v>
      </c>
      <c r="B131" s="36">
        <f>VLOOKUP(A131,Data!$A:$AH,MATCH(Country!$A$1,Data!$A$1:$AH$1,),)</f>
        <v>5.5873270000000002</v>
      </c>
      <c r="C131" s="59">
        <f>IF(B119&gt;0,(Table2[[#This Row],[Country]]-B119)/B119,0)</f>
        <v>0.13071237388751658</v>
      </c>
      <c r="D131" s="59">
        <f>IF(Table2[[#This Row],[Country]]&gt;0,(((Table2[[#This Row],[Country]]-B130)/B130)+1)^12-1,"")</f>
        <v>0.11947890268526717</v>
      </c>
    </row>
    <row r="132" spans="1:4" x14ac:dyDescent="0.35">
      <c r="A132" s="35">
        <v>26115</v>
      </c>
      <c r="B132" s="36">
        <f>VLOOKUP(A132,Data!$A:$AH,MATCH(Country!$A$1,Data!$A$1:$AH$1,),)</f>
        <v>5.6421200000000002</v>
      </c>
      <c r="C132" s="59">
        <f>IF(B120&gt;0,(Table2[[#This Row],[Country]]-B120)/B120,0)</f>
        <v>0.13436808878523473</v>
      </c>
      <c r="D132" s="59">
        <f>IF(Table2[[#This Row],[Country]]&gt;0,(((Table2[[#This Row],[Country]]-B131)/B131)+1)^12-1,"")</f>
        <v>0.12423927506254184</v>
      </c>
    </row>
    <row r="133" spans="1:4" x14ac:dyDescent="0.35">
      <c r="A133" s="35">
        <v>26146</v>
      </c>
      <c r="B133" s="36">
        <f>VLOOKUP(A133,Data!$A:$AH,MATCH(Country!$A$1,Data!$A$1:$AH$1,),)</f>
        <v>5.691103</v>
      </c>
      <c r="C133" s="59">
        <f>IF(B121&gt;0,(Table2[[#This Row],[Country]]-B121)/B121,0)</f>
        <v>0.13324520027272269</v>
      </c>
      <c r="D133" s="59">
        <f>IF(Table2[[#This Row],[Country]]&gt;0,(((Table2[[#This Row],[Country]]-B132)/B132)+1)^12-1,"")</f>
        <v>0.1093013043902622</v>
      </c>
    </row>
    <row r="134" spans="1:4" x14ac:dyDescent="0.35">
      <c r="A134" s="35">
        <v>26177</v>
      </c>
      <c r="B134" s="36">
        <f>VLOOKUP(A134,Data!$A:$AH,MATCH(Country!$A$1,Data!$A$1:$AH$1,),)</f>
        <v>5.7492179999999999</v>
      </c>
      <c r="C134" s="59">
        <f>IF(B122&gt;0,(Table2[[#This Row],[Country]]-B122)/B122,0)</f>
        <v>0.1330171621252775</v>
      </c>
      <c r="D134" s="59">
        <f>IF(Table2[[#This Row],[Country]]&gt;0,(((Table2[[#This Row],[Country]]-B133)/B133)+1)^12-1,"")</f>
        <v>0.12966057128732422</v>
      </c>
    </row>
    <row r="135" spans="1:4" x14ac:dyDescent="0.35">
      <c r="A135" s="35">
        <v>26207</v>
      </c>
      <c r="B135" s="36">
        <f>VLOOKUP(A135,Data!$A:$AH,MATCH(Country!$A$1,Data!$A$1:$AH$1,),)</f>
        <v>5.7982009999999997</v>
      </c>
      <c r="C135" s="59">
        <f>IF(B123&gt;0,(Table2[[#This Row],[Country]]-B123)/B123,0)</f>
        <v>0.13303074631660519</v>
      </c>
      <c r="D135" s="59">
        <f>IF(Table2[[#This Row],[Country]]&gt;0,(((Table2[[#This Row],[Country]]-B134)/B134)+1)^12-1,"")</f>
        <v>0.10716890106624377</v>
      </c>
    </row>
    <row r="136" spans="1:4" x14ac:dyDescent="0.35">
      <c r="A136" s="35">
        <v>26238</v>
      </c>
      <c r="B136" s="36">
        <f>VLOOKUP(A136,Data!$A:$AH,MATCH(Country!$A$1,Data!$A$1:$AH$1,),)</f>
        <v>5.8496740000000003</v>
      </c>
      <c r="C136" s="59">
        <f>IF(B124&gt;0,(Table2[[#This Row],[Country]]-B124)/B124,0)</f>
        <v>0.1344391078661544</v>
      </c>
      <c r="D136" s="59">
        <f>IF(Table2[[#This Row],[Country]]&gt;0,(((Table2[[#This Row],[Country]]-B135)/B135)+1)^12-1,"")</f>
        <v>0.11188729140480258</v>
      </c>
    </row>
    <row r="137" spans="1:4" x14ac:dyDescent="0.35">
      <c r="A137" s="35">
        <v>26268</v>
      </c>
      <c r="B137" s="36">
        <f>VLOOKUP(A137,Data!$A:$AH,MATCH(Country!$A$1,Data!$A$1:$AH$1,),)</f>
        <v>5.8969959999999997</v>
      </c>
      <c r="C137" s="59">
        <f>IF(B125&gt;0,(Table2[[#This Row],[Country]]-B125)/B125,0)</f>
        <v>0.13375904921828816</v>
      </c>
      <c r="D137" s="59">
        <f>IF(Table2[[#This Row],[Country]]&gt;0,(((Table2[[#This Row],[Country]]-B136)/B136)+1)^12-1,"")</f>
        <v>0.10151403196811493</v>
      </c>
    </row>
    <row r="138" spans="1:4" x14ac:dyDescent="0.35">
      <c r="A138" s="35">
        <v>26299</v>
      </c>
      <c r="B138" s="36">
        <f>VLOOKUP(A138,Data!$A:$AH,MATCH(Country!$A$1,Data!$A$1:$AH$1,),)</f>
        <v>5.958431</v>
      </c>
      <c r="C138" s="59">
        <f>IF(B126&gt;0,(Table2[[#This Row],[Country]]-B126)/B126,0)</f>
        <v>0.13398625764405223</v>
      </c>
      <c r="D138" s="59">
        <f>IF(Table2[[#This Row],[Country]]&gt;0,(((Table2[[#This Row],[Country]]-B137)/B137)+1)^12-1,"")</f>
        <v>0.13243419660805666</v>
      </c>
    </row>
    <row r="139" spans="1:4" x14ac:dyDescent="0.35">
      <c r="A139" s="35">
        <v>26330</v>
      </c>
      <c r="B139" s="36">
        <f>VLOOKUP(A139,Data!$A:$AH,MATCH(Country!$A$1,Data!$A$1:$AH$1,),)</f>
        <v>6.0248480000000004</v>
      </c>
      <c r="C139" s="59">
        <f>IF(B127&gt;0,(Table2[[#This Row],[Country]]-B127)/B127,0)</f>
        <v>0.13213717752302431</v>
      </c>
      <c r="D139" s="59">
        <f>IF(Table2[[#This Row],[Country]]&gt;0,(((Table2[[#This Row],[Country]]-B138)/B138)+1)^12-1,"")</f>
        <v>0.14227365854891594</v>
      </c>
    </row>
    <row r="140" spans="1:4" x14ac:dyDescent="0.35">
      <c r="A140" s="35">
        <v>26359</v>
      </c>
      <c r="B140" s="36">
        <f>VLOOKUP(A140,Data!$A:$AH,MATCH(Country!$A$1,Data!$A$1:$AH$1,),)</f>
        <v>6.0896049999999997</v>
      </c>
      <c r="C140" s="59">
        <f>IF(B128&gt;0,(Table2[[#This Row],[Country]]-B128)/B128,0)</f>
        <v>0.12863533576855138</v>
      </c>
      <c r="D140" s="59">
        <f>IF(Table2[[#This Row],[Country]]&gt;0,(((Table2[[#This Row],[Country]]-B139)/B139)+1)^12-1,"")</f>
        <v>0.13688449282463488</v>
      </c>
    </row>
    <row r="141" spans="1:4" x14ac:dyDescent="0.35">
      <c r="A141" s="35">
        <v>26390</v>
      </c>
      <c r="B141" s="36">
        <f>VLOOKUP(A141,Data!$A:$AH,MATCH(Country!$A$1,Data!$A$1:$AH$1,),)</f>
        <v>6.1302849999999998</v>
      </c>
      <c r="C141" s="59">
        <f>IF(B129&gt;0,(Table2[[#This Row],[Country]]-B129)/B129,0)</f>
        <v>0.12150677400676704</v>
      </c>
      <c r="D141" s="59">
        <f>IF(Table2[[#This Row],[Country]]&gt;0,(((Table2[[#This Row],[Country]]-B140)/B140)+1)^12-1,"")</f>
        <v>8.3174701991566291E-2</v>
      </c>
    </row>
    <row r="142" spans="1:4" x14ac:dyDescent="0.35">
      <c r="A142" s="35">
        <v>26420</v>
      </c>
      <c r="B142" s="36">
        <f>VLOOKUP(A142,Data!$A:$AH,MATCH(Country!$A$1,Data!$A$1:$AH$1,),)</f>
        <v>6.170966</v>
      </c>
      <c r="C142" s="59">
        <f>IF(B130&gt;0,(Table2[[#This Row],[Country]]-B130)/B130,0)</f>
        <v>0.11489437351931513</v>
      </c>
      <c r="D142" s="59">
        <f>IF(Table2[[#This Row],[Country]]&gt;0,(((Table2[[#This Row],[Country]]-B141)/B141)+1)^12-1,"")</f>
        <v>8.2604571271604366E-2</v>
      </c>
    </row>
    <row r="143" spans="1:4" x14ac:dyDescent="0.35">
      <c r="A143" s="35">
        <v>26451</v>
      </c>
      <c r="B143" s="36">
        <f>VLOOKUP(A143,Data!$A:$AH,MATCH(Country!$A$1,Data!$A$1:$AH$1,),)</f>
        <v>6.2240989999999998</v>
      </c>
      <c r="C143" s="59">
        <f>IF(B131&gt;0,(Table2[[#This Row],[Country]]-B131)/B131,0)</f>
        <v>0.11396719755260425</v>
      </c>
      <c r="D143" s="59">
        <f>IF(Table2[[#This Row],[Country]]&gt;0,(((Table2[[#This Row],[Country]]-B142)/B142)+1)^12-1,"")</f>
        <v>0.1083579978025262</v>
      </c>
    </row>
    <row r="144" spans="1:4" x14ac:dyDescent="0.35">
      <c r="A144" s="35">
        <v>26481</v>
      </c>
      <c r="B144" s="36">
        <f>VLOOKUP(A144,Data!$A:$AH,MATCH(Country!$A$1,Data!$A$1:$AH$1,),)</f>
        <v>6.3054600000000001</v>
      </c>
      <c r="C144" s="59">
        <f>IF(B132&gt;0,(Table2[[#This Row],[Country]]-B132)/B132,0)</f>
        <v>0.11756928246829203</v>
      </c>
      <c r="D144" s="59">
        <f>IF(Table2[[#This Row],[Country]]&gt;0,(((Table2[[#This Row],[Country]]-B143)/B143)+1)^12-1,"")</f>
        <v>0.16864713121487585</v>
      </c>
    </row>
    <row r="145" spans="1:4" x14ac:dyDescent="0.35">
      <c r="A145" s="35">
        <v>26512</v>
      </c>
      <c r="B145" s="36">
        <f>VLOOKUP(A145,Data!$A:$AH,MATCH(Country!$A$1,Data!$A$1:$AH$1,),)</f>
        <v>6.3818390000000003</v>
      </c>
      <c r="C145" s="59">
        <f>IF(B133&gt;0,(Table2[[#This Row],[Country]]-B133)/B133,0)</f>
        <v>0.12137119992381094</v>
      </c>
      <c r="D145" s="59">
        <f>IF(Table2[[#This Row],[Country]]&gt;0,(((Table2[[#This Row],[Country]]-B144)/B144)+1)^12-1,"")</f>
        <v>0.15544379391648855</v>
      </c>
    </row>
    <row r="146" spans="1:4" x14ac:dyDescent="0.35">
      <c r="A146" s="35">
        <v>26543</v>
      </c>
      <c r="B146" s="36">
        <f>VLOOKUP(A146,Data!$A:$AH,MATCH(Country!$A$1,Data!$A$1:$AH$1,),)</f>
        <v>6.4615400000000003</v>
      </c>
      <c r="C146" s="59">
        <f>IF(B134&gt;0,(Table2[[#This Row],[Country]]-B134)/B134,0)</f>
        <v>0.12389893721198263</v>
      </c>
      <c r="D146" s="59">
        <f>IF(Table2[[#This Row],[Country]]&gt;0,(((Table2[[#This Row],[Country]]-B145)/B145)+1)^12-1,"")</f>
        <v>0.16059934648191265</v>
      </c>
    </row>
    <row r="147" spans="1:4" x14ac:dyDescent="0.35">
      <c r="A147" s="35">
        <v>26573</v>
      </c>
      <c r="B147" s="36">
        <f>VLOOKUP(A147,Data!$A:$AH,MATCH(Country!$A$1,Data!$A$1:$AH$1,),)</f>
        <v>6.5329379999999997</v>
      </c>
      <c r="C147" s="59">
        <f>IF(B135&gt;0,(Table2[[#This Row],[Country]]-B135)/B135,0)</f>
        <v>0.12671809756164024</v>
      </c>
      <c r="D147" s="59">
        <f>IF(Table2[[#This Row],[Country]]&gt;0,(((Table2[[#This Row],[Country]]-B146)/B146)+1)^12-1,"")</f>
        <v>0.14095888115220667</v>
      </c>
    </row>
    <row r="148" spans="1:4" x14ac:dyDescent="0.35">
      <c r="A148" s="35">
        <v>26604</v>
      </c>
      <c r="B148" s="36">
        <f>VLOOKUP(A148,Data!$A:$AH,MATCH(Country!$A$1,Data!$A$1:$AH$1,),)</f>
        <v>6.5910529999999996</v>
      </c>
      <c r="C148" s="59">
        <f>IF(B136&gt;0,(Table2[[#This Row],[Country]]-B136)/B136,0)</f>
        <v>0.12673851568480557</v>
      </c>
      <c r="D148" s="59">
        <f>IF(Table2[[#This Row],[Country]]&gt;0,(((Table2[[#This Row],[Country]]-B147)/B147)+1)^12-1,"")</f>
        <v>0.11212910785860242</v>
      </c>
    </row>
    <row r="149" spans="1:4" x14ac:dyDescent="0.35">
      <c r="A149" s="35">
        <v>26634</v>
      </c>
      <c r="B149" s="36">
        <f>VLOOKUP(A149,Data!$A:$AH,MATCH(Country!$A$1,Data!$A$1:$AH$1,),)</f>
        <v>6.6607900000000004</v>
      </c>
      <c r="C149" s="59">
        <f>IF(B137&gt;0,(Table2[[#This Row],[Country]]-B137)/B137,0)</f>
        <v>0.12952255690863632</v>
      </c>
      <c r="D149" s="59">
        <f>IF(Table2[[#This Row],[Country]]&gt;0,(((Table2[[#This Row],[Country]]-B148)/B148)+1)^12-1,"")</f>
        <v>0.13462213404409673</v>
      </c>
    </row>
    <row r="150" spans="1:4" x14ac:dyDescent="0.35">
      <c r="A150" s="35">
        <v>26665</v>
      </c>
      <c r="B150" s="36">
        <f>VLOOKUP(A150,Data!$A:$AH,MATCH(Country!$A$1,Data!$A$1:$AH$1,),)</f>
        <v>6.7272080000000001</v>
      </c>
      <c r="C150" s="59">
        <f>IF(B138&gt;0,(Table2[[#This Row],[Country]]-B138)/B138,0)</f>
        <v>0.12902339558853665</v>
      </c>
      <c r="D150" s="59">
        <f>IF(Table2[[#This Row],[Country]]&gt;0,(((Table2[[#This Row],[Country]]-B149)/B149)+1)^12-1,"")</f>
        <v>0.12644339516793091</v>
      </c>
    </row>
    <row r="151" spans="1:4" x14ac:dyDescent="0.35">
      <c r="A151" s="35">
        <v>26696</v>
      </c>
      <c r="B151" s="36">
        <f>VLOOKUP(A151,Data!$A:$AH,MATCH(Country!$A$1,Data!$A$1:$AH$1,),)</f>
        <v>6.758756</v>
      </c>
      <c r="C151" s="59">
        <f>IF(B139&gt;0,(Table2[[#This Row],[Country]]-B139)/B139,0)</f>
        <v>0.12181352956954258</v>
      </c>
      <c r="D151" s="59">
        <f>IF(Table2[[#This Row],[Country]]&gt;0,(((Table2[[#This Row],[Country]]-B150)/B150)+1)^12-1,"")</f>
        <v>5.7749786280465898E-2</v>
      </c>
    </row>
    <row r="152" spans="1:4" x14ac:dyDescent="0.35">
      <c r="A152" s="35">
        <v>26724</v>
      </c>
      <c r="B152" s="36">
        <f>VLOOKUP(A152,Data!$A:$AH,MATCH(Country!$A$1,Data!$A$1:$AH$1,),)</f>
        <v>6.7687179999999998</v>
      </c>
      <c r="C152" s="59">
        <f>IF(B140&gt;0,(Table2[[#This Row],[Country]]-B140)/B140,0)</f>
        <v>0.1115200411192516</v>
      </c>
      <c r="D152" s="59">
        <f>IF(Table2[[#This Row],[Country]]&gt;0,(((Table2[[#This Row],[Country]]-B151)/B151)+1)^12-1,"")</f>
        <v>1.7831370276076175E-2</v>
      </c>
    </row>
    <row r="153" spans="1:4" x14ac:dyDescent="0.35">
      <c r="A153" s="35">
        <v>26755</v>
      </c>
      <c r="B153" s="36">
        <f>VLOOKUP(A153,Data!$A:$AH,MATCH(Country!$A$1,Data!$A$1:$AH$1,),)</f>
        <v>6.8052469999999996</v>
      </c>
      <c r="C153" s="59">
        <f>IF(B141&gt;0,(Table2[[#This Row],[Country]]-B141)/B141,0)</f>
        <v>0.11010287449930956</v>
      </c>
      <c r="D153" s="59">
        <f>IF(Table2[[#This Row],[Country]]&gt;0,(((Table2[[#This Row],[Country]]-B152)/B152)+1)^12-1,"")</f>
        <v>6.6718098856770158E-2</v>
      </c>
    </row>
    <row r="154" spans="1:4" x14ac:dyDescent="0.35">
      <c r="A154" s="35">
        <v>26785</v>
      </c>
      <c r="B154" s="36">
        <f>VLOOKUP(A154,Data!$A:$AH,MATCH(Country!$A$1,Data!$A$1:$AH$1,),)</f>
        <v>6.8641920000000001</v>
      </c>
      <c r="C154" s="59">
        <f>IF(B142&gt;0,(Table2[[#This Row],[Country]]-B142)/B142,0)</f>
        <v>0.11233670708929527</v>
      </c>
      <c r="D154" s="59">
        <f>IF(Table2[[#This Row],[Country]]&gt;0,(((Table2[[#This Row],[Country]]-B153)/B153)+1)^12-1,"")</f>
        <v>0.10903782872119128</v>
      </c>
    </row>
    <row r="155" spans="1:4" x14ac:dyDescent="0.35">
      <c r="A155" s="35">
        <v>26816</v>
      </c>
      <c r="B155" s="36">
        <f>VLOOKUP(A155,Data!$A:$AH,MATCH(Country!$A$1,Data!$A$1:$AH$1,),)</f>
        <v>6.9181559999999998</v>
      </c>
      <c r="C155" s="59">
        <f>IF(B143&gt;0,(Table2[[#This Row],[Country]]-B143)/B143,0)</f>
        <v>0.11151124042210767</v>
      </c>
      <c r="D155" s="59">
        <f>IF(Table2[[#This Row],[Country]]&gt;0,(((Table2[[#This Row],[Country]]-B154)/B154)+1)^12-1,"")</f>
        <v>9.8528015244589318E-2</v>
      </c>
    </row>
    <row r="156" spans="1:4" x14ac:dyDescent="0.35">
      <c r="A156" s="35">
        <v>26846</v>
      </c>
      <c r="B156" s="36">
        <f>VLOOKUP(A156,Data!$A:$AH,MATCH(Country!$A$1,Data!$A$1:$AH$1,),)</f>
        <v>6.9447229999999998</v>
      </c>
      <c r="C156" s="59">
        <f>IF(B144&gt;0,(Table2[[#This Row],[Country]]-B144)/B144,0)</f>
        <v>0.10138245266800514</v>
      </c>
      <c r="D156" s="59">
        <f>IF(Table2[[#This Row],[Country]]&gt;0,(((Table2[[#This Row],[Country]]-B155)/B155)+1)^12-1,"")</f>
        <v>4.7068092565058395E-2</v>
      </c>
    </row>
    <row r="157" spans="1:4" x14ac:dyDescent="0.35">
      <c r="A157" s="35">
        <v>26877</v>
      </c>
      <c r="B157" s="36">
        <f>VLOOKUP(A157,Data!$A:$AH,MATCH(Country!$A$1,Data!$A$1:$AH$1,),)</f>
        <v>6.9638179999999998</v>
      </c>
      <c r="C157" s="59">
        <f>IF(B145&gt;0,(Table2[[#This Row],[Country]]-B145)/B145,0)</f>
        <v>9.1192993116874232E-2</v>
      </c>
      <c r="D157" s="59">
        <f>IF(Table2[[#This Row],[Country]]&gt;0,(((Table2[[#This Row],[Country]]-B156)/B156)+1)^12-1,"")</f>
        <v>3.3498406909844958E-2</v>
      </c>
    </row>
    <row r="158" spans="1:4" x14ac:dyDescent="0.35">
      <c r="A158" s="35">
        <v>26908</v>
      </c>
      <c r="B158" s="36">
        <f>VLOOKUP(A158,Data!$A:$AH,MATCH(Country!$A$1,Data!$A$1:$AH$1,),)</f>
        <v>6.9679690000000001</v>
      </c>
      <c r="C158" s="59">
        <f>IF(B146&gt;0,(Table2[[#This Row],[Country]]-B146)/B146,0)</f>
        <v>7.8375898005738534E-2</v>
      </c>
      <c r="D158" s="59">
        <f>IF(Table2[[#This Row],[Country]]&gt;0,(((Table2[[#This Row],[Country]]-B157)/B157)+1)^12-1,"")</f>
        <v>7.1764699848988478E-3</v>
      </c>
    </row>
    <row r="159" spans="1:4" x14ac:dyDescent="0.35">
      <c r="A159" s="35">
        <v>26938</v>
      </c>
      <c r="B159" s="36">
        <f>VLOOKUP(A159,Data!$A:$AH,MATCH(Country!$A$1,Data!$A$1:$AH$1,),)</f>
        <v>6.9953659999999998</v>
      </c>
      <c r="C159" s="59">
        <f>IF(B147&gt;0,(Table2[[#This Row],[Country]]-B147)/B147,0)</f>
        <v>7.078407907743807E-2</v>
      </c>
      <c r="D159" s="59">
        <f>IF(Table2[[#This Row],[Country]]&gt;0,(((Table2[[#This Row],[Country]]-B158)/B158)+1)^12-1,"")</f>
        <v>4.8215998883302635E-2</v>
      </c>
    </row>
    <row r="160" spans="1:4" x14ac:dyDescent="0.35">
      <c r="A160" s="35">
        <v>26969</v>
      </c>
      <c r="B160" s="36">
        <f>VLOOKUP(A160,Data!$A:$AH,MATCH(Country!$A$1,Data!$A$1:$AH$1,),)</f>
        <v>7.047669</v>
      </c>
      <c r="C160" s="59">
        <f>IF(B148&gt;0,(Table2[[#This Row],[Country]]-B148)/B148,0)</f>
        <v>6.9278156312807732E-2</v>
      </c>
      <c r="D160" s="59">
        <f>IF(Table2[[#This Row],[Country]]&gt;0,(((Table2[[#This Row],[Country]]-B159)/B159)+1)^12-1,"")</f>
        <v>9.350477539877966E-2</v>
      </c>
    </row>
    <row r="161" spans="1:4" x14ac:dyDescent="0.35">
      <c r="A161" s="35">
        <v>26999</v>
      </c>
      <c r="B161" s="36">
        <f>VLOOKUP(A161,Data!$A:$AH,MATCH(Country!$A$1,Data!$A$1:$AH$1,),)</f>
        <v>7.1024630000000002</v>
      </c>
      <c r="C161" s="59">
        <f>IF(B149&gt;0,(Table2[[#This Row],[Country]]-B149)/B149,0)</f>
        <v>6.6309401737631682E-2</v>
      </c>
      <c r="D161" s="59">
        <f>IF(Table2[[#This Row],[Country]]&gt;0,(((Table2[[#This Row],[Country]]-B160)/B160)+1)^12-1,"")</f>
        <v>9.7391957962255749E-2</v>
      </c>
    </row>
    <row r="162" spans="1:4" x14ac:dyDescent="0.35">
      <c r="A162" s="35">
        <v>27030</v>
      </c>
      <c r="B162" s="36">
        <f>VLOOKUP(A162,Data!$A:$AH,MATCH(Country!$A$1,Data!$A$1:$AH$1,),)</f>
        <v>7.1373319999999998</v>
      </c>
      <c r="C162" s="59">
        <f>IF(B150&gt;0,(Table2[[#This Row],[Country]]-B150)/B150,0)</f>
        <v>6.0964964960203358E-2</v>
      </c>
      <c r="D162" s="59">
        <f>IF(Table2[[#This Row],[Country]]&gt;0,(((Table2[[#This Row],[Country]]-B161)/B161)+1)^12-1,"")</f>
        <v>6.0530167420363323E-2</v>
      </c>
    </row>
    <row r="163" spans="1:4" x14ac:dyDescent="0.35">
      <c r="A163" s="35">
        <v>27061</v>
      </c>
      <c r="B163" s="36">
        <f>VLOOKUP(A163,Data!$A:$AH,MATCH(Country!$A$1,Data!$A$1:$AH$1,),)</f>
        <v>7.1746920000000003</v>
      </c>
      <c r="C163" s="59">
        <f>IF(B151&gt;0,(Table2[[#This Row],[Country]]-B151)/B151,0)</f>
        <v>6.1540318958104169E-2</v>
      </c>
      <c r="D163" s="59">
        <f>IF(Table2[[#This Row],[Country]]&gt;0,(((Table2[[#This Row],[Country]]-B162)/B162)+1)^12-1,"")</f>
        <v>6.4653678869990516E-2</v>
      </c>
    </row>
    <row r="164" spans="1:4" x14ac:dyDescent="0.35">
      <c r="A164" s="35">
        <v>27089</v>
      </c>
      <c r="B164" s="36">
        <f>VLOOKUP(A164,Data!$A:$AH,MATCH(Country!$A$1,Data!$A$1:$AH$1,),)</f>
        <v>7.2236739999999999</v>
      </c>
      <c r="C164" s="59">
        <f>IF(B152&gt;0,(Table2[[#This Row],[Country]]-B152)/B152,0)</f>
        <v>6.7214500589328749E-2</v>
      </c>
      <c r="D164" s="59">
        <f>IF(Table2[[#This Row],[Country]]&gt;0,(((Table2[[#This Row],[Country]]-B163)/B163)+1)^12-1,"")</f>
        <v>8.5071893597444603E-2</v>
      </c>
    </row>
    <row r="165" spans="1:4" x14ac:dyDescent="0.35">
      <c r="A165" s="35">
        <v>27120</v>
      </c>
      <c r="B165" s="36">
        <f>VLOOKUP(A165,Data!$A:$AH,MATCH(Country!$A$1,Data!$A$1:$AH$1,),)</f>
        <v>7.2469200000000003</v>
      </c>
      <c r="C165" s="59">
        <f>IF(B153&gt;0,(Table2[[#This Row],[Country]]-B153)/B153,0)</f>
        <v>6.4901832365526282E-2</v>
      </c>
      <c r="D165" s="59">
        <f>IF(Table2[[#This Row],[Country]]&gt;0,(((Table2[[#This Row],[Country]]-B164)/B164)+1)^12-1,"")</f>
        <v>3.9307222803463215E-2</v>
      </c>
    </row>
    <row r="166" spans="1:4" x14ac:dyDescent="0.35">
      <c r="A166" s="35">
        <v>27150</v>
      </c>
      <c r="B166" s="36">
        <f>VLOOKUP(A166,Data!$A:$AH,MATCH(Country!$A$1,Data!$A$1:$AH$1,),)</f>
        <v>7.2610340000000004</v>
      </c>
      <c r="C166" s="59">
        <f>IF(B154&gt;0,(Table2[[#This Row],[Country]]-B154)/B154,0)</f>
        <v>5.7813359533066724E-2</v>
      </c>
      <c r="D166" s="59">
        <f>IF(Table2[[#This Row],[Country]]&gt;0,(((Table2[[#This Row],[Country]]-B165)/B165)+1)^12-1,"")</f>
        <v>2.362300849654364E-2</v>
      </c>
    </row>
    <row r="167" spans="1:4" x14ac:dyDescent="0.35">
      <c r="A167" s="35">
        <v>27181</v>
      </c>
      <c r="B167" s="36">
        <f>VLOOKUP(A167,Data!$A:$AH,MATCH(Country!$A$1,Data!$A$1:$AH$1,),)</f>
        <v>7.2876010000000004</v>
      </c>
      <c r="C167" s="59">
        <f>IF(B155&gt;0,(Table2[[#This Row],[Country]]-B155)/B155,0)</f>
        <v>5.3402236087188651E-2</v>
      </c>
      <c r="D167" s="59">
        <f>IF(Table2[[#This Row],[Country]]&gt;0,(((Table2[[#This Row],[Country]]-B166)/B166)+1)^12-1,"")</f>
        <v>4.4800560380819032E-2</v>
      </c>
    </row>
    <row r="168" spans="1:4" x14ac:dyDescent="0.35">
      <c r="A168" s="35">
        <v>27211</v>
      </c>
      <c r="B168" s="36">
        <f>VLOOKUP(A168,Data!$A:$AH,MATCH(Country!$A$1,Data!$A$1:$AH$1,),)</f>
        <v>7.317488</v>
      </c>
      <c r="C168" s="59">
        <f>IF(B156&gt;0,(Table2[[#This Row],[Country]]-B156)/B156,0)</f>
        <v>5.3676006948009336E-2</v>
      </c>
      <c r="D168" s="59">
        <f>IF(Table2[[#This Row],[Country]]&gt;0,(((Table2[[#This Row],[Country]]-B167)/B167)+1)^12-1,"")</f>
        <v>5.0338260339213514E-2</v>
      </c>
    </row>
    <row r="169" spans="1:4" x14ac:dyDescent="0.35">
      <c r="A169" s="35">
        <v>27242</v>
      </c>
      <c r="B169" s="36">
        <f>VLOOKUP(A169,Data!$A:$AH,MATCH(Country!$A$1,Data!$A$1:$AH$1,),)</f>
        <v>7.3399039999999998</v>
      </c>
      <c r="C169" s="59">
        <f>IF(B157&gt;0,(Table2[[#This Row],[Country]]-B157)/B157,0)</f>
        <v>5.4005719276408418E-2</v>
      </c>
      <c r="D169" s="59">
        <f>IF(Table2[[#This Row],[Country]]&gt;0,(((Table2[[#This Row],[Country]]-B168)/B168)+1)^12-1,"")</f>
        <v>3.7385874015436249E-2</v>
      </c>
    </row>
    <row r="170" spans="1:4" x14ac:dyDescent="0.35">
      <c r="A170" s="35">
        <v>27273</v>
      </c>
      <c r="B170" s="36">
        <f>VLOOKUP(A170,Data!$A:$AH,MATCH(Country!$A$1,Data!$A$1:$AH$1,),)</f>
        <v>7.3714519999999997</v>
      </c>
      <c r="C170" s="59">
        <f>IF(B158&gt;0,(Table2[[#This Row],[Country]]-B158)/B158,0)</f>
        <v>5.790539538852707E-2</v>
      </c>
      <c r="D170" s="59">
        <f>IF(Table2[[#This Row],[Country]]&gt;0,(((Table2[[#This Row],[Country]]-B169)/B169)+1)^12-1,"")</f>
        <v>5.2814714888369307E-2</v>
      </c>
    </row>
    <row r="171" spans="1:4" x14ac:dyDescent="0.35">
      <c r="A171" s="35">
        <v>27303</v>
      </c>
      <c r="B171" s="36">
        <f>VLOOKUP(A171,Data!$A:$AH,MATCH(Country!$A$1,Data!$A$1:$AH$1,),)</f>
        <v>7.4162840000000001</v>
      </c>
      <c r="C171" s="59">
        <f>IF(B159&gt;0,(Table2[[#This Row],[Country]]-B159)/B159,0)</f>
        <v>6.0170976043283565E-2</v>
      </c>
      <c r="D171" s="59">
        <f>IF(Table2[[#This Row],[Country]]&gt;0,(((Table2[[#This Row],[Country]]-B170)/B170)+1)^12-1,"")</f>
        <v>7.5473528939693946E-2</v>
      </c>
    </row>
    <row r="172" spans="1:4" x14ac:dyDescent="0.35">
      <c r="A172" s="35">
        <v>27334</v>
      </c>
      <c r="B172" s="36">
        <f>VLOOKUP(A172,Data!$A:$AH,MATCH(Country!$A$1,Data!$A$1:$AH$1,),)</f>
        <v>7.4602849999999998</v>
      </c>
      <c r="C172" s="59">
        <f>IF(B160&gt;0,(Table2[[#This Row],[Country]]-B160)/B160,0)</f>
        <v>5.8546449897121995E-2</v>
      </c>
      <c r="D172" s="59">
        <f>IF(Table2[[#This Row],[Country]]&gt;0,(((Table2[[#This Row],[Country]]-B171)/B171)+1)^12-1,"")</f>
        <v>7.3566120238216515E-2</v>
      </c>
    </row>
    <row r="173" spans="1:4" x14ac:dyDescent="0.35">
      <c r="A173" s="35">
        <v>27364</v>
      </c>
      <c r="B173" s="36">
        <f>VLOOKUP(A173,Data!$A:$AH,MATCH(Country!$A$1,Data!$A$1:$AH$1,),)</f>
        <v>7.4893419999999997</v>
      </c>
      <c r="C173" s="59">
        <f>IF(B161&gt;0,(Table2[[#This Row],[Country]]-B161)/B161,0)</f>
        <v>5.4471103897338079E-2</v>
      </c>
      <c r="D173" s="59">
        <f>IF(Table2[[#This Row],[Country]]&gt;0,(((Table2[[#This Row],[Country]]-B172)/B172)+1)^12-1,"")</f>
        <v>4.7753042396709855E-2</v>
      </c>
    </row>
    <row r="174" spans="1:4" x14ac:dyDescent="0.35">
      <c r="A174" s="35">
        <v>27395</v>
      </c>
      <c r="B174" s="36">
        <f>VLOOKUP(A174,Data!$A:$AH,MATCH(Country!$A$1,Data!$A$1:$AH$1,),)</f>
        <v>7.5242110000000002</v>
      </c>
      <c r="C174" s="59">
        <f>IF(B162&gt;0,(Table2[[#This Row],[Country]]-B162)/B162,0)</f>
        <v>5.4204988642815054E-2</v>
      </c>
      <c r="D174" s="59">
        <f>IF(Table2[[#This Row],[Country]]&gt;0,(((Table2[[#This Row],[Country]]-B173)/B173)+1)^12-1,"")</f>
        <v>5.732288918922368E-2</v>
      </c>
    </row>
    <row r="175" spans="1:4" x14ac:dyDescent="0.35">
      <c r="A175" s="35">
        <v>27426</v>
      </c>
      <c r="B175" s="36">
        <f>VLOOKUP(A175,Data!$A:$AH,MATCH(Country!$A$1,Data!$A$1:$AH$1,),)</f>
        <v>7.5889680000000004</v>
      </c>
      <c r="C175" s="59">
        <f>IF(B163&gt;0,(Table2[[#This Row],[Country]]-B163)/B163,0)</f>
        <v>5.7741293981678946E-2</v>
      </c>
      <c r="D175" s="59">
        <f>IF(Table2[[#This Row],[Country]]&gt;0,(((Table2[[#This Row],[Country]]-B174)/B174)+1)^12-1,"")</f>
        <v>0.10830953134378207</v>
      </c>
    </row>
    <row r="176" spans="1:4" x14ac:dyDescent="0.35">
      <c r="A176" s="35">
        <v>27454</v>
      </c>
      <c r="B176" s="36">
        <f>VLOOKUP(A176,Data!$A:$AH,MATCH(Country!$A$1,Data!$A$1:$AH$1,),)</f>
        <v>7.6794609999999999</v>
      </c>
      <c r="C176" s="59">
        <f>IF(B164&gt;0,(Table2[[#This Row],[Country]]-B164)/B164,0)</f>
        <v>6.3096285906589902E-2</v>
      </c>
      <c r="D176" s="59">
        <f>IF(Table2[[#This Row],[Country]]&gt;0,(((Table2[[#This Row],[Country]]-B175)/B175)+1)^12-1,"")</f>
        <v>0.15285904533939076</v>
      </c>
    </row>
    <row r="177" spans="1:4" x14ac:dyDescent="0.35">
      <c r="A177" s="35">
        <v>27485</v>
      </c>
      <c r="B177" s="36">
        <f>VLOOKUP(A177,Data!$A:$AH,MATCH(Country!$A$1,Data!$A$1:$AH$1,),)</f>
        <v>7.763312</v>
      </c>
      <c r="C177" s="59">
        <f>IF(B165&gt;0,(Table2[[#This Row],[Country]]-B165)/B165,0)</f>
        <v>7.1256754593675614E-2</v>
      </c>
      <c r="D177" s="59">
        <f>IF(Table2[[#This Row],[Country]]&gt;0,(((Table2[[#This Row],[Country]]-B176)/B176)+1)^12-1,"")</f>
        <v>0.13918855865098712</v>
      </c>
    </row>
    <row r="178" spans="1:4" x14ac:dyDescent="0.35">
      <c r="A178" s="35">
        <v>27515</v>
      </c>
      <c r="B178" s="36">
        <f>VLOOKUP(A178,Data!$A:$AH,MATCH(Country!$A$1,Data!$A$1:$AH$1,),)</f>
        <v>7.8695789999999999</v>
      </c>
      <c r="C178" s="59">
        <f>IF(B166&gt;0,(Table2[[#This Row],[Country]]-B166)/B166,0)</f>
        <v>8.3809688812915548E-2</v>
      </c>
      <c r="D178" s="59">
        <f>IF(Table2[[#This Row],[Country]]&gt;0,(((Table2[[#This Row],[Country]]-B177)/B177)+1)^12-1,"")</f>
        <v>0.17720882438633412</v>
      </c>
    </row>
    <row r="179" spans="1:4" x14ac:dyDescent="0.35">
      <c r="A179" s="35">
        <v>27546</v>
      </c>
      <c r="B179" s="36">
        <f>VLOOKUP(A179,Data!$A:$AH,MATCH(Country!$A$1,Data!$A$1:$AH$1,),)</f>
        <v>7.9949409999999999</v>
      </c>
      <c r="C179" s="59">
        <f>IF(B167&gt;0,(Table2[[#This Row],[Country]]-B167)/B167,0)</f>
        <v>9.7060747425661661E-2</v>
      </c>
      <c r="D179" s="59">
        <f>IF(Table2[[#This Row],[Country]]&gt;0,(((Table2[[#This Row],[Country]]-B178)/B178)+1)^12-1,"")</f>
        <v>0.20882981806036094</v>
      </c>
    </row>
    <row r="180" spans="1:4" x14ac:dyDescent="0.35">
      <c r="A180" s="35">
        <v>27576</v>
      </c>
      <c r="B180" s="36">
        <f>VLOOKUP(A180,Data!$A:$AH,MATCH(Country!$A$1,Data!$A$1:$AH$1,),)</f>
        <v>8.0953970000000002</v>
      </c>
      <c r="C180" s="59">
        <f>IF(B168&gt;0,(Table2[[#This Row],[Country]]-B168)/B168,0)</f>
        <v>0.10630820303360937</v>
      </c>
      <c r="D180" s="59">
        <f>IF(Table2[[#This Row],[Country]]&gt;0,(((Table2[[#This Row],[Country]]-B179)/B179)+1)^12-1,"")</f>
        <v>0.16164829766713629</v>
      </c>
    </row>
    <row r="181" spans="1:4" x14ac:dyDescent="0.35">
      <c r="A181" s="35">
        <v>27607</v>
      </c>
      <c r="B181" s="36">
        <f>VLOOKUP(A181,Data!$A:$AH,MATCH(Country!$A$1,Data!$A$1:$AH$1,),)</f>
        <v>8.1618139999999997</v>
      </c>
      <c r="C181" s="59">
        <f>IF(B169&gt;0,(Table2[[#This Row],[Country]]-B169)/B169,0)</f>
        <v>0.11197830380342848</v>
      </c>
      <c r="D181" s="59">
        <f>IF(Table2[[#This Row],[Country]]&gt;0,(((Table2[[#This Row],[Country]]-B180)/B180)+1)^12-1,"")</f>
        <v>0.10301775345509934</v>
      </c>
    </row>
    <row r="182" spans="1:4" x14ac:dyDescent="0.35">
      <c r="A182" s="35">
        <v>27638</v>
      </c>
      <c r="B182" s="36">
        <f>VLOOKUP(A182,Data!$A:$AH,MATCH(Country!$A$1,Data!$A$1:$AH$1,),)</f>
        <v>8.2315520000000006</v>
      </c>
      <c r="C182" s="59">
        <f>IF(B170&gt;0,(Table2[[#This Row],[Country]]-B170)/B170,0)</f>
        <v>0.11667986171516832</v>
      </c>
      <c r="D182" s="59">
        <f>IF(Table2[[#This Row],[Country]]&gt;0,(((Table2[[#This Row],[Country]]-B181)/B181)+1)^12-1,"")</f>
        <v>0.10749147466125275</v>
      </c>
    </row>
    <row r="183" spans="1:4" x14ac:dyDescent="0.35">
      <c r="A183" s="35">
        <v>27668</v>
      </c>
      <c r="B183" s="36">
        <f>VLOOKUP(A183,Data!$A:$AH,MATCH(Country!$A$1,Data!$A$1:$AH$1,),)</f>
        <v>8.2838550000000009</v>
      </c>
      <c r="C183" s="59">
        <f>IF(B171&gt;0,(Table2[[#This Row],[Country]]-B171)/B171,0)</f>
        <v>0.11698190090886497</v>
      </c>
      <c r="D183" s="59">
        <f>IF(Table2[[#This Row],[Country]]&gt;0,(((Table2[[#This Row],[Country]]-B182)/B182)+1)^12-1,"")</f>
        <v>7.8969451183492856E-2</v>
      </c>
    </row>
    <row r="184" spans="1:4" x14ac:dyDescent="0.35">
      <c r="A184" s="35">
        <v>27699</v>
      </c>
      <c r="B184" s="36">
        <f>VLOOKUP(A184,Data!$A:$AH,MATCH(Country!$A$1,Data!$A$1:$AH$1,),)</f>
        <v>8.3594050000000006</v>
      </c>
      <c r="C184" s="59">
        <f>IF(B172&gt;0,(Table2[[#This Row],[Country]]-B172)/B172,0)</f>
        <v>0.12052086481950768</v>
      </c>
      <c r="D184" s="59">
        <f>IF(Table2[[#This Row],[Country]]&gt;0,(((Table2[[#This Row],[Country]]-B183)/B183)+1)^12-1,"")</f>
        <v>0.11510185517737681</v>
      </c>
    </row>
    <row r="185" spans="1:4" x14ac:dyDescent="0.35">
      <c r="A185" s="35">
        <v>27729</v>
      </c>
      <c r="B185" s="36">
        <f>VLOOKUP(A185,Data!$A:$AH,MATCH(Country!$A$1,Data!$A$1:$AH$1,),)</f>
        <v>8.4366140000000005</v>
      </c>
      <c r="C185" s="59">
        <f>IF(B173&gt;0,(Table2[[#This Row],[Country]]-B173)/B173,0)</f>
        <v>0.1264826736447609</v>
      </c>
      <c r="D185" s="59">
        <f>IF(Table2[[#This Row],[Country]]&gt;0,(((Table2[[#This Row],[Country]]-B184)/B184)+1)^12-1,"")</f>
        <v>0.11664146867838321</v>
      </c>
    </row>
    <row r="186" spans="1:4" x14ac:dyDescent="0.35">
      <c r="A186" s="35">
        <v>27760</v>
      </c>
      <c r="B186" s="36">
        <f>VLOOKUP(A186,Data!$A:$AH,MATCH(Country!$A$1,Data!$A$1:$AH$1,),)</f>
        <v>8.5229560000000006</v>
      </c>
      <c r="C186" s="59">
        <f>IF(B174&gt;0,(Table2[[#This Row],[Country]]-B174)/B174,0)</f>
        <v>0.13273750563348111</v>
      </c>
      <c r="D186" s="59">
        <f>IF(Table2[[#This Row],[Country]]&gt;0,(((Table2[[#This Row],[Country]]-B185)/B185)+1)^12-1,"")</f>
        <v>0.12996451431884259</v>
      </c>
    </row>
    <row r="187" spans="1:4" x14ac:dyDescent="0.35">
      <c r="A187" s="35">
        <v>27791</v>
      </c>
      <c r="B187" s="36">
        <f>VLOOKUP(A187,Data!$A:$AH,MATCH(Country!$A$1,Data!$A$1:$AH$1,),)</f>
        <v>8.6366949999999996</v>
      </c>
      <c r="C187" s="59">
        <f>IF(B175&gt;0,(Table2[[#This Row],[Country]]-B175)/B175,0)</f>
        <v>0.1380592196462021</v>
      </c>
      <c r="D187" s="59">
        <f>IF(Table2[[#This Row],[Country]]&gt;0,(((Table2[[#This Row],[Country]]-B186)/B186)+1)^12-1,"")</f>
        <v>0.17243301488195839</v>
      </c>
    </row>
    <row r="188" spans="1:4" x14ac:dyDescent="0.35">
      <c r="A188" s="35">
        <v>27820</v>
      </c>
      <c r="B188" s="36">
        <f>VLOOKUP(A188,Data!$A:$AH,MATCH(Country!$A$1,Data!$A$1:$AH$1,),)</f>
        <v>8.7172260000000001</v>
      </c>
      <c r="C188" s="59">
        <f>IF(B176&gt;0,(Table2[[#This Row],[Country]]-B176)/B176,0)</f>
        <v>0.13513513513513517</v>
      </c>
      <c r="D188" s="59">
        <f>IF(Table2[[#This Row],[Country]]&gt;0,(((Table2[[#This Row],[Country]]-B187)/B187)+1)^12-1,"")</f>
        <v>0.11781174906801595</v>
      </c>
    </row>
    <row r="189" spans="1:4" x14ac:dyDescent="0.35">
      <c r="A189" s="35">
        <v>27851</v>
      </c>
      <c r="B189" s="36">
        <f>VLOOKUP(A189,Data!$A:$AH,MATCH(Country!$A$1,Data!$A$1:$AH$1,),)</f>
        <v>8.806889</v>
      </c>
      <c r="C189" s="59">
        <f>IF(B177&gt;0,(Table2[[#This Row],[Country]]-B177)/B177,0)</f>
        <v>0.13442419936233402</v>
      </c>
      <c r="D189" s="59">
        <f>IF(Table2[[#This Row],[Country]]&gt;0,(((Table2[[#This Row],[Country]]-B188)/B188)+1)^12-1,"")</f>
        <v>0.1306562960202684</v>
      </c>
    </row>
    <row r="190" spans="1:4" x14ac:dyDescent="0.35">
      <c r="A190" s="35">
        <v>27881</v>
      </c>
      <c r="B190" s="36">
        <f>VLOOKUP(A190,Data!$A:$AH,MATCH(Country!$A$1,Data!$A$1:$AH$1,),)</f>
        <v>8.9007020000000008</v>
      </c>
      <c r="C190" s="59">
        <f>IF(B178&gt;0,(Table2[[#This Row],[Country]]-B178)/B178,0)</f>
        <v>0.13102645008074776</v>
      </c>
      <c r="D190" s="59">
        <f>IF(Table2[[#This Row],[Country]]&gt;0,(((Table2[[#This Row],[Country]]-B189)/B189)+1)^12-1,"")</f>
        <v>0.13558816843810351</v>
      </c>
    </row>
    <row r="191" spans="1:4" x14ac:dyDescent="0.35">
      <c r="A191" s="35">
        <v>27912</v>
      </c>
      <c r="B191" s="36">
        <f>VLOOKUP(A191,Data!$A:$AH,MATCH(Country!$A$1,Data!$A$1:$AH$1,),)</f>
        <v>8.9463640000000009</v>
      </c>
      <c r="C191" s="59">
        <f>IF(B179&gt;0,(Table2[[#This Row],[Country]]-B179)/B179,0)</f>
        <v>0.11900312960408352</v>
      </c>
      <c r="D191" s="59">
        <f>IF(Table2[[#This Row],[Country]]&gt;0,(((Table2[[#This Row],[Country]]-B190)/B190)+1)^12-1,"")</f>
        <v>6.3328957292722921E-2</v>
      </c>
    </row>
    <row r="192" spans="1:4" x14ac:dyDescent="0.35">
      <c r="A192" s="35">
        <v>27942</v>
      </c>
      <c r="B192" s="36">
        <f>VLOOKUP(A192,Data!$A:$AH,MATCH(Country!$A$1,Data!$A$1:$AH$1,),)</f>
        <v>9.0185929999999992</v>
      </c>
      <c r="C192" s="59">
        <f>IF(B180&gt;0,(Table2[[#This Row],[Country]]-B180)/B180,0)</f>
        <v>0.11403962029286507</v>
      </c>
      <c r="D192" s="59">
        <f>IF(Table2[[#This Row],[Country]]&gt;0,(((Table2[[#This Row],[Country]]-B191)/B191)+1)^12-1,"")</f>
        <v>0.1013026532981014</v>
      </c>
    </row>
    <row r="193" spans="1:4" x14ac:dyDescent="0.35">
      <c r="A193" s="35">
        <v>27973</v>
      </c>
      <c r="B193" s="36">
        <f>VLOOKUP(A193,Data!$A:$AH,MATCH(Country!$A$1,Data!$A$1:$AH$1,),)</f>
        <v>9.1215390000000003</v>
      </c>
      <c r="C193" s="59">
        <f>IF(B181&gt;0,(Table2[[#This Row],[Country]]-B181)/B181,0)</f>
        <v>0.11758721774350661</v>
      </c>
      <c r="D193" s="59">
        <f>IF(Table2[[#This Row],[Country]]&gt;0,(((Table2[[#This Row],[Country]]-B192)/B192)+1)^12-1,"")</f>
        <v>0.14591386686172303</v>
      </c>
    </row>
    <row r="194" spans="1:4" x14ac:dyDescent="0.35">
      <c r="A194" s="35">
        <v>28004</v>
      </c>
      <c r="B194" s="36">
        <f>VLOOKUP(A194,Data!$A:$AH,MATCH(Country!$A$1,Data!$A$1:$AH$1,),)</f>
        <v>9.2219940000000005</v>
      </c>
      <c r="C194" s="59">
        <f>IF(B182&gt;0,(Table2[[#This Row],[Country]]-B182)/B182,0)</f>
        <v>0.12032263174672282</v>
      </c>
      <c r="D194" s="59">
        <f>IF(Table2[[#This Row],[Country]]&gt;0,(((Table2[[#This Row],[Country]]-B193)/B193)+1)^12-1,"")</f>
        <v>0.14046140277726238</v>
      </c>
    </row>
    <row r="195" spans="1:4" x14ac:dyDescent="0.35">
      <c r="A195" s="35">
        <v>28034</v>
      </c>
      <c r="B195" s="36">
        <f>VLOOKUP(A195,Data!$A:$AH,MATCH(Country!$A$1,Data!$A$1:$AH$1,),)</f>
        <v>9.3398850000000007</v>
      </c>
      <c r="C195" s="59">
        <f>IF(B183&gt;0,(Table2[[#This Row],[Country]]-B183)/B183,0)</f>
        <v>0.12748050273695033</v>
      </c>
      <c r="D195" s="59">
        <f>IF(Table2[[#This Row],[Country]]&gt;0,(((Table2[[#This Row],[Country]]-B194)/B194)+1)^12-1,"")</f>
        <v>0.1646631183229843</v>
      </c>
    </row>
    <row r="196" spans="1:4" x14ac:dyDescent="0.35">
      <c r="A196" s="35">
        <v>28065</v>
      </c>
      <c r="B196" s="36">
        <f>VLOOKUP(A196,Data!$A:$AH,MATCH(Country!$A$1,Data!$A$1:$AH$1,),)</f>
        <v>9.4494720000000001</v>
      </c>
      <c r="C196" s="59">
        <f>IF(B184&gt;0,(Table2[[#This Row],[Country]]-B184)/B184,0)</f>
        <v>0.13040007033993439</v>
      </c>
      <c r="D196" s="59">
        <f>IF(Table2[[#This Row],[Country]]&gt;0,(((Table2[[#This Row],[Country]]-B195)/B195)+1)^12-1,"")</f>
        <v>0.15024979148158524</v>
      </c>
    </row>
    <row r="197" spans="1:4" x14ac:dyDescent="0.35">
      <c r="A197" s="35">
        <v>28095</v>
      </c>
      <c r="B197" s="36">
        <f>VLOOKUP(A197,Data!$A:$AH,MATCH(Country!$A$1,Data!$A$1:$AH$1,),)</f>
        <v>9.5640420000000006</v>
      </c>
      <c r="C197" s="59">
        <f>IF(B185&gt;0,(Table2[[#This Row],[Country]]-B185)/B185,0)</f>
        <v>0.13363512897472848</v>
      </c>
      <c r="D197" s="59">
        <f>IF(Table2[[#This Row],[Country]]&gt;0,(((Table2[[#This Row],[Country]]-B196)/B196)+1)^12-1,"")</f>
        <v>0.15559907540188544</v>
      </c>
    </row>
    <row r="198" spans="1:4" x14ac:dyDescent="0.35">
      <c r="A198" s="35">
        <v>28126</v>
      </c>
      <c r="B198" s="36">
        <f>VLOOKUP(A198,Data!$A:$AH,MATCH(Country!$A$1,Data!$A$1:$AH$1,),)</f>
        <v>9.6736299999999993</v>
      </c>
      <c r="C198" s="59">
        <f>IF(B186&gt;0,(Table2[[#This Row],[Country]]-B186)/B186,0)</f>
        <v>0.13500879272402658</v>
      </c>
      <c r="D198" s="59">
        <f>IF(Table2[[#This Row],[Country]]&gt;0,(((Table2[[#This Row],[Country]]-B197)/B197)+1)^12-1,"")</f>
        <v>0.14650505137157888</v>
      </c>
    </row>
    <row r="199" spans="1:4" x14ac:dyDescent="0.35">
      <c r="A199" s="35">
        <v>28157</v>
      </c>
      <c r="B199" s="36">
        <f>VLOOKUP(A199,Data!$A:$AH,MATCH(Country!$A$1,Data!$A$1:$AH$1,),)</f>
        <v>9.7765760000000004</v>
      </c>
      <c r="C199" s="59">
        <f>IF(B187&gt;0,(Table2[[#This Row],[Country]]-B187)/B187,0)</f>
        <v>0.13198115714402336</v>
      </c>
      <c r="D199" s="59">
        <f>IF(Table2[[#This Row],[Country]]&gt;0,(((Table2[[#This Row],[Country]]-B198)/B198)+1)^12-1,"")</f>
        <v>0.13544917790200772</v>
      </c>
    </row>
    <row r="200" spans="1:4" x14ac:dyDescent="0.35">
      <c r="A200" s="35">
        <v>28185</v>
      </c>
      <c r="B200" s="36">
        <f>VLOOKUP(A200,Data!$A:$AH,MATCH(Country!$A$1,Data!$A$1:$AH$1,),)</f>
        <v>9.8670690000000008</v>
      </c>
      <c r="C200" s="59">
        <f>IF(B188&gt;0,(Table2[[#This Row],[Country]]-B188)/B188,0)</f>
        <v>0.13190469078121878</v>
      </c>
      <c r="D200" s="59">
        <f>IF(Table2[[#This Row],[Country]]&gt;0,(((Table2[[#This Row],[Country]]-B199)/B199)+1)^12-1,"")</f>
        <v>0.1169059751635686</v>
      </c>
    </row>
    <row r="201" spans="1:4" x14ac:dyDescent="0.35">
      <c r="A201" s="35">
        <v>28216</v>
      </c>
      <c r="B201" s="36">
        <f>VLOOKUP(A201,Data!$A:$AH,MATCH(Country!$A$1,Data!$A$1:$AH$1,),)</f>
        <v>9.9592229999999997</v>
      </c>
      <c r="C201" s="59">
        <f>IF(B189&gt;0,(Table2[[#This Row],[Country]]-B189)/B189,0)</f>
        <v>0.13084461493723831</v>
      </c>
      <c r="D201" s="59">
        <f>IF(Table2[[#This Row],[Country]]&gt;0,(((Table2[[#This Row],[Country]]-B200)/B200)+1)^12-1,"")</f>
        <v>0.11801466494558421</v>
      </c>
    </row>
    <row r="202" spans="1:4" x14ac:dyDescent="0.35">
      <c r="A202" s="35">
        <v>28246</v>
      </c>
      <c r="B202" s="36">
        <f>VLOOKUP(A202,Data!$A:$AH,MATCH(Country!$A$1,Data!$A$1:$AH$1,),)</f>
        <v>10.03726</v>
      </c>
      <c r="C202" s="59">
        <f>IF(B190&gt;0,(Table2[[#This Row],[Country]]-B190)/B190,0)</f>
        <v>0.12769307409685202</v>
      </c>
      <c r="D202" s="59">
        <f>IF(Table2[[#This Row],[Country]]&gt;0,(((Table2[[#This Row],[Country]]-B201)/B201)+1)^12-1,"")</f>
        <v>9.8187776974832497E-2</v>
      </c>
    </row>
    <row r="203" spans="1:4" x14ac:dyDescent="0.35">
      <c r="A203" s="35">
        <v>28277</v>
      </c>
      <c r="B203" s="36">
        <f>VLOOKUP(A203,Data!$A:$AH,MATCH(Country!$A$1,Data!$A$1:$AH$1,),)</f>
        <v>10.11032</v>
      </c>
      <c r="C203" s="59">
        <f>IF(B191&gt;0,(Table2[[#This Row],[Country]]-B191)/B191,0)</f>
        <v>0.13010380530011956</v>
      </c>
      <c r="D203" s="59">
        <f>IF(Table2[[#This Row],[Country]]&gt;0,(((Table2[[#This Row],[Country]]-B202)/B202)+1)^12-1,"")</f>
        <v>9.0929612778920088E-2</v>
      </c>
    </row>
    <row r="204" spans="1:4" x14ac:dyDescent="0.35">
      <c r="A204" s="35">
        <v>28307</v>
      </c>
      <c r="B204" s="36">
        <f>VLOOKUP(A204,Data!$A:$AH,MATCH(Country!$A$1,Data!$A$1:$AH$1,),)</f>
        <v>10.18421</v>
      </c>
      <c r="C204" s="59">
        <f>IF(B192&gt;0,(Table2[[#This Row],[Country]]-B192)/B192,0)</f>
        <v>0.12924599214090282</v>
      </c>
      <c r="D204" s="59">
        <f>IF(Table2[[#This Row],[Country]]&gt;0,(((Table2[[#This Row],[Country]]-B203)/B203)+1)^12-1,"")</f>
        <v>9.1313009478675378E-2</v>
      </c>
    </row>
    <row r="205" spans="1:4" x14ac:dyDescent="0.35">
      <c r="A205" s="35">
        <v>28338</v>
      </c>
      <c r="B205" s="36">
        <f>VLOOKUP(A205,Data!$A:$AH,MATCH(Country!$A$1,Data!$A$1:$AH$1,),)</f>
        <v>10.26972</v>
      </c>
      <c r="C205" s="59">
        <f>IF(B193&gt;0,(Table2[[#This Row],[Country]]-B193)/B193,0)</f>
        <v>0.12587579793278297</v>
      </c>
      <c r="D205" s="59">
        <f>IF(Table2[[#This Row],[Country]]&gt;0,(((Table2[[#This Row],[Country]]-B204)/B204)+1)^12-1,"")</f>
        <v>0.10554158473965192</v>
      </c>
    </row>
    <row r="206" spans="1:4" x14ac:dyDescent="0.35">
      <c r="A206" s="35">
        <v>28369</v>
      </c>
      <c r="B206" s="36">
        <f>VLOOKUP(A206,Data!$A:$AH,MATCH(Country!$A$1,Data!$A$1:$AH$1,),)</f>
        <v>10.3461</v>
      </c>
      <c r="C206" s="59">
        <f>IF(B194&gt;0,(Table2[[#This Row],[Country]]-B194)/B194,0)</f>
        <v>0.12189402855824882</v>
      </c>
      <c r="D206" s="59">
        <f>IF(Table2[[#This Row],[Country]]&gt;0,(((Table2[[#This Row],[Country]]-B205)/B205)+1)^12-1,"")</f>
        <v>9.2991605523946363E-2</v>
      </c>
    </row>
    <row r="207" spans="1:4" x14ac:dyDescent="0.35">
      <c r="A207" s="35">
        <v>28399</v>
      </c>
      <c r="B207" s="36">
        <f>VLOOKUP(A207,Data!$A:$AH,MATCH(Country!$A$1,Data!$A$1:$AH$1,),)</f>
        <v>10.41086</v>
      </c>
      <c r="C207" s="59">
        <f>IF(B195&gt;0,(Table2[[#This Row],[Country]]-B195)/B195,0)</f>
        <v>0.1146668294095697</v>
      </c>
      <c r="D207" s="59">
        <f>IF(Table2[[#This Row],[Country]]&gt;0,(((Table2[[#This Row],[Country]]-B206)/B206)+1)^12-1,"")</f>
        <v>7.775293700967989E-2</v>
      </c>
    </row>
    <row r="208" spans="1:4" x14ac:dyDescent="0.35">
      <c r="A208" s="35">
        <v>28430</v>
      </c>
      <c r="B208" s="36">
        <f>VLOOKUP(A208,Data!$A:$AH,MATCH(Country!$A$1,Data!$A$1:$AH$1,),)</f>
        <v>10.480600000000001</v>
      </c>
      <c r="C208" s="59">
        <f>IF(B196&gt;0,(Table2[[#This Row],[Country]]-B196)/B196,0)</f>
        <v>0.10912017094711754</v>
      </c>
      <c r="D208" s="59">
        <f>IF(Table2[[#This Row],[Country]]&gt;0,(((Table2[[#This Row],[Country]]-B207)/B207)+1)^12-1,"")</f>
        <v>8.3414085012665229E-2</v>
      </c>
    </row>
    <row r="209" spans="1:4" x14ac:dyDescent="0.35">
      <c r="A209" s="35">
        <v>28460</v>
      </c>
      <c r="B209" s="36">
        <f>VLOOKUP(A209,Data!$A:$AH,MATCH(Country!$A$1,Data!$A$1:$AH$1,),)</f>
        <v>10.54618</v>
      </c>
      <c r="C209" s="59">
        <f>IF(B197&gt;0,(Table2[[#This Row],[Country]]-B197)/B197,0)</f>
        <v>0.10269068245413383</v>
      </c>
      <c r="D209" s="59">
        <f>IF(Table2[[#This Row],[Country]]&gt;0,(((Table2[[#This Row],[Country]]-B208)/B208)+1)^12-1,"")</f>
        <v>7.7726100026011435E-2</v>
      </c>
    </row>
    <row r="210" spans="1:4" x14ac:dyDescent="0.35">
      <c r="A210" s="35">
        <v>28491</v>
      </c>
      <c r="B210" s="36">
        <f>VLOOKUP(A210,Data!$A:$AH,MATCH(Country!$A$1,Data!$A$1:$AH$1,),)</f>
        <v>10.624219999999999</v>
      </c>
      <c r="C210" s="59">
        <f>IF(B198&gt;0,(Table2[[#This Row],[Country]]-B198)/B198,0)</f>
        <v>9.8266111066890108E-2</v>
      </c>
      <c r="D210" s="59">
        <f>IF(Table2[[#This Row],[Country]]&gt;0,(((Table2[[#This Row],[Country]]-B209)/B209)+1)^12-1,"")</f>
        <v>9.2502674094456561E-2</v>
      </c>
    </row>
    <row r="211" spans="1:4" x14ac:dyDescent="0.35">
      <c r="A211" s="35">
        <v>28522</v>
      </c>
      <c r="B211" s="36">
        <f>VLOOKUP(A211,Data!$A:$AH,MATCH(Country!$A$1,Data!$A$1:$AH$1,),)</f>
        <v>10.672370000000001</v>
      </c>
      <c r="C211" s="59">
        <f>IF(B199&gt;0,(Table2[[#This Row],[Country]]-B199)/B199,0)</f>
        <v>9.1626557191393024E-2</v>
      </c>
      <c r="D211" s="59">
        <f>IF(Table2[[#This Row],[Country]]&gt;0,(((Table2[[#This Row],[Country]]-B210)/B210)+1)^12-1,"")</f>
        <v>5.576149274839981E-2</v>
      </c>
    </row>
    <row r="212" spans="1:4" x14ac:dyDescent="0.35">
      <c r="A212" s="35">
        <v>28550</v>
      </c>
      <c r="B212" s="36">
        <f>VLOOKUP(A212,Data!$A:$AH,MATCH(Country!$A$1,Data!$A$1:$AH$1,),)</f>
        <v>10.728</v>
      </c>
      <c r="C212" s="59">
        <f>IF(B200&gt;0,(Table2[[#This Row],[Country]]-B200)/B200,0)</f>
        <v>8.7252962353866065E-2</v>
      </c>
      <c r="D212" s="59">
        <f>IF(Table2[[#This Row],[Country]]&gt;0,(((Table2[[#This Row],[Country]]-B211)/B211)+1)^12-1,"")</f>
        <v>6.4375079265542201E-2</v>
      </c>
    </row>
    <row r="213" spans="1:4" x14ac:dyDescent="0.35">
      <c r="A213" s="35">
        <v>28581</v>
      </c>
      <c r="B213" s="36">
        <f>VLOOKUP(A213,Data!$A:$AH,MATCH(Country!$A$1,Data!$A$1:$AH$1,),)</f>
        <v>10.79608</v>
      </c>
      <c r="C213" s="59">
        <f>IF(B201&gt;0,(Table2[[#This Row],[Country]]-B201)/B201,0)</f>
        <v>8.402834237168906E-2</v>
      </c>
      <c r="D213" s="59">
        <f>IF(Table2[[#This Row],[Country]]&gt;0,(((Table2[[#This Row],[Country]]-B212)/B212)+1)^12-1,"")</f>
        <v>7.8867102720352689E-2</v>
      </c>
    </row>
    <row r="214" spans="1:4" x14ac:dyDescent="0.35">
      <c r="A214" s="35">
        <v>28611</v>
      </c>
      <c r="B214" s="36">
        <f>VLOOKUP(A214,Data!$A:$AH,MATCH(Country!$A$1,Data!$A$1:$AH$1,),)</f>
        <v>10.87993</v>
      </c>
      <c r="C214" s="59">
        <f>IF(B202&gt;0,(Table2[[#This Row],[Country]]-B202)/B202,0)</f>
        <v>8.3954186700354483E-2</v>
      </c>
      <c r="D214" s="59">
        <f>IF(Table2[[#This Row],[Country]]&gt;0,(((Table2[[#This Row],[Country]]-B213)/B213)+1)^12-1,"")</f>
        <v>9.7286624681088174E-2</v>
      </c>
    </row>
    <row r="215" spans="1:4" x14ac:dyDescent="0.35">
      <c r="A215" s="35">
        <v>28642</v>
      </c>
      <c r="B215" s="36">
        <f>VLOOKUP(A215,Data!$A:$AH,MATCH(Country!$A$1,Data!$A$1:$AH$1,),)</f>
        <v>10.946339999999999</v>
      </c>
      <c r="C215" s="59">
        <f>IF(B203&gt;0,(Table2[[#This Row],[Country]]-B203)/B203,0)</f>
        <v>8.2689766496015907E-2</v>
      </c>
      <c r="D215" s="59">
        <f>IF(Table2[[#This Row],[Country]]&gt;0,(((Table2[[#This Row],[Country]]-B214)/B214)+1)^12-1,"")</f>
        <v>7.5756521251282516E-2</v>
      </c>
    </row>
    <row r="216" spans="1:4" x14ac:dyDescent="0.35">
      <c r="A216" s="35">
        <v>28672</v>
      </c>
      <c r="B216" s="36">
        <f>VLOOKUP(A216,Data!$A:$AH,MATCH(Country!$A$1,Data!$A$1:$AH$1,),)</f>
        <v>10.992839999999999</v>
      </c>
      <c r="C216" s="59">
        <f>IF(B204&gt;0,(Table2[[#This Row],[Country]]-B204)/B204,0)</f>
        <v>7.9400365860483935E-2</v>
      </c>
      <c r="D216" s="59">
        <f>IF(Table2[[#This Row],[Country]]&gt;0,(((Table2[[#This Row],[Country]]-B215)/B215)+1)^12-1,"")</f>
        <v>5.218397006921105E-2</v>
      </c>
    </row>
    <row r="217" spans="1:4" x14ac:dyDescent="0.35">
      <c r="A217" s="35">
        <v>28703</v>
      </c>
      <c r="B217" s="36">
        <f>VLOOKUP(A217,Data!$A:$AH,MATCH(Country!$A$1,Data!$A$1:$AH$1,),)</f>
        <v>11.070880000000001</v>
      </c>
      <c r="C217" s="59">
        <f>IF(B205&gt;0,(Table2[[#This Row],[Country]]-B205)/B205,0)</f>
        <v>7.8011864004082027E-2</v>
      </c>
      <c r="D217" s="59">
        <f>IF(Table2[[#This Row],[Country]]&gt;0,(((Table2[[#This Row],[Country]]-B216)/B216)+1)^12-1,"")</f>
        <v>8.8596259537610633E-2</v>
      </c>
    </row>
    <row r="218" spans="1:4" x14ac:dyDescent="0.35">
      <c r="A218" s="35">
        <v>28734</v>
      </c>
      <c r="B218" s="36">
        <f>VLOOKUP(A218,Data!$A:$AH,MATCH(Country!$A$1,Data!$A$1:$AH$1,),)</f>
        <v>11.16635</v>
      </c>
      <c r="C218" s="59">
        <f>IF(B206&gt;0,(Table2[[#This Row],[Country]]-B206)/B206,0)</f>
        <v>7.9281081760276789E-2</v>
      </c>
      <c r="D218" s="59">
        <f>IF(Table2[[#This Row],[Country]]&gt;0,(((Table2[[#This Row],[Country]]-B217)/B217)+1)^12-1,"")</f>
        <v>0.10853424905110365</v>
      </c>
    </row>
    <row r="219" spans="1:4" x14ac:dyDescent="0.35">
      <c r="A219" s="35">
        <v>28764</v>
      </c>
      <c r="B219" s="36">
        <f>VLOOKUP(A219,Data!$A:$AH,MATCH(Country!$A$1,Data!$A$1:$AH$1,),)</f>
        <v>11.22696</v>
      </c>
      <c r="C219" s="59">
        <f>IF(B207&gt;0,(Table2[[#This Row],[Country]]-B207)/B207,0)</f>
        <v>7.8389297329903629E-2</v>
      </c>
      <c r="D219" s="59">
        <f>IF(Table2[[#This Row],[Country]]&gt;0,(((Table2[[#This Row],[Country]]-B218)/B218)+1)^12-1,"")</f>
        <v>6.7115106300965399E-2</v>
      </c>
    </row>
    <row r="220" spans="1:4" x14ac:dyDescent="0.35">
      <c r="A220" s="35">
        <v>28795</v>
      </c>
      <c r="B220" s="36">
        <f>VLOOKUP(A220,Data!$A:$AH,MATCH(Country!$A$1,Data!$A$1:$AH$1,),)</f>
        <v>11.28341</v>
      </c>
      <c r="C220" s="59">
        <f>IF(B208&gt;0,(Table2[[#This Row],[Country]]-B208)/B208,0)</f>
        <v>7.6599622159036609E-2</v>
      </c>
      <c r="D220" s="59">
        <f>IF(Table2[[#This Row],[Country]]&gt;0,(((Table2[[#This Row],[Country]]-B219)/B219)+1)^12-1,"")</f>
        <v>6.2033769806722816E-2</v>
      </c>
    </row>
    <row r="221" spans="1:4" x14ac:dyDescent="0.35">
      <c r="A221" s="35">
        <v>28825</v>
      </c>
      <c r="B221" s="36">
        <f>VLOOKUP(A221,Data!$A:$AH,MATCH(Country!$A$1,Data!$A$1:$AH$1,),)</f>
        <v>11.3407</v>
      </c>
      <c r="C221" s="59">
        <f>IF(B209&gt;0,(Table2[[#This Row],[Country]]-B209)/B209,0)</f>
        <v>7.5337231111170147E-2</v>
      </c>
      <c r="D221" s="59">
        <f>IF(Table2[[#This Row],[Country]]&gt;0,(((Table2[[#This Row],[Country]]-B220)/B220)+1)^12-1,"")</f>
        <v>6.2658974072367979E-2</v>
      </c>
    </row>
    <row r="222" spans="1:4" x14ac:dyDescent="0.35">
      <c r="A222" s="35">
        <v>28856</v>
      </c>
      <c r="B222" s="36">
        <f>VLOOKUP(A222,Data!$A:$AH,MATCH(Country!$A$1,Data!$A$1:$AH$1,),)</f>
        <v>11.38719</v>
      </c>
      <c r="C222" s="59">
        <f>IF(B210&gt;0,(Table2[[#This Row],[Country]]-B210)/B210,0)</f>
        <v>7.1814213184591538E-2</v>
      </c>
      <c r="D222" s="59">
        <f>IF(Table2[[#This Row],[Country]]&gt;0,(((Table2[[#This Row],[Country]]-B221)/B221)+1)^12-1,"")</f>
        <v>5.0317159395976141E-2</v>
      </c>
    </row>
    <row r="223" spans="1:4" x14ac:dyDescent="0.35">
      <c r="A223" s="35">
        <v>28887</v>
      </c>
      <c r="B223" s="36">
        <f>VLOOKUP(A223,Data!$A:$AH,MATCH(Country!$A$1,Data!$A$1:$AH$1,),)</f>
        <v>11.43866</v>
      </c>
      <c r="C223" s="59">
        <f>IF(B211&gt;0,(Table2[[#This Row],[Country]]-B211)/B211,0)</f>
        <v>7.1801296244414281E-2</v>
      </c>
      <c r="D223" s="59">
        <f>IF(Table2[[#This Row],[Country]]&gt;0,(((Table2[[#This Row],[Country]]-B222)/B222)+1)^12-1,"")</f>
        <v>5.5608821093235283E-2</v>
      </c>
    </row>
    <row r="224" spans="1:4" x14ac:dyDescent="0.35">
      <c r="A224" s="35">
        <v>28915</v>
      </c>
      <c r="B224" s="36">
        <f>VLOOKUP(A224,Data!$A:$AH,MATCH(Country!$A$1,Data!$A$1:$AH$1,),)</f>
        <v>11.52168</v>
      </c>
      <c r="C224" s="59">
        <f>IF(B212&gt;0,(Table2[[#This Row],[Country]]-B212)/B212,0)</f>
        <v>7.398210290827742E-2</v>
      </c>
      <c r="D224" s="59">
        <f>IF(Table2[[#This Row],[Country]]&gt;0,(((Table2[[#This Row],[Country]]-B223)/B223)+1)^12-1,"")</f>
        <v>9.0656251789488662E-2</v>
      </c>
    </row>
    <row r="225" spans="1:4" x14ac:dyDescent="0.35">
      <c r="A225" s="35">
        <v>28946</v>
      </c>
      <c r="B225" s="36">
        <f>VLOOKUP(A225,Data!$A:$AH,MATCH(Country!$A$1,Data!$A$1:$AH$1,),)</f>
        <v>11.6404</v>
      </c>
      <c r="C225" s="59">
        <f>IF(B213&gt;0,(Table2[[#This Row],[Country]]-B213)/B213,0)</f>
        <v>7.8206163718683053E-2</v>
      </c>
      <c r="D225" s="59">
        <f>IF(Table2[[#This Row],[Country]]&gt;0,(((Table2[[#This Row],[Country]]-B224)/B224)+1)^12-1,"")</f>
        <v>0.1309024429410921</v>
      </c>
    </row>
    <row r="226" spans="1:4" x14ac:dyDescent="0.35">
      <c r="A226" s="35">
        <v>28976</v>
      </c>
      <c r="B226" s="36">
        <f>VLOOKUP(A226,Data!$A:$AH,MATCH(Country!$A$1,Data!$A$1:$AH$1,),)</f>
        <v>11.707649999999999</v>
      </c>
      <c r="C226" s="59">
        <f>IF(B214&gt;0,(Table2[[#This Row],[Country]]-B214)/B214,0)</f>
        <v>7.6077695352819302E-2</v>
      </c>
      <c r="D226" s="59">
        <f>IF(Table2[[#This Row],[Country]]&gt;0,(((Table2[[#This Row],[Country]]-B225)/B225)+1)^12-1,"")</f>
        <v>7.1573383011303227E-2</v>
      </c>
    </row>
    <row r="227" spans="1:4" x14ac:dyDescent="0.35">
      <c r="A227" s="35">
        <v>29007</v>
      </c>
      <c r="B227" s="36">
        <f>VLOOKUP(A227,Data!$A:$AH,MATCH(Country!$A$1,Data!$A$1:$AH$1,),)</f>
        <v>11.81392</v>
      </c>
      <c r="C227" s="59">
        <f>IF(B215&gt;0,(Table2[[#This Row],[Country]]-B215)/B215,0)</f>
        <v>7.925754179022397E-2</v>
      </c>
      <c r="D227" s="59">
        <f>IF(Table2[[#This Row],[Country]]&gt;0,(((Table2[[#This Row],[Country]]-B226)/B226)+1)^12-1,"")</f>
        <v>0.11452942481505768</v>
      </c>
    </row>
    <row r="228" spans="1:4" x14ac:dyDescent="0.35">
      <c r="A228" s="35">
        <v>29037</v>
      </c>
      <c r="B228" s="36">
        <f>VLOOKUP(A228,Data!$A:$AH,MATCH(Country!$A$1,Data!$A$1:$AH$1,),)</f>
        <v>11.91188</v>
      </c>
      <c r="C228" s="59">
        <f>IF(B216&gt;0,(Table2[[#This Row],[Country]]-B216)/B216,0)</f>
        <v>8.3603509193256778E-2</v>
      </c>
      <c r="D228" s="59">
        <f>IF(Table2[[#This Row],[Country]]&gt;0,(((Table2[[#This Row],[Country]]-B227)/B227)+1)^12-1,"")</f>
        <v>0.10416864092236677</v>
      </c>
    </row>
    <row r="229" spans="1:4" x14ac:dyDescent="0.35">
      <c r="A229" s="35">
        <v>29068</v>
      </c>
      <c r="B229" s="36">
        <f>VLOOKUP(A229,Data!$A:$AH,MATCH(Country!$A$1,Data!$A$1:$AH$1,),)</f>
        <v>12.00985</v>
      </c>
      <c r="C229" s="59">
        <f>IF(B217&gt;0,(Table2[[#This Row],[Country]]-B217)/B217,0)</f>
        <v>8.4814395964909681E-2</v>
      </c>
      <c r="D229" s="59">
        <f>IF(Table2[[#This Row],[Country]]&gt;0,(((Table2[[#This Row],[Country]]-B228)/B228)+1)^12-1,"")</f>
        <v>0.1032839038618496</v>
      </c>
    </row>
    <row r="230" spans="1:4" x14ac:dyDescent="0.35">
      <c r="A230" s="35">
        <v>29099</v>
      </c>
      <c r="B230" s="36">
        <f>VLOOKUP(A230,Data!$A:$AH,MATCH(Country!$A$1,Data!$A$1:$AH$1,),)</f>
        <v>12.07211</v>
      </c>
      <c r="C230" s="59">
        <f>IF(B218&gt;0,(Table2[[#This Row],[Country]]-B218)/B218,0)</f>
        <v>8.1115136100874577E-2</v>
      </c>
      <c r="D230" s="59">
        <f>IF(Table2[[#This Row],[Country]]&gt;0,(((Table2[[#This Row],[Country]]-B229)/B229)+1)^12-1,"")</f>
        <v>6.4013675725274277E-2</v>
      </c>
    </row>
    <row r="231" spans="1:4" x14ac:dyDescent="0.35">
      <c r="A231" s="35">
        <v>29129</v>
      </c>
      <c r="B231" s="36">
        <f>VLOOKUP(A231,Data!$A:$AH,MATCH(Country!$A$1,Data!$A$1:$AH$1,),)</f>
        <v>12.124420000000001</v>
      </c>
      <c r="C231" s="59">
        <f>IF(B219&gt;0,(Table2[[#This Row],[Country]]-B219)/B219,0)</f>
        <v>7.9937935113334385E-2</v>
      </c>
      <c r="D231" s="59">
        <f>IF(Table2[[#This Row],[Country]]&gt;0,(((Table2[[#This Row],[Country]]-B230)/B230)+1)^12-1,"")</f>
        <v>5.3254828775394447E-2</v>
      </c>
    </row>
    <row r="232" spans="1:4" x14ac:dyDescent="0.35">
      <c r="A232" s="35">
        <v>29160</v>
      </c>
      <c r="B232" s="36">
        <f>VLOOKUP(A232,Data!$A:$AH,MATCH(Country!$A$1,Data!$A$1:$AH$1,),)</f>
        <v>12.17008</v>
      </c>
      <c r="C232" s="59">
        <f>IF(B220&gt;0,(Table2[[#This Row],[Country]]-B220)/B220,0)</f>
        <v>7.8581740803533723E-2</v>
      </c>
      <c r="D232" s="59">
        <f>IF(Table2[[#This Row],[Country]]&gt;0,(((Table2[[#This Row],[Country]]-B231)/B231)+1)^12-1,"")</f>
        <v>4.613932921391628E-2</v>
      </c>
    </row>
    <row r="233" spans="1:4" x14ac:dyDescent="0.35">
      <c r="A233" s="35">
        <v>29190</v>
      </c>
      <c r="B233" s="36">
        <f>VLOOKUP(A233,Data!$A:$AH,MATCH(Country!$A$1,Data!$A$1:$AH$1,),)</f>
        <v>12.234830000000001</v>
      </c>
      <c r="C233" s="59">
        <f>IF(B221&gt;0,(Table2[[#This Row],[Country]]-B221)/B221,0)</f>
        <v>7.8842575855105998E-2</v>
      </c>
      <c r="D233" s="59">
        <f>IF(Table2[[#This Row],[Country]]&gt;0,(((Table2[[#This Row],[Country]]-B232)/B232)+1)^12-1,"")</f>
        <v>6.574689217616414E-2</v>
      </c>
    </row>
    <row r="234" spans="1:4" x14ac:dyDescent="0.35">
      <c r="A234" s="35">
        <v>29221</v>
      </c>
      <c r="B234" s="36">
        <f>VLOOKUP(A234,Data!$A:$AH,MATCH(Country!$A$1,Data!$A$1:$AH$1,),)</f>
        <v>12.30955</v>
      </c>
      <c r="C234" s="59">
        <f>IF(B222&gt;0,(Table2[[#This Row],[Country]]-B222)/B222,0)</f>
        <v>8.0999790115032708E-2</v>
      </c>
      <c r="D234" s="59">
        <f>IF(Table2[[#This Row],[Country]]&gt;0,(((Table2[[#This Row],[Country]]-B233)/B233)+1)^12-1,"")</f>
        <v>7.5798288329846253E-2</v>
      </c>
    </row>
    <row r="235" spans="1:4" x14ac:dyDescent="0.35">
      <c r="A235" s="35">
        <v>29252</v>
      </c>
      <c r="B235" s="36">
        <f>VLOOKUP(A235,Data!$A:$AH,MATCH(Country!$A$1,Data!$A$1:$AH$1,),)</f>
        <v>12.40835</v>
      </c>
      <c r="C235" s="59">
        <f>IF(B223&gt;0,(Table2[[#This Row],[Country]]-B223)/B223,0)</f>
        <v>8.4773041597529769E-2</v>
      </c>
      <c r="D235" s="59">
        <f>IF(Table2[[#This Row],[Country]]&gt;0,(((Table2[[#This Row],[Country]]-B234)/B234)+1)^12-1,"")</f>
        <v>0.10068310369916444</v>
      </c>
    </row>
    <row r="236" spans="1:4" x14ac:dyDescent="0.35">
      <c r="A236" s="35">
        <v>29281</v>
      </c>
      <c r="B236" s="36">
        <f>VLOOKUP(A236,Data!$A:$AH,MATCH(Country!$A$1,Data!$A$1:$AH$1,),)</f>
        <v>12.45152</v>
      </c>
      <c r="C236" s="59">
        <f>IF(B224&gt;0,(Table2[[#This Row],[Country]]-B224)/B224,0)</f>
        <v>8.070350851611921E-2</v>
      </c>
      <c r="D236" s="59">
        <f>IF(Table2[[#This Row],[Country]]&gt;0,(((Table2[[#This Row],[Country]]-B235)/B235)+1)^12-1,"")</f>
        <v>4.2557520523256676E-2</v>
      </c>
    </row>
    <row r="237" spans="1:4" x14ac:dyDescent="0.35">
      <c r="A237" s="35">
        <v>29312</v>
      </c>
      <c r="B237" s="36">
        <f>VLOOKUP(A237,Data!$A:$AH,MATCH(Country!$A$1,Data!$A$1:$AH$1,),)</f>
        <v>12.471439999999999</v>
      </c>
      <c r="C237" s="59">
        <f>IF(B225&gt;0,(Table2[[#This Row],[Country]]-B225)/B225,0)</f>
        <v>7.139273564482318E-2</v>
      </c>
      <c r="D237" s="59">
        <f>IF(Table2[[#This Row],[Country]]&gt;0,(((Table2[[#This Row],[Country]]-B236)/B236)+1)^12-1,"")</f>
        <v>1.9367478982020181E-2</v>
      </c>
    </row>
    <row r="238" spans="1:4" x14ac:dyDescent="0.35">
      <c r="A238" s="35">
        <v>29342</v>
      </c>
      <c r="B238" s="36">
        <f>VLOOKUP(A238,Data!$A:$AH,MATCH(Country!$A$1,Data!$A$1:$AH$1,),)</f>
        <v>12.555300000000001</v>
      </c>
      <c r="C238" s="59">
        <f>IF(B226&gt;0,(Table2[[#This Row],[Country]]-B226)/B226,0)</f>
        <v>7.2401378585796608E-2</v>
      </c>
      <c r="D238" s="59">
        <f>IF(Table2[[#This Row],[Country]]&gt;0,(((Table2[[#This Row],[Country]]-B237)/B237)+1)^12-1,"")</f>
        <v>8.3742018303884613E-2</v>
      </c>
    </row>
    <row r="239" spans="1:4" x14ac:dyDescent="0.35">
      <c r="A239" s="35">
        <v>29373</v>
      </c>
      <c r="B239" s="36">
        <f>VLOOKUP(A239,Data!$A:$AH,MATCH(Country!$A$1,Data!$A$1:$AH$1,),)</f>
        <v>12.695600000000001</v>
      </c>
      <c r="C239" s="59">
        <f>IF(B227&gt;0,(Table2[[#This Row],[Country]]-B227)/B227,0)</f>
        <v>7.4630605252109475E-2</v>
      </c>
      <c r="D239" s="59">
        <f>IF(Table2[[#This Row],[Country]]&gt;0,(((Table2[[#This Row],[Country]]-B238)/B238)+1)^12-1,"")</f>
        <v>0.14265108376164659</v>
      </c>
    </row>
    <row r="240" spans="1:4" x14ac:dyDescent="0.35">
      <c r="A240" s="35">
        <v>29403</v>
      </c>
      <c r="B240" s="36">
        <f>VLOOKUP(A240,Data!$A:$AH,MATCH(Country!$A$1,Data!$A$1:$AH$1,),)</f>
        <v>12.83093</v>
      </c>
      <c r="C240" s="59">
        <f>IF(B228&gt;0,(Table2[[#This Row],[Country]]-B228)/B228,0)</f>
        <v>7.7154068039637771E-2</v>
      </c>
      <c r="D240" s="59">
        <f>IF(Table2[[#This Row],[Country]]&gt;0,(((Table2[[#This Row],[Country]]-B239)/B239)+1)^12-1,"")</f>
        <v>0.13568753747843254</v>
      </c>
    </row>
    <row r="241" spans="1:4" x14ac:dyDescent="0.35">
      <c r="A241" s="35">
        <v>29434</v>
      </c>
      <c r="B241" s="36">
        <f>VLOOKUP(A241,Data!$A:$AH,MATCH(Country!$A$1,Data!$A$1:$AH$1,),)</f>
        <v>12.963760000000001</v>
      </c>
      <c r="C241" s="59">
        <f>IF(B229&gt;0,(Table2[[#This Row],[Country]]-B229)/B229,0)</f>
        <v>7.9427303421774662E-2</v>
      </c>
      <c r="D241" s="59">
        <f>IF(Table2[[#This Row],[Country]]&gt;0,(((Table2[[#This Row],[Country]]-B240)/B240)+1)^12-1,"")</f>
        <v>0.13155106939083505</v>
      </c>
    </row>
    <row r="242" spans="1:4" x14ac:dyDescent="0.35">
      <c r="A242" s="35">
        <v>29465</v>
      </c>
      <c r="B242" s="36">
        <f>VLOOKUP(A242,Data!$A:$AH,MATCH(Country!$A$1,Data!$A$1:$AH$1,),)</f>
        <v>13.067539999999999</v>
      </c>
      <c r="C242" s="59">
        <f>IF(B230&gt;0,(Table2[[#This Row],[Country]]-B230)/B230,0)</f>
        <v>8.2457002131358884E-2</v>
      </c>
      <c r="D242" s="59">
        <f>IF(Table2[[#This Row],[Country]]&gt;0,(((Table2[[#This Row],[Country]]-B241)/B241)+1)^12-1,"")</f>
        <v>0.10040934666900547</v>
      </c>
    </row>
    <row r="243" spans="1:4" x14ac:dyDescent="0.35">
      <c r="A243" s="35">
        <v>29495</v>
      </c>
      <c r="B243" s="36">
        <f>VLOOKUP(A243,Data!$A:$AH,MATCH(Country!$A$1,Data!$A$1:$AH$1,),)</f>
        <v>13.1572</v>
      </c>
      <c r="C243" s="59">
        <f>IF(B231&gt;0,(Table2[[#This Row],[Country]]-B231)/B231,0)</f>
        <v>8.5181806634873986E-2</v>
      </c>
      <c r="D243" s="59">
        <f>IF(Table2[[#This Row],[Country]]&gt;0,(((Table2[[#This Row],[Country]]-B242)/B242)+1)^12-1,"")</f>
        <v>8.551457372939808E-2</v>
      </c>
    </row>
    <row r="244" spans="1:4" x14ac:dyDescent="0.35">
      <c r="A244" s="35">
        <v>29526</v>
      </c>
      <c r="B244" s="36">
        <f>VLOOKUP(A244,Data!$A:$AH,MATCH(Country!$A$1,Data!$A$1:$AH$1,),)</f>
        <v>13.248519999999999</v>
      </c>
      <c r="C244" s="59">
        <f>IF(B232&gt;0,(Table2[[#This Row],[Country]]-B232)/B232,0)</f>
        <v>8.8614043621734501E-2</v>
      </c>
      <c r="D244" s="59">
        <f>IF(Table2[[#This Row],[Country]]&gt;0,(((Table2[[#This Row],[Country]]-B243)/B243)+1)^12-1,"")</f>
        <v>8.6542383700447756E-2</v>
      </c>
    </row>
    <row r="245" spans="1:4" x14ac:dyDescent="0.35">
      <c r="A245" s="35">
        <v>29556</v>
      </c>
      <c r="B245" s="36">
        <f>VLOOKUP(A245,Data!$A:$AH,MATCH(Country!$A$1,Data!$A$1:$AH$1,),)</f>
        <v>13.28173</v>
      </c>
      <c r="C245" s="59">
        <f>IF(B233&gt;0,(Table2[[#This Row],[Country]]-B233)/B233,0)</f>
        <v>8.5567188101510122E-2</v>
      </c>
      <c r="D245" s="59">
        <f>IF(Table2[[#This Row],[Country]]&gt;0,(((Table2[[#This Row],[Country]]-B244)/B244)+1)^12-1,"")</f>
        <v>3.04985382004479E-2</v>
      </c>
    </row>
    <row r="246" spans="1:4" x14ac:dyDescent="0.35">
      <c r="A246" s="35">
        <v>29587</v>
      </c>
      <c r="B246" s="36">
        <f>VLOOKUP(A246,Data!$A:$AH,MATCH(Country!$A$1,Data!$A$1:$AH$1,),)</f>
        <v>13.340680000000001</v>
      </c>
      <c r="C246" s="59">
        <f>IF(B234&gt;0,(Table2[[#This Row],[Country]]-B234)/B234,0)</f>
        <v>8.3766668968402666E-2</v>
      </c>
      <c r="D246" s="59">
        <f>IF(Table2[[#This Row],[Country]]&gt;0,(((Table2[[#This Row],[Country]]-B245)/B245)+1)^12-1,"")</f>
        <v>5.4580739511494114E-2</v>
      </c>
    </row>
    <row r="247" spans="1:4" x14ac:dyDescent="0.35">
      <c r="A247" s="35">
        <v>29618</v>
      </c>
      <c r="B247" s="36">
        <f>VLOOKUP(A247,Data!$A:$AH,MATCH(Country!$A$1,Data!$A$1:$AH$1,),)</f>
        <v>13.438639999999999</v>
      </c>
      <c r="C247" s="59">
        <f>IF(B235&gt;0,(Table2[[#This Row],[Country]]-B235)/B235,0)</f>
        <v>8.3031990554747331E-2</v>
      </c>
      <c r="D247" s="59">
        <f>IF(Table2[[#This Row],[Country]]&gt;0,(((Table2[[#This Row],[Country]]-B246)/B246)+1)^12-1,"")</f>
        <v>9.1762660211895053E-2</v>
      </c>
    </row>
    <row r="248" spans="1:4" x14ac:dyDescent="0.35">
      <c r="A248" s="35">
        <v>29646</v>
      </c>
      <c r="B248" s="36">
        <f>VLOOKUP(A248,Data!$A:$AH,MATCH(Country!$A$1,Data!$A$1:$AH$1,),)</f>
        <v>13.587249999999999</v>
      </c>
      <c r="C248" s="59">
        <f>IF(B236&gt;0,(Table2[[#This Row],[Country]]-B236)/B236,0)</f>
        <v>9.1212157230603066E-2</v>
      </c>
      <c r="D248" s="59">
        <f>IF(Table2[[#This Row],[Country]]&gt;0,(((Table2[[#This Row],[Country]]-B247)/B247)+1)^12-1,"")</f>
        <v>0.14107701017645957</v>
      </c>
    </row>
    <row r="249" spans="1:4" x14ac:dyDescent="0.35">
      <c r="A249" s="35">
        <v>29677</v>
      </c>
      <c r="B249" s="36">
        <f>VLOOKUP(A249,Data!$A:$AH,MATCH(Country!$A$1,Data!$A$1:$AH$1,),)</f>
        <v>13.77488</v>
      </c>
      <c r="C249" s="59">
        <f>IF(B237&gt;0,(Table2[[#This Row],[Country]]-B237)/B237,0)</f>
        <v>0.10451399357251449</v>
      </c>
      <c r="D249" s="59">
        <f>IF(Table2[[#This Row],[Country]]&gt;0,(((Table2[[#This Row],[Country]]-B248)/B248)+1)^12-1,"")</f>
        <v>0.17889491461717166</v>
      </c>
    </row>
    <row r="250" spans="1:4" x14ac:dyDescent="0.35">
      <c r="A250" s="35">
        <v>29707</v>
      </c>
      <c r="B250" s="36">
        <f>VLOOKUP(A250,Data!$A:$AH,MATCH(Country!$A$1,Data!$A$1:$AH$1,),)</f>
        <v>13.81639</v>
      </c>
      <c r="C250" s="59">
        <f>IF(B238&gt;0,(Table2[[#This Row],[Country]]-B238)/B238,0)</f>
        <v>0.1004428408719823</v>
      </c>
      <c r="D250" s="59">
        <f>IF(Table2[[#This Row],[Country]]&gt;0,(((Table2[[#This Row],[Country]]-B249)/B249)+1)^12-1,"")</f>
        <v>3.6766878526302005E-2</v>
      </c>
    </row>
    <row r="251" spans="1:4" x14ac:dyDescent="0.35">
      <c r="A251" s="35">
        <v>29738</v>
      </c>
      <c r="B251" s="36">
        <f>VLOOKUP(A251,Data!$A:$AH,MATCH(Country!$A$1,Data!$A$1:$AH$1,),)</f>
        <v>13.86703</v>
      </c>
      <c r="C251" s="59">
        <f>IF(B239&gt;0,(Table2[[#This Row],[Country]]-B239)/B239,0)</f>
        <v>9.2270550426919479E-2</v>
      </c>
      <c r="D251" s="59">
        <f>IF(Table2[[#This Row],[Country]]&gt;0,(((Table2[[#This Row],[Country]]-B250)/B250)+1)^12-1,"")</f>
        <v>4.4880096978282991E-2</v>
      </c>
    </row>
    <row r="252" spans="1:4" x14ac:dyDescent="0.35">
      <c r="A252" s="35">
        <v>29768</v>
      </c>
      <c r="B252" s="36">
        <f>VLOOKUP(A252,Data!$A:$AH,MATCH(Country!$A$1,Data!$A$1:$AH$1,),)</f>
        <v>13.963340000000001</v>
      </c>
      <c r="C252" s="59">
        <f>IF(B240&gt;0,(Table2[[#This Row],[Country]]-B240)/B240,0)</f>
        <v>8.8256268251794695E-2</v>
      </c>
      <c r="D252" s="59">
        <f>IF(Table2[[#This Row],[Country]]&gt;0,(((Table2[[#This Row],[Country]]-B251)/B251)+1)^12-1,"")</f>
        <v>8.660148592358885E-2</v>
      </c>
    </row>
    <row r="253" spans="1:4" x14ac:dyDescent="0.35">
      <c r="A253" s="35">
        <v>29799</v>
      </c>
      <c r="B253" s="36">
        <f>VLOOKUP(A253,Data!$A:$AH,MATCH(Country!$A$1,Data!$A$1:$AH$1,),)</f>
        <v>14.066280000000001</v>
      </c>
      <c r="C253" s="59">
        <f>IF(B241&gt;0,(Table2[[#This Row],[Country]]-B241)/B241,0)</f>
        <v>8.5046313723796188E-2</v>
      </c>
      <c r="D253" s="59">
        <f>IF(Table2[[#This Row],[Country]]&gt;0,(((Table2[[#This Row],[Country]]-B252)/B252)+1)^12-1,"")</f>
        <v>9.2142585229185725E-2</v>
      </c>
    </row>
    <row r="254" spans="1:4" x14ac:dyDescent="0.35">
      <c r="A254" s="35">
        <v>29830</v>
      </c>
      <c r="B254" s="36">
        <f>VLOOKUP(A254,Data!$A:$AH,MATCH(Country!$A$1,Data!$A$1:$AH$1,),)</f>
        <v>14.16342</v>
      </c>
      <c r="C254" s="59">
        <f>IF(B242&gt;0,(Table2[[#This Row],[Country]]-B242)/B242,0)</f>
        <v>8.386276223374875E-2</v>
      </c>
      <c r="D254" s="59">
        <f>IF(Table2[[#This Row],[Country]]&gt;0,(((Table2[[#This Row],[Country]]-B253)/B253)+1)^12-1,"")</f>
        <v>8.6091734684726307E-2</v>
      </c>
    </row>
    <row r="255" spans="1:4" x14ac:dyDescent="0.35">
      <c r="A255" s="35">
        <v>29860</v>
      </c>
      <c r="B255" s="36">
        <f>VLOOKUP(A255,Data!$A:$AH,MATCH(Country!$A$1,Data!$A$1:$AH$1,),)</f>
        <v>14.294589999999999</v>
      </c>
      <c r="C255" s="59">
        <f>IF(B243&gt;0,(Table2[[#This Row],[Country]]-B243)/B243,0)</f>
        <v>8.6446204359590176E-2</v>
      </c>
      <c r="D255" s="59">
        <f>IF(Table2[[#This Row],[Country]]&gt;0,(((Table2[[#This Row],[Country]]-B254)/B254)+1)^12-1,"")</f>
        <v>0.11697340863721206</v>
      </c>
    </row>
    <row r="256" spans="1:4" x14ac:dyDescent="0.35">
      <c r="A256" s="35">
        <v>29891</v>
      </c>
      <c r="B256" s="36">
        <f>VLOOKUP(A256,Data!$A:$AH,MATCH(Country!$A$1,Data!$A$1:$AH$1,),)</f>
        <v>14.413309999999999</v>
      </c>
      <c r="C256" s="59">
        <f>IF(B244&gt;0,(Table2[[#This Row],[Country]]-B244)/B244,0)</f>
        <v>8.7918499575801681E-2</v>
      </c>
      <c r="D256" s="59">
        <f>IF(Table2[[#This Row],[Country]]&gt;0,(((Table2[[#This Row],[Country]]-B255)/B255)+1)^12-1,"")</f>
        <v>0.10434378042284553</v>
      </c>
    </row>
    <row r="257" spans="1:4" x14ac:dyDescent="0.35">
      <c r="A257" s="35">
        <v>29921</v>
      </c>
      <c r="B257" s="36">
        <f>VLOOKUP(A257,Data!$A:$AH,MATCH(Country!$A$1,Data!$A$1:$AH$1,),)</f>
        <v>14.57437</v>
      </c>
      <c r="C257" s="59">
        <f>IF(B245&gt;0,(Table2[[#This Row],[Country]]-B245)/B245,0)</f>
        <v>9.7324670807191566E-2</v>
      </c>
      <c r="D257" s="59">
        <f>IF(Table2[[#This Row],[Country]]&gt;0,(((Table2[[#This Row],[Country]]-B256)/B256)+1)^12-1,"")</f>
        <v>0.14264877767519857</v>
      </c>
    </row>
    <row r="258" spans="1:4" x14ac:dyDescent="0.35">
      <c r="A258" s="35">
        <v>29952</v>
      </c>
      <c r="B258" s="36">
        <f>VLOOKUP(A258,Data!$A:$AH,MATCH(Country!$A$1,Data!$A$1:$AH$1,),)</f>
        <v>14.69807</v>
      </c>
      <c r="C258" s="59">
        <f>IF(B246&gt;0,(Table2[[#This Row],[Country]]-B246)/B246,0)</f>
        <v>0.10174818674910115</v>
      </c>
      <c r="D258" s="59">
        <f>IF(Table2[[#This Row],[Country]]&gt;0,(((Table2[[#This Row],[Country]]-B257)/B257)+1)^12-1,"")</f>
        <v>0.10674163290924499</v>
      </c>
    </row>
    <row r="259" spans="1:4" x14ac:dyDescent="0.35">
      <c r="A259" s="35">
        <v>29983</v>
      </c>
      <c r="B259" s="36">
        <f>VLOOKUP(A259,Data!$A:$AH,MATCH(Country!$A$1,Data!$A$1:$AH$1,),)</f>
        <v>14.73211</v>
      </c>
      <c r="C259" s="59">
        <f>IF(B247&gt;0,(Table2[[#This Row],[Country]]-B247)/B247,0)</f>
        <v>9.6250066971062628E-2</v>
      </c>
      <c r="D259" s="59">
        <f>IF(Table2[[#This Row],[Country]]&gt;0,(((Table2[[#This Row],[Country]]-B258)/B258)+1)^12-1,"")</f>
        <v>2.8148150324836863E-2</v>
      </c>
    </row>
    <row r="260" spans="1:4" x14ac:dyDescent="0.35">
      <c r="A260" s="35">
        <v>30011</v>
      </c>
      <c r="B260" s="36">
        <f>VLOOKUP(A260,Data!$A:$AH,MATCH(Country!$A$1,Data!$A$1:$AH$1,),)</f>
        <v>14.83174</v>
      </c>
      <c r="C260" s="59">
        <f>IF(B248&gt;0,(Table2[[#This Row],[Country]]-B248)/B248,0)</f>
        <v>9.159248560231105E-2</v>
      </c>
      <c r="D260" s="59">
        <f>IF(Table2[[#This Row],[Country]]&gt;0,(((Table2[[#This Row],[Country]]-B259)/B259)+1)^12-1,"")</f>
        <v>8.4240958248900544E-2</v>
      </c>
    </row>
    <row r="261" spans="1:4" x14ac:dyDescent="0.35">
      <c r="A261" s="35">
        <v>30042</v>
      </c>
      <c r="B261" s="36">
        <f>VLOOKUP(A261,Data!$A:$AH,MATCH(Country!$A$1,Data!$A$1:$AH$1,),)</f>
        <v>14.976190000000001</v>
      </c>
      <c r="C261" s="59">
        <f>IF(B249&gt;0,(Table2[[#This Row],[Country]]-B249)/B249,0)</f>
        <v>8.7210197112425031E-2</v>
      </c>
      <c r="D261" s="59">
        <f>IF(Table2[[#This Row],[Country]]&gt;0,(((Table2[[#This Row],[Country]]-B260)/B260)+1)^12-1,"")</f>
        <v>0.12333903505023236</v>
      </c>
    </row>
    <row r="262" spans="1:4" x14ac:dyDescent="0.35">
      <c r="A262" s="35">
        <v>30072</v>
      </c>
      <c r="B262" s="36">
        <f>VLOOKUP(A262,Data!$A:$AH,MATCH(Country!$A$1,Data!$A$1:$AH$1,),)</f>
        <v>15.071669999999999</v>
      </c>
      <c r="C262" s="59">
        <f>IF(B250&gt;0,(Table2[[#This Row],[Country]]-B250)/B250,0)</f>
        <v>9.0854412766286932E-2</v>
      </c>
      <c r="D262" s="59">
        <f>IF(Table2[[#This Row],[Country]]&gt;0,(((Table2[[#This Row],[Country]]-B261)/B261)+1)^12-1,"")</f>
        <v>7.9245939197777338E-2</v>
      </c>
    </row>
    <row r="263" spans="1:4" x14ac:dyDescent="0.35">
      <c r="A263" s="35">
        <v>30103</v>
      </c>
      <c r="B263" s="36">
        <f>VLOOKUP(A263,Data!$A:$AH,MATCH(Country!$A$1,Data!$A$1:$AH$1,),)</f>
        <v>15.15967</v>
      </c>
      <c r="C263" s="59">
        <f>IF(B251&gt;0,(Table2[[#This Row],[Country]]-B251)/B251,0)</f>
        <v>9.3216788310114027E-2</v>
      </c>
      <c r="D263" s="59">
        <f>IF(Table2[[#This Row],[Country]]&gt;0,(((Table2[[#This Row],[Country]]-B262)/B262)+1)^12-1,"")</f>
        <v>7.2359620985349649E-2</v>
      </c>
    </row>
    <row r="264" spans="1:4" x14ac:dyDescent="0.35">
      <c r="A264" s="35">
        <v>30133</v>
      </c>
      <c r="B264" s="36">
        <f>VLOOKUP(A264,Data!$A:$AH,MATCH(Country!$A$1,Data!$A$1:$AH$1,),)</f>
        <v>15.20533</v>
      </c>
      <c r="C264" s="59">
        <f>IF(B252&gt;0,(Table2[[#This Row],[Country]]-B252)/B252,0)</f>
        <v>8.8946484150640132E-2</v>
      </c>
      <c r="D264" s="59">
        <f>IF(Table2[[#This Row],[Country]]&gt;0,(((Table2[[#This Row],[Country]]-B263)/B263)+1)^12-1,"")</f>
        <v>3.6748056322206901E-2</v>
      </c>
    </row>
    <row r="265" spans="1:4" x14ac:dyDescent="0.35">
      <c r="A265" s="35">
        <v>30164</v>
      </c>
      <c r="B265" s="36">
        <f>VLOOKUP(A265,Data!$A:$AH,MATCH(Country!$A$1,Data!$A$1:$AH$1,),)</f>
        <v>15.31907</v>
      </c>
      <c r="C265" s="59">
        <f>IF(B253&gt;0,(Table2[[#This Row],[Country]]-B253)/B253,0)</f>
        <v>8.9063348660768815E-2</v>
      </c>
      <c r="D265" s="59">
        <f>IF(Table2[[#This Row],[Country]]&gt;0,(((Table2[[#This Row],[Country]]-B264)/B264)+1)^12-1,"")</f>
        <v>9.354990585755818E-2</v>
      </c>
    </row>
    <row r="266" spans="1:4" x14ac:dyDescent="0.35">
      <c r="A266" s="35">
        <v>30195</v>
      </c>
      <c r="B266" s="36">
        <f>VLOOKUP(A266,Data!$A:$AH,MATCH(Country!$A$1,Data!$A$1:$AH$1,),)</f>
        <v>15.428660000000001</v>
      </c>
      <c r="C266" s="59">
        <f>IF(B254&gt;0,(Table2[[#This Row],[Country]]-B254)/B254,0)</f>
        <v>8.9331531508632822E-2</v>
      </c>
      <c r="D266" s="59">
        <f>IF(Table2[[#This Row],[Country]]&gt;0,(((Table2[[#This Row],[Country]]-B265)/B265)+1)^12-1,"")</f>
        <v>8.9305498042012044E-2</v>
      </c>
    </row>
    <row r="267" spans="1:4" x14ac:dyDescent="0.35">
      <c r="A267" s="35">
        <v>30225</v>
      </c>
      <c r="B267" s="36">
        <f>VLOOKUP(A267,Data!$A:$AH,MATCH(Country!$A$1,Data!$A$1:$AH$1,),)</f>
        <v>15.52247</v>
      </c>
      <c r="C267" s="59">
        <f>IF(B255&gt;0,(Table2[[#This Row],[Country]]-B255)/B255,0)</f>
        <v>8.5898231428813338E-2</v>
      </c>
      <c r="D267" s="59">
        <f>IF(Table2[[#This Row],[Country]]&gt;0,(((Table2[[#This Row],[Country]]-B266)/B266)+1)^12-1,"")</f>
        <v>7.5453027139776419E-2</v>
      </c>
    </row>
    <row r="268" spans="1:4" x14ac:dyDescent="0.35">
      <c r="A268" s="35">
        <v>30256</v>
      </c>
      <c r="B268" s="36">
        <f>VLOOKUP(A268,Data!$A:$AH,MATCH(Country!$A$1,Data!$A$1:$AH$1,),)</f>
        <v>15.6387</v>
      </c>
      <c r="C268" s="59">
        <f>IF(B256&gt;0,(Table2[[#This Row],[Country]]-B256)/B256,0)</f>
        <v>8.5017945218690286E-2</v>
      </c>
      <c r="D268" s="59">
        <f>IF(Table2[[#This Row],[Country]]&gt;0,(((Table2[[#This Row],[Country]]-B267)/B267)+1)^12-1,"")</f>
        <v>9.3648679567311932E-2</v>
      </c>
    </row>
    <row r="269" spans="1:4" x14ac:dyDescent="0.35">
      <c r="A269" s="35">
        <v>30286</v>
      </c>
      <c r="B269" s="36">
        <f>VLOOKUP(A269,Data!$A:$AH,MATCH(Country!$A$1,Data!$A$1:$AH$1,),)</f>
        <v>15.82301</v>
      </c>
      <c r="C269" s="59">
        <f>IF(B257&gt;0,(Table2[[#This Row],[Country]]-B257)/B257,0)</f>
        <v>8.5673686066704766E-2</v>
      </c>
      <c r="D269" s="59">
        <f>IF(Table2[[#This Row],[Country]]&gt;0,(((Table2[[#This Row],[Country]]-B268)/B268)+1)^12-1,"")</f>
        <v>0.1509632255645621</v>
      </c>
    </row>
    <row r="270" spans="1:4" x14ac:dyDescent="0.35">
      <c r="A270" s="35">
        <v>30317</v>
      </c>
      <c r="B270" s="36">
        <f>VLOOKUP(A270,Data!$A:$AH,MATCH(Country!$A$1,Data!$A$1:$AH$1,),)</f>
        <v>16.26717</v>
      </c>
      <c r="C270" s="59">
        <f>IF(B258&gt;0,(Table2[[#This Row],[Country]]-B258)/B258,0)</f>
        <v>0.10675551279861918</v>
      </c>
      <c r="D270" s="59">
        <f>IF(Table2[[#This Row],[Country]]&gt;0,(((Table2[[#This Row],[Country]]-B269)/B269)+1)^12-1,"")</f>
        <v>0.39403870766263571</v>
      </c>
    </row>
    <row r="271" spans="1:4" x14ac:dyDescent="0.35">
      <c r="A271" s="35">
        <v>30348</v>
      </c>
      <c r="B271" s="36">
        <f>VLOOKUP(A271,Data!$A:$AH,MATCH(Country!$A$1,Data!$A$1:$AH$1,),)</f>
        <v>16.577670000000001</v>
      </c>
      <c r="C271" s="59">
        <f>IF(B259&gt;0,(Table2[[#This Row],[Country]]-B259)/B259,0)</f>
        <v>0.12527465515801883</v>
      </c>
      <c r="D271" s="59">
        <f>IF(Table2[[#This Row],[Country]]&gt;0,(((Table2[[#This Row],[Country]]-B270)/B270)+1)^12-1,"")</f>
        <v>0.25469399333339093</v>
      </c>
    </row>
    <row r="272" spans="1:4" x14ac:dyDescent="0.35">
      <c r="A272" s="35">
        <v>30376</v>
      </c>
      <c r="B272" s="36">
        <f>VLOOKUP(A272,Data!$A:$AH,MATCH(Country!$A$1,Data!$A$1:$AH$1,),)</f>
        <v>16.730429999999998</v>
      </c>
      <c r="C272" s="59">
        <f>IF(B260&gt;0,(Table2[[#This Row],[Country]]-B260)/B260,0)</f>
        <v>0.1280153238932181</v>
      </c>
      <c r="D272" s="59">
        <f>IF(Table2[[#This Row],[Country]]&gt;0,(((Table2[[#This Row],[Country]]-B271)/B271)+1)^12-1,"")</f>
        <v>0.11635765848945701</v>
      </c>
    </row>
    <row r="273" spans="1:4" x14ac:dyDescent="0.35">
      <c r="A273" s="35">
        <v>30407</v>
      </c>
      <c r="B273" s="36">
        <f>VLOOKUP(A273,Data!$A:$AH,MATCH(Country!$A$1,Data!$A$1:$AH$1,),)</f>
        <v>16.84168</v>
      </c>
      <c r="C273" s="59">
        <f>IF(B261&gt;0,(Table2[[#This Row],[Country]]-B261)/B261,0)</f>
        <v>0.12456372415146973</v>
      </c>
      <c r="D273" s="59">
        <f>IF(Table2[[#This Row],[Country]]&gt;0,(((Table2[[#This Row],[Country]]-B272)/B272)+1)^12-1,"")</f>
        <v>8.2778683071699888E-2</v>
      </c>
    </row>
    <row r="274" spans="1:4" x14ac:dyDescent="0.35">
      <c r="A274" s="35">
        <v>30437</v>
      </c>
      <c r="B274" s="36">
        <f>VLOOKUP(A274,Data!$A:$AH,MATCH(Country!$A$1,Data!$A$1:$AH$1,),)</f>
        <v>16.962060000000001</v>
      </c>
      <c r="C274" s="59">
        <f>IF(B262&gt;0,(Table2[[#This Row],[Country]]-B262)/B262,0)</f>
        <v>0.12542671117401069</v>
      </c>
      <c r="D274" s="59">
        <f>IF(Table2[[#This Row],[Country]]&gt;0,(((Table2[[#This Row],[Country]]-B273)/B273)+1)^12-1,"")</f>
        <v>8.9226517445270881E-2</v>
      </c>
    </row>
    <row r="275" spans="1:4" x14ac:dyDescent="0.35">
      <c r="A275" s="35">
        <v>30468</v>
      </c>
      <c r="B275" s="36">
        <f>VLOOKUP(A275,Data!$A:$AH,MATCH(Country!$A$1,Data!$A$1:$AH$1,),)</f>
        <v>17.048400000000001</v>
      </c>
      <c r="C275" s="59">
        <f>IF(B263&gt;0,(Table2[[#This Row],[Country]]-B263)/B263,0)</f>
        <v>0.12458912364187351</v>
      </c>
      <c r="D275" s="59">
        <f>IF(Table2[[#This Row],[Country]]&gt;0,(((Table2[[#This Row],[Country]]-B274)/B274)+1)^12-1,"")</f>
        <v>6.2821611492129836E-2</v>
      </c>
    </row>
    <row r="276" spans="1:4" x14ac:dyDescent="0.35">
      <c r="A276" s="35">
        <v>30498</v>
      </c>
      <c r="B276" s="36">
        <f>VLOOKUP(A276,Data!$A:$AH,MATCH(Country!$A$1,Data!$A$1:$AH$1,),)</f>
        <v>17.142219999999998</v>
      </c>
      <c r="C276" s="59">
        <f>IF(B264&gt;0,(Table2[[#This Row],[Country]]-B264)/B264,0)</f>
        <v>0.12738230607293616</v>
      </c>
      <c r="D276" s="59">
        <f>IF(Table2[[#This Row],[Country]]&gt;0,(((Table2[[#This Row],[Country]]-B275)/B275)+1)^12-1,"")</f>
        <v>6.8073783927044218E-2</v>
      </c>
    </row>
    <row r="277" spans="1:4" x14ac:dyDescent="0.35">
      <c r="A277" s="35">
        <v>30529</v>
      </c>
      <c r="B277" s="36">
        <f>VLOOKUP(A277,Data!$A:$AH,MATCH(Country!$A$1,Data!$A$1:$AH$1,),)</f>
        <v>17.218599999999999</v>
      </c>
      <c r="C277" s="59">
        <f>IF(B265&gt;0,(Table2[[#This Row],[Country]]-B265)/B265,0)</f>
        <v>0.12399773615500148</v>
      </c>
      <c r="D277" s="59">
        <f>IF(Table2[[#This Row],[Country]]&gt;0,(((Table2[[#This Row],[Country]]-B276)/B276)+1)^12-1,"")</f>
        <v>5.479793960676882E-2</v>
      </c>
    </row>
    <row r="278" spans="1:4" x14ac:dyDescent="0.35">
      <c r="A278" s="35">
        <v>30560</v>
      </c>
      <c r="B278" s="36">
        <f>VLOOKUP(A278,Data!$A:$AH,MATCH(Country!$A$1,Data!$A$1:$AH$1,),)</f>
        <v>17.294979999999999</v>
      </c>
      <c r="C278" s="59">
        <f>IF(B266&gt;0,(Table2[[#This Row],[Country]]-B266)/B266,0)</f>
        <v>0.12096449075940478</v>
      </c>
      <c r="D278" s="59">
        <f>IF(Table2[[#This Row],[Country]]&gt;0,(((Table2[[#This Row],[Country]]-B277)/B277)+1)^12-1,"")</f>
        <v>5.4548900728393468E-2</v>
      </c>
    </row>
    <row r="279" spans="1:4" x14ac:dyDescent="0.35">
      <c r="A279" s="35">
        <v>30590</v>
      </c>
      <c r="B279" s="36">
        <f>VLOOKUP(A279,Data!$A:$AH,MATCH(Country!$A$1,Data!$A$1:$AH$1,),)</f>
        <v>17.427810000000001</v>
      </c>
      <c r="C279" s="59">
        <f>IF(B267&gt;0,(Table2[[#This Row],[Country]]-B267)/B267,0)</f>
        <v>0.12274721742093885</v>
      </c>
      <c r="D279" s="59">
        <f>IF(Table2[[#This Row],[Country]]&gt;0,(((Table2[[#This Row],[Country]]-B278)/B278)+1)^12-1,"")</f>
        <v>9.6157675372432028E-2</v>
      </c>
    </row>
    <row r="280" spans="1:4" x14ac:dyDescent="0.35">
      <c r="A280" s="35">
        <v>30621</v>
      </c>
      <c r="B280" s="36">
        <f>VLOOKUP(A280,Data!$A:$AH,MATCH(Country!$A$1,Data!$A$1:$AH$1,),)</f>
        <v>17.536570000000001</v>
      </c>
      <c r="C280" s="59">
        <f>IF(B268&gt;0,(Table2[[#This Row],[Country]]-B268)/B268,0)</f>
        <v>0.12135727394220754</v>
      </c>
      <c r="D280" s="59">
        <f>IF(Table2[[#This Row],[Country]]&gt;0,(((Table2[[#This Row],[Country]]-B279)/B279)+1)^12-1,"")</f>
        <v>7.7511809690022915E-2</v>
      </c>
    </row>
    <row r="281" spans="1:4" x14ac:dyDescent="0.35">
      <c r="A281" s="35">
        <v>30651</v>
      </c>
      <c r="B281" s="36">
        <f>VLOOKUP(A281,Data!$A:$AH,MATCH(Country!$A$1,Data!$A$1:$AH$1,),)</f>
        <v>17.629549999999998</v>
      </c>
      <c r="C281" s="59">
        <f>IF(B269&gt;0,(Table2[[#This Row],[Country]]-B269)/B269,0)</f>
        <v>0.11417170310832125</v>
      </c>
      <c r="D281" s="59">
        <f>IF(Table2[[#This Row],[Country]]&gt;0,(((Table2[[#This Row],[Country]]-B280)/B280)+1)^12-1,"")</f>
        <v>6.5513326049782883E-2</v>
      </c>
    </row>
    <row r="282" spans="1:4" x14ac:dyDescent="0.35">
      <c r="A282" s="35">
        <v>30682</v>
      </c>
      <c r="B282" s="36">
        <f>VLOOKUP(A282,Data!$A:$AH,MATCH(Country!$A$1,Data!$A$1:$AH$1,),)</f>
        <v>17.75159</v>
      </c>
      <c r="C282" s="59">
        <f>IF(B270&gt;0,(Table2[[#This Row],[Country]]-B270)/B270,0)</f>
        <v>9.1252504277019295E-2</v>
      </c>
      <c r="D282" s="59">
        <f>IF(Table2[[#This Row],[Country]]&gt;0,(((Table2[[#This Row],[Country]]-B281)/B281)+1)^12-1,"")</f>
        <v>8.6306505993073213E-2</v>
      </c>
    </row>
    <row r="283" spans="1:4" x14ac:dyDescent="0.35">
      <c r="A283" s="35">
        <v>30713</v>
      </c>
      <c r="B283" s="36">
        <f>VLOOKUP(A283,Data!$A:$AH,MATCH(Country!$A$1,Data!$A$1:$AH$1,),)</f>
        <v>17.917629999999999</v>
      </c>
      <c r="C283" s="59">
        <f>IF(B271&gt;0,(Table2[[#This Row],[Country]]-B271)/B271,0)</f>
        <v>8.0829211825304628E-2</v>
      </c>
      <c r="D283" s="59">
        <f>IF(Table2[[#This Row],[Country]]&gt;0,(((Table2[[#This Row],[Country]]-B282)/B282)+1)^12-1,"")</f>
        <v>0.11820045838399662</v>
      </c>
    </row>
    <row r="284" spans="1:4" x14ac:dyDescent="0.35">
      <c r="A284" s="35">
        <v>30742</v>
      </c>
      <c r="B284" s="36">
        <f>VLOOKUP(A284,Data!$A:$AH,MATCH(Country!$A$1,Data!$A$1:$AH$1,),)</f>
        <v>18.058769999999999</v>
      </c>
      <c r="C284" s="59">
        <f>IF(B272&gt;0,(Table2[[#This Row],[Country]]-B272)/B272,0)</f>
        <v>7.9396644318167606E-2</v>
      </c>
      <c r="D284" s="59">
        <f>IF(Table2[[#This Row],[Country]]&gt;0,(((Table2[[#This Row],[Country]]-B283)/B283)+1)^12-1,"")</f>
        <v>9.8730629467511433E-2</v>
      </c>
    </row>
    <row r="285" spans="1:4" x14ac:dyDescent="0.35">
      <c r="A285" s="35">
        <v>30773</v>
      </c>
      <c r="B285" s="36">
        <f>VLOOKUP(A285,Data!$A:$AH,MATCH(Country!$A$1,Data!$A$1:$AH$1,),)</f>
        <v>18.19576</v>
      </c>
      <c r="C285" s="59">
        <f>IF(B273&gt;0,(Table2[[#This Row],[Country]]-B273)/B273,0)</f>
        <v>8.0400530113385341E-2</v>
      </c>
      <c r="D285" s="59">
        <f>IF(Table2[[#This Row],[Country]]&gt;0,(((Table2[[#This Row],[Country]]-B284)/B284)+1)^12-1,"")</f>
        <v>9.4925064432482831E-2</v>
      </c>
    </row>
    <row r="286" spans="1:4" x14ac:dyDescent="0.35">
      <c r="A286" s="35">
        <v>30803</v>
      </c>
      <c r="B286" s="36">
        <f>VLOOKUP(A286,Data!$A:$AH,MATCH(Country!$A$1,Data!$A$1:$AH$1,),)</f>
        <v>18.2987</v>
      </c>
      <c r="C286" s="59">
        <f>IF(B274&gt;0,(Table2[[#This Row],[Country]]-B274)/B274,0)</f>
        <v>7.8801749315825967E-2</v>
      </c>
      <c r="D286" s="59">
        <f>IF(Table2[[#This Row],[Country]]&gt;0,(((Table2[[#This Row],[Country]]-B285)/B285)+1)^12-1,"")</f>
        <v>7.0041068985954968E-2</v>
      </c>
    </row>
    <row r="287" spans="1:4" x14ac:dyDescent="0.35">
      <c r="A287" s="35">
        <v>30834</v>
      </c>
      <c r="B287" s="36">
        <f>VLOOKUP(A287,Data!$A:$AH,MATCH(Country!$A$1,Data!$A$1:$AH$1,),)</f>
        <v>18.390029999999999</v>
      </c>
      <c r="C287" s="59">
        <f>IF(B275&gt;0,(Table2[[#This Row],[Country]]-B275)/B275,0)</f>
        <v>7.8695361441542808E-2</v>
      </c>
      <c r="D287" s="59">
        <f>IF(Table2[[#This Row],[Country]]&gt;0,(((Table2[[#This Row],[Country]]-B286)/B286)+1)^12-1,"")</f>
        <v>6.1564549868965868E-2</v>
      </c>
    </row>
    <row r="288" spans="1:4" x14ac:dyDescent="0.35">
      <c r="A288" s="35">
        <v>30864</v>
      </c>
      <c r="B288" s="36">
        <f>VLOOKUP(A288,Data!$A:$AH,MATCH(Country!$A$1,Data!$A$1:$AH$1,),)</f>
        <v>18.459759999999999</v>
      </c>
      <c r="C288" s="59">
        <f>IF(B276&gt;0,(Table2[[#This Row],[Country]]-B276)/B276,0)</f>
        <v>7.6859356606087267E-2</v>
      </c>
      <c r="D288" s="59">
        <f>IF(Table2[[#This Row],[Country]]&gt;0,(((Table2[[#This Row],[Country]]-B287)/B287)+1)^12-1,"")</f>
        <v>4.6461733064230959E-2</v>
      </c>
    </row>
    <row r="289" spans="1:4" x14ac:dyDescent="0.35">
      <c r="A289" s="35">
        <v>30895</v>
      </c>
      <c r="B289" s="36">
        <f>VLOOKUP(A289,Data!$A:$AH,MATCH(Country!$A$1,Data!$A$1:$AH$1,),)</f>
        <v>18.517050000000001</v>
      </c>
      <c r="C289" s="59">
        <f>IF(B277&gt;0,(Table2[[#This Row],[Country]]-B277)/B277,0)</f>
        <v>7.5409731337042651E-2</v>
      </c>
      <c r="D289" s="59">
        <f>IF(Table2[[#This Row],[Country]]&gt;0,(((Table2[[#This Row],[Country]]-B288)/B288)+1)^12-1,"")</f>
        <v>3.7884406096327039E-2</v>
      </c>
    </row>
    <row r="290" spans="1:4" x14ac:dyDescent="0.35">
      <c r="A290" s="35">
        <v>30926</v>
      </c>
      <c r="B290" s="36">
        <f>VLOOKUP(A290,Data!$A:$AH,MATCH(Country!$A$1,Data!$A$1:$AH$1,),)</f>
        <v>18.633279999999999</v>
      </c>
      <c r="C290" s="59">
        <f>IF(B278&gt;0,(Table2[[#This Row],[Country]]-B278)/B278,0)</f>
        <v>7.7380835363787662E-2</v>
      </c>
      <c r="D290" s="59">
        <f>IF(Table2[[#This Row],[Country]]&gt;0,(((Table2[[#This Row],[Country]]-B289)/B289)+1)^12-1,"")</f>
        <v>7.7978577172386432E-2</v>
      </c>
    </row>
    <row r="291" spans="1:4" x14ac:dyDescent="0.35">
      <c r="A291" s="35">
        <v>30956</v>
      </c>
      <c r="B291" s="36">
        <f>VLOOKUP(A291,Data!$A:$AH,MATCH(Country!$A$1,Data!$A$1:$AH$1,),)</f>
        <v>18.75366</v>
      </c>
      <c r="C291" s="59">
        <f>IF(B279&gt;0,(Table2[[#This Row],[Country]]-B279)/B279,0)</f>
        <v>7.6076684333831912E-2</v>
      </c>
      <c r="D291" s="59">
        <f>IF(Table2[[#This Row],[Country]]&gt;0,(((Table2[[#This Row],[Country]]-B290)/B290)+1)^12-1,"")</f>
        <v>8.034069485710571E-2</v>
      </c>
    </row>
    <row r="292" spans="1:4" x14ac:dyDescent="0.35">
      <c r="A292" s="35">
        <v>30987</v>
      </c>
      <c r="B292" s="36">
        <f>VLOOKUP(A292,Data!$A:$AH,MATCH(Country!$A$1,Data!$A$1:$AH$1,),)</f>
        <v>18.940460000000002</v>
      </c>
      <c r="C292" s="59">
        <f>IF(B280&gt;0,(Table2[[#This Row],[Country]]-B280)/B280,0)</f>
        <v>8.0054993650411702E-2</v>
      </c>
      <c r="D292" s="59">
        <f>IF(Table2[[#This Row],[Country]]&gt;0,(((Table2[[#This Row],[Country]]-B291)/B291)+1)^12-1,"")</f>
        <v>0.12629929240188509</v>
      </c>
    </row>
    <row r="293" spans="1:4" x14ac:dyDescent="0.35">
      <c r="A293" s="35">
        <v>31017</v>
      </c>
      <c r="B293" s="36">
        <f>VLOOKUP(A293,Data!$A:$AH,MATCH(Country!$A$1,Data!$A$1:$AH$1,),)</f>
        <v>19.148009999999999</v>
      </c>
      <c r="C293" s="59">
        <f>IF(B281&gt;0,(Table2[[#This Row],[Country]]-B281)/B281,0)</f>
        <v>8.6131523493225934E-2</v>
      </c>
      <c r="D293" s="59">
        <f>IF(Table2[[#This Row],[Country]]&gt;0,(((Table2[[#This Row],[Country]]-B292)/B292)+1)^12-1,"")</f>
        <v>0.13971818887419007</v>
      </c>
    </row>
    <row r="294" spans="1:4" x14ac:dyDescent="0.35">
      <c r="A294" s="35">
        <v>31048</v>
      </c>
      <c r="B294" s="36">
        <f>VLOOKUP(A294,Data!$A:$AH,MATCH(Country!$A$1,Data!$A$1:$AH$1,),)</f>
        <v>19.363859999999999</v>
      </c>
      <c r="C294" s="59">
        <f>IF(B282&gt;0,(Table2[[#This Row],[Country]]-B282)/B282,0)</f>
        <v>9.0823976894464031E-2</v>
      </c>
      <c r="D294" s="59">
        <f>IF(Table2[[#This Row],[Country]]&gt;0,(((Table2[[#This Row],[Country]]-B293)/B293)+1)^12-1,"")</f>
        <v>0.14398271130418805</v>
      </c>
    </row>
    <row r="295" spans="1:4" x14ac:dyDescent="0.35">
      <c r="A295" s="35">
        <v>31079</v>
      </c>
      <c r="B295" s="36">
        <f>VLOOKUP(A295,Data!$A:$AH,MATCH(Country!$A$1,Data!$A$1:$AH$1,),)</f>
        <v>19.54402</v>
      </c>
      <c r="C295" s="59">
        <f>IF(B283&gt;0,(Table2[[#This Row],[Country]]-B283)/B283,0)</f>
        <v>9.0770375323075692E-2</v>
      </c>
      <c r="D295" s="59">
        <f>IF(Table2[[#This Row],[Country]]&gt;0,(((Table2[[#This Row],[Country]]-B294)/B294)+1)^12-1,"")</f>
        <v>0.11754127479261967</v>
      </c>
    </row>
    <row r="296" spans="1:4" x14ac:dyDescent="0.35">
      <c r="A296" s="35">
        <v>31107</v>
      </c>
      <c r="B296" s="36">
        <f>VLOOKUP(A296,Data!$A:$AH,MATCH(Country!$A$1,Data!$A$1:$AH$1,),)</f>
        <v>19.644480000000001</v>
      </c>
      <c r="C296" s="59">
        <f>IF(B284&gt;0,(Table2[[#This Row],[Country]]-B284)/B284,0)</f>
        <v>8.7808305881297705E-2</v>
      </c>
      <c r="D296" s="59">
        <f>IF(Table2[[#This Row],[Country]]&gt;0,(((Table2[[#This Row],[Country]]-B295)/B295)+1)^12-1,"")</f>
        <v>6.3456345012753879E-2</v>
      </c>
    </row>
    <row r="297" spans="1:4" x14ac:dyDescent="0.35">
      <c r="A297" s="35">
        <v>31138</v>
      </c>
      <c r="B297" s="36">
        <f>VLOOKUP(A297,Data!$A:$AH,MATCH(Country!$A$1,Data!$A$1:$AH$1,),)</f>
        <v>19.720859999999998</v>
      </c>
      <c r="C297" s="59">
        <f>IF(B285&gt;0,(Table2[[#This Row],[Country]]-B285)/B285,0)</f>
        <v>8.3816229715054411E-2</v>
      </c>
      <c r="D297" s="59">
        <f>IF(Table2[[#This Row],[Country]]&gt;0,(((Table2[[#This Row],[Country]]-B296)/B296)+1)^12-1,"")</f>
        <v>4.7668177677963275E-2</v>
      </c>
    </row>
    <row r="298" spans="1:4" x14ac:dyDescent="0.35">
      <c r="A298" s="35">
        <v>31168</v>
      </c>
      <c r="B298" s="36">
        <f>VLOOKUP(A298,Data!$A:$AH,MATCH(Country!$A$1,Data!$A$1:$AH$1,),)</f>
        <v>19.83792</v>
      </c>
      <c r="C298" s="59">
        <f>IF(B286&gt;0,(Table2[[#This Row],[Country]]-B286)/B286,0)</f>
        <v>8.4116357992644303E-2</v>
      </c>
      <c r="D298" s="59">
        <f>IF(Table2[[#This Row],[Country]]&gt;0,(((Table2[[#This Row],[Country]]-B297)/B297)+1)^12-1,"")</f>
        <v>7.3602253835365783E-2</v>
      </c>
    </row>
    <row r="299" spans="1:4" x14ac:dyDescent="0.35">
      <c r="A299" s="35">
        <v>31199</v>
      </c>
      <c r="B299" s="36">
        <f>VLOOKUP(A299,Data!$A:$AH,MATCH(Country!$A$1,Data!$A$1:$AH$1,),)</f>
        <v>20.029689999999999</v>
      </c>
      <c r="C299" s="59">
        <f>IF(B287&gt;0,(Table2[[#This Row],[Country]]-B287)/B287,0)</f>
        <v>8.9160267819030165E-2</v>
      </c>
      <c r="D299" s="59">
        <f>IF(Table2[[#This Row],[Country]]&gt;0,(((Table2[[#This Row],[Country]]-B298)/B298)+1)^12-1,"")</f>
        <v>0.12237276154399712</v>
      </c>
    </row>
    <row r="300" spans="1:4" x14ac:dyDescent="0.35">
      <c r="A300" s="35">
        <v>31229</v>
      </c>
      <c r="B300" s="36">
        <f>VLOOKUP(A300,Data!$A:$AH,MATCH(Country!$A$1,Data!$A$1:$AH$1,),)</f>
        <v>20.170000000000002</v>
      </c>
      <c r="C300" s="59">
        <f>IF(B288&gt;0,(Table2[[#This Row],[Country]]-B288)/B288,0)</f>
        <v>9.2646924987107221E-2</v>
      </c>
      <c r="D300" s="59">
        <f>IF(Table2[[#This Row],[Country]]&gt;0,(((Table2[[#This Row],[Country]]-B299)/B299)+1)^12-1,"")</f>
        <v>8.7376756623360086E-2</v>
      </c>
    </row>
    <row r="301" spans="1:4" x14ac:dyDescent="0.35">
      <c r="A301" s="35">
        <v>31260</v>
      </c>
      <c r="B301" s="36">
        <f>VLOOKUP(A301,Data!$A:$AH,MATCH(Country!$A$1,Data!$A$1:$AH$1,),)</f>
        <v>20.290379999999999</v>
      </c>
      <c r="C301" s="59">
        <f>IF(B289&gt;0,(Table2[[#This Row],[Country]]-B289)/B289,0)</f>
        <v>9.57674143559583E-2</v>
      </c>
      <c r="D301" s="59">
        <f>IF(Table2[[#This Row],[Country]]&gt;0,(((Table2[[#This Row],[Country]]-B300)/B300)+1)^12-1,"")</f>
        <v>7.4017576712209765E-2</v>
      </c>
    </row>
    <row r="302" spans="1:4" x14ac:dyDescent="0.35">
      <c r="A302" s="35">
        <v>31291</v>
      </c>
      <c r="B302" s="36">
        <f>VLOOKUP(A302,Data!$A:$AH,MATCH(Country!$A$1,Data!$A$1:$AH$1,),)</f>
        <v>20.393329999999999</v>
      </c>
      <c r="C302" s="59">
        <f>IF(B290&gt;0,(Table2[[#This Row],[Country]]-B290)/B290,0)</f>
        <v>9.4457336550516052E-2</v>
      </c>
      <c r="D302" s="59">
        <f>IF(Table2[[#This Row],[Country]]&gt;0,(((Table2[[#This Row],[Country]]-B301)/B301)+1)^12-1,"")</f>
        <v>6.2614152858947669E-2</v>
      </c>
    </row>
    <row r="303" spans="1:4" x14ac:dyDescent="0.35">
      <c r="A303" s="35">
        <v>31321</v>
      </c>
      <c r="B303" s="36">
        <f>VLOOKUP(A303,Data!$A:$AH,MATCH(Country!$A$1,Data!$A$1:$AH$1,),)</f>
        <v>20.489629999999998</v>
      </c>
      <c r="C303" s="59">
        <f>IF(B291&gt;0,(Table2[[#This Row],[Country]]-B291)/B291,0)</f>
        <v>9.2566997588737251E-2</v>
      </c>
      <c r="D303" s="59">
        <f>IF(Table2[[#This Row],[Country]]&gt;0,(((Table2[[#This Row],[Country]]-B302)/B302)+1)^12-1,"")</f>
        <v>5.816070263798423E-2</v>
      </c>
    </row>
    <row r="304" spans="1:4" x14ac:dyDescent="0.35">
      <c r="A304" s="35">
        <v>31352</v>
      </c>
      <c r="B304" s="36">
        <f>VLOOKUP(A304,Data!$A:$AH,MATCH(Country!$A$1,Data!$A$1:$AH$1,),)</f>
        <v>20.570989999999998</v>
      </c>
      <c r="C304" s="59">
        <f>IF(B292&gt;0,(Table2[[#This Row],[Country]]-B292)/B292,0)</f>
        <v>8.6087138327157656E-2</v>
      </c>
      <c r="D304" s="59">
        <f>IF(Table2[[#This Row],[Country]]&gt;0,(((Table2[[#This Row],[Country]]-B303)/B303)+1)^12-1,"")</f>
        <v>4.8704000111372769E-2</v>
      </c>
    </row>
    <row r="305" spans="1:6" x14ac:dyDescent="0.35">
      <c r="A305" s="35">
        <v>31382</v>
      </c>
      <c r="B305" s="36">
        <f>VLOOKUP(A305,Data!$A:$AH,MATCH(Country!$A$1,Data!$A$1:$AH$1,),)</f>
        <v>20.689710000000002</v>
      </c>
      <c r="C305" s="59">
        <f>IF(B293&gt;0,(Table2[[#This Row],[Country]]-B293)/B293,0)</f>
        <v>8.0514894237051382E-2</v>
      </c>
      <c r="D305" s="59">
        <f>IF(Table2[[#This Row],[Country]]&gt;0,(((Table2[[#This Row],[Country]]-B304)/B304)+1)^12-1,"")</f>
        <v>7.1495924658945942E-2</v>
      </c>
    </row>
    <row r="306" spans="1:6" x14ac:dyDescent="0.35">
      <c r="A306" s="35">
        <v>31413</v>
      </c>
      <c r="B306" s="36">
        <f>VLOOKUP(A306,Data!$A:$AH,MATCH(Country!$A$1,Data!$A$1:$AH$1,),)</f>
        <v>20.772729999999999</v>
      </c>
      <c r="C306" s="59">
        <f>IF(B294&gt;0,(Table2[[#This Row],[Country]]-B294)/B294,0)</f>
        <v>7.275770430069213E-2</v>
      </c>
      <c r="D306" s="59">
        <f>IF(Table2[[#This Row],[Country]]&gt;0,(((Table2[[#This Row],[Country]]-B305)/B305)+1)^12-1,"")</f>
        <v>4.9228490571767258E-2</v>
      </c>
    </row>
    <row r="307" spans="1:6" x14ac:dyDescent="0.35">
      <c r="A307" s="35">
        <v>31444</v>
      </c>
      <c r="B307" s="36">
        <f>VLOOKUP(A307,Data!$A:$AH,MATCH(Country!$A$1,Data!$A$1:$AH$1,),)</f>
        <v>20.862400000000001</v>
      </c>
      <c r="C307" s="59">
        <f>IF(B295&gt;0,(Table2[[#This Row],[Country]]-B295)/B295,0)</f>
        <v>6.7456951026452147E-2</v>
      </c>
      <c r="D307" s="59">
        <f>IF(Table2[[#This Row],[Country]]&gt;0,(((Table2[[#This Row],[Country]]-B306)/B306)+1)^12-1,"")</f>
        <v>5.3048322404852577E-2</v>
      </c>
    </row>
    <row r="308" spans="1:6" x14ac:dyDescent="0.35">
      <c r="A308" s="35">
        <v>31472</v>
      </c>
      <c r="B308" s="36">
        <f>VLOOKUP(A308,Data!$A:$AH,MATCH(Country!$A$1,Data!$A$1:$AH$1,),)</f>
        <v>21.030100000000001</v>
      </c>
      <c r="C308" s="59">
        <f>IF(B296&gt;0,(Table2[[#This Row],[Country]]-B296)/B296,0)</f>
        <v>7.0534827086285778E-2</v>
      </c>
      <c r="D308" s="59">
        <f>IF(Table2[[#This Row],[Country]]&gt;0,(((Table2[[#This Row],[Country]]-B307)/B307)+1)^12-1,"")</f>
        <v>0.10084161250023538</v>
      </c>
    </row>
    <row r="309" spans="1:6" x14ac:dyDescent="0.35">
      <c r="A309" s="35">
        <v>31503</v>
      </c>
      <c r="B309" s="36">
        <f>VLOOKUP(A309,Data!$A:$AH,MATCH(Country!$A$1,Data!$A$1:$AH$1,),)</f>
        <v>21.23516</v>
      </c>
      <c r="C309" s="59">
        <f>IF(B297&gt;0,(Table2[[#This Row],[Country]]-B297)/B297,0)</f>
        <v>7.678671214135703E-2</v>
      </c>
      <c r="D309" s="59">
        <f>IF(Table2[[#This Row],[Country]]&gt;0,(((Table2[[#This Row],[Country]]-B308)/B308)+1)^12-1,"")</f>
        <v>0.12349306935562709</v>
      </c>
    </row>
    <row r="310" spans="1:6" x14ac:dyDescent="0.35">
      <c r="A310" s="35">
        <v>31533</v>
      </c>
      <c r="B310" s="36">
        <f>VLOOKUP(A310,Data!$A:$AH,MATCH(Country!$A$1,Data!$A$1:$AH$1,),)</f>
        <v>21.459320000000002</v>
      </c>
      <c r="C310" s="59">
        <f>IF(B298&gt;0,(Table2[[#This Row],[Country]]-B298)/B298,0)</f>
        <v>8.1732359037641103E-2</v>
      </c>
      <c r="D310" s="59">
        <f>IF(Table2[[#This Row],[Country]]&gt;0,(((Table2[[#This Row],[Country]]-B309)/B309)+1)^12-1,"")</f>
        <v>0.13429239557060546</v>
      </c>
    </row>
    <row r="311" spans="1:6" x14ac:dyDescent="0.35">
      <c r="A311" s="35">
        <v>31564</v>
      </c>
      <c r="B311" s="36">
        <f>VLOOKUP(A311,Data!$A:$AH,MATCH(Country!$A$1,Data!$A$1:$AH$1,),)</f>
        <v>21.627020000000002</v>
      </c>
      <c r="C311" s="59">
        <f>IF(B299&gt;0,(Table2[[#This Row],[Country]]-B299)/B299,0)</f>
        <v>7.9748113924878669E-2</v>
      </c>
      <c r="D311" s="59">
        <f>IF(Table2[[#This Row],[Country]]&gt;0,(((Table2[[#This Row],[Country]]-B310)/B310)+1)^12-1,"")</f>
        <v>9.7914979814234027E-2</v>
      </c>
    </row>
    <row r="312" spans="1:6" x14ac:dyDescent="0.35">
      <c r="A312" s="35">
        <v>31594</v>
      </c>
      <c r="B312" s="36">
        <f>VLOOKUP(A312,Data!$A:$AH,MATCH(Country!$A$1,Data!$A$1:$AH$1,),)</f>
        <v>21.806349999999998</v>
      </c>
      <c r="C312" s="59">
        <f>IF(B300&gt;0,(Table2[[#This Row],[Country]]-B300)/B300,0)</f>
        <v>8.112791274169541E-2</v>
      </c>
      <c r="D312" s="59">
        <f>IF(Table2[[#This Row],[Country]]&gt;0,(((Table2[[#This Row],[Country]]-B311)/B311)+1)^12-1,"")</f>
        <v>0.10416902123667948</v>
      </c>
    </row>
    <row r="313" spans="1:6" x14ac:dyDescent="0.35">
      <c r="A313" s="35">
        <v>31625</v>
      </c>
      <c r="B313" s="36">
        <f>VLOOKUP(A313,Data!$A:$AH,MATCH(Country!$A$1,Data!$A$1:$AH$1,),)</f>
        <v>21.97156</v>
      </c>
      <c r="C313" s="59">
        <f>IF(B301&gt;0,(Table2[[#This Row],[Country]]-B301)/B301,0)</f>
        <v>8.2856013539421208E-2</v>
      </c>
      <c r="D313" s="59">
        <f>IF(Table2[[#This Row],[Country]]&gt;0,(((Table2[[#This Row],[Country]]-B312)/B312)+1)^12-1,"")</f>
        <v>9.4800479441902841E-2</v>
      </c>
    </row>
    <row r="314" spans="1:6" x14ac:dyDescent="0.35">
      <c r="A314" s="35">
        <v>31656</v>
      </c>
      <c r="B314" s="36">
        <f>VLOOKUP(A314,Data!$A:$AH,MATCH(Country!$A$1,Data!$A$1:$AH$1,),)</f>
        <v>22.148399999999999</v>
      </c>
      <c r="C314" s="59">
        <f>IF(B302&gt;0,(Table2[[#This Row],[Country]]-B302)/B302,0)</f>
        <v>8.6060981703331429E-2</v>
      </c>
      <c r="D314" s="59">
        <f>IF(Table2[[#This Row],[Country]]&gt;0,(((Table2[[#This Row],[Country]]-B313)/B313)+1)^12-1,"")</f>
        <v>0.10097530944267952</v>
      </c>
    </row>
    <row r="315" spans="1:6" x14ac:dyDescent="0.35">
      <c r="A315" s="35">
        <v>31686</v>
      </c>
      <c r="B315" s="36">
        <f>VLOOKUP(A315,Data!$A:$AH,MATCH(Country!$A$1,Data!$A$1:$AH$1,),)</f>
        <v>22.311119999999999</v>
      </c>
      <c r="C315" s="59">
        <f>IF(B303&gt;0,(Table2[[#This Row],[Country]]-B303)/B303,0)</f>
        <v>8.8898140181155091E-2</v>
      </c>
      <c r="D315" s="59">
        <f>IF(Table2[[#This Row],[Country]]&gt;0,(((Table2[[#This Row],[Country]]-B314)/B314)+1)^12-1,"")</f>
        <v>9.1812759785004694E-2</v>
      </c>
    </row>
    <row r="316" spans="1:6" x14ac:dyDescent="0.35">
      <c r="A316" s="35">
        <v>31717</v>
      </c>
      <c r="B316" s="36">
        <f>VLOOKUP(A316,Data!$A:$AH,MATCH(Country!$A$1,Data!$A$1:$AH$1,),)</f>
        <v>22.42652</v>
      </c>
      <c r="C316" s="59">
        <f>IF(B304&gt;0,(Table2[[#This Row],[Country]]-B304)/B304,0)</f>
        <v>9.0201298041562503E-2</v>
      </c>
      <c r="D316" s="59">
        <f>IF(Table2[[#This Row],[Country]]&gt;0,(((Table2[[#This Row],[Country]]-B315)/B315)+1)^12-1,"")</f>
        <v>6.3864187077559587E-2</v>
      </c>
    </row>
    <row r="317" spans="1:6" x14ac:dyDescent="0.35">
      <c r="A317" s="35">
        <v>31747</v>
      </c>
      <c r="B317" s="36">
        <f>VLOOKUP(A317,Data!$A:$AH,MATCH(Country!$A$1,Data!$A$1:$AH$1,),)</f>
        <v>22.64818</v>
      </c>
      <c r="C317" s="59">
        <f>IF(B305&gt;0,(Table2[[#This Row],[Country]]-B305)/B305,0)</f>
        <v>9.4659132486632158E-2</v>
      </c>
      <c r="D317" s="59">
        <f>IF(Table2[[#This Row],[Country]]&gt;0,(((Table2[[#This Row],[Country]]-B316)/B316)+1)^12-1,"")</f>
        <v>0.12527078030191108</v>
      </c>
    </row>
    <row r="318" spans="1:6" x14ac:dyDescent="0.35">
      <c r="A318" s="35">
        <v>31778</v>
      </c>
      <c r="B318" s="36">
        <f>VLOOKUP(A318,Data!$A:$AH,MATCH(Country!$A$1,Data!$A$1:$AH$1,),)</f>
        <v>22.780190000000001</v>
      </c>
      <c r="C318" s="59">
        <f>IF(B306&gt;0,(Table2[[#This Row],[Country]]-B306)/B306,0)</f>
        <v>9.6639199565969516E-2</v>
      </c>
      <c r="D318" s="59">
        <f>IF(Table2[[#This Row],[Country]]&gt;0,(((Table2[[#This Row],[Country]]-B317)/B317)+1)^12-1,"")</f>
        <v>7.2231121271115084E-2</v>
      </c>
    </row>
    <row r="319" spans="1:6" x14ac:dyDescent="0.35">
      <c r="A319" s="35">
        <v>31809</v>
      </c>
      <c r="B319" s="36">
        <f>VLOOKUP(A319,Data!$A:$AH,MATCH(Country!$A$1,Data!$A$1:$AH$1,),)</f>
        <v>22.81007</v>
      </c>
      <c r="C319" s="59">
        <f>IF(B307&gt;0,(Table2[[#This Row],[Country]]-B307)/B307,0)</f>
        <v>9.3357907048086441E-2</v>
      </c>
      <c r="D319" s="59">
        <f>IF(Table2[[#This Row],[Country]]&gt;0,(((Table2[[#This Row],[Country]]-B318)/B318)+1)^12-1,"")</f>
        <v>1.5854040433318728E-2</v>
      </c>
      <c r="F319" s="21"/>
    </row>
    <row r="320" spans="1:6" x14ac:dyDescent="0.35">
      <c r="A320" s="35">
        <v>31837</v>
      </c>
      <c r="B320" s="36">
        <f>VLOOKUP(A320,Data!$A:$AH,MATCH(Country!$A$1,Data!$A$1:$AH$1,),)</f>
        <v>22.861550000000001</v>
      </c>
      <c r="C320" s="59">
        <f>IF(B308&gt;0,(Table2[[#This Row],[Country]]-B308)/B308,0)</f>
        <v>8.7087079947313614E-2</v>
      </c>
      <c r="D320" s="59">
        <f>IF(Table2[[#This Row],[Country]]&gt;0,(((Table2[[#This Row],[Country]]-B319)/B319)+1)^12-1,"")</f>
        <v>2.7421494056731222E-2</v>
      </c>
    </row>
    <row r="321" spans="1:4" x14ac:dyDescent="0.35">
      <c r="A321" s="35">
        <v>31868</v>
      </c>
      <c r="B321" s="36">
        <f>VLOOKUP(A321,Data!$A:$AH,MATCH(Country!$A$1,Data!$A$1:$AH$1,),)</f>
        <v>22.977779999999999</v>
      </c>
      <c r="C321" s="59">
        <f>IF(B309&gt;0,(Table2[[#This Row],[Country]]-B309)/B309,0)</f>
        <v>8.2062955965483603E-2</v>
      </c>
      <c r="D321" s="59">
        <f>IF(Table2[[#This Row],[Country]]&gt;0,(((Table2[[#This Row],[Country]]-B320)/B320)+1)^12-1,"")</f>
        <v>6.2744191822021067E-2</v>
      </c>
    </row>
    <row r="322" spans="1:4" x14ac:dyDescent="0.35">
      <c r="A322" s="35">
        <v>31898</v>
      </c>
      <c r="B322" s="36">
        <f>VLOOKUP(A322,Data!$A:$AH,MATCH(Country!$A$1,Data!$A$1:$AH$1,),)</f>
        <v>23.020949999999999</v>
      </c>
      <c r="C322" s="59">
        <f>IF(B310&gt;0,(Table2[[#This Row],[Country]]-B310)/B310,0)</f>
        <v>7.277164420867005E-2</v>
      </c>
      <c r="D322" s="59">
        <f>IF(Table2[[#This Row],[Country]]&gt;0,(((Table2[[#This Row],[Country]]-B321)/B321)+1)^12-1,"")</f>
        <v>2.2779689746103449E-2</v>
      </c>
    </row>
    <row r="323" spans="1:4" x14ac:dyDescent="0.35">
      <c r="A323" s="35">
        <v>31929</v>
      </c>
      <c r="B323" s="36">
        <f>VLOOKUP(A323,Data!$A:$AH,MATCH(Country!$A$1,Data!$A$1:$AH$1,),)</f>
        <v>23.035060000000001</v>
      </c>
      <c r="C323" s="59">
        <f>IF(B311&gt;0,(Table2[[#This Row],[Country]]-B311)/B311,0)</f>
        <v>6.5105594760628119E-2</v>
      </c>
      <c r="D323" s="59">
        <f>IF(Table2[[#This Row],[Country]]&gt;0,(((Table2[[#This Row],[Country]]-B322)/B322)+1)^12-1,"")</f>
        <v>7.3798846537311835E-3</v>
      </c>
    </row>
    <row r="324" spans="1:4" x14ac:dyDescent="0.35">
      <c r="A324" s="35">
        <v>31959</v>
      </c>
      <c r="B324" s="36">
        <f>VLOOKUP(A324,Data!$A:$AH,MATCH(Country!$A$1,Data!$A$1:$AH$1,),)</f>
        <v>23.07159</v>
      </c>
      <c r="C324" s="59">
        <f>IF(B312&gt;0,(Table2[[#This Row],[Country]]-B312)/B312,0)</f>
        <v>5.8021631313814659E-2</v>
      </c>
      <c r="D324" s="59">
        <f>IF(Table2[[#This Row],[Country]]&gt;0,(((Table2[[#This Row],[Country]]-B323)/B323)+1)^12-1,"")</f>
        <v>1.9196985833138669E-2</v>
      </c>
    </row>
    <row r="325" spans="1:4" x14ac:dyDescent="0.35">
      <c r="A325" s="35">
        <v>31990</v>
      </c>
      <c r="B325" s="36">
        <f>VLOOKUP(A325,Data!$A:$AH,MATCH(Country!$A$1,Data!$A$1:$AH$1,),)</f>
        <v>23.147970000000001</v>
      </c>
      <c r="C325" s="59">
        <f>IF(B313&gt;0,(Table2[[#This Row],[Country]]-B313)/B313,0)</f>
        <v>5.3542397535723478E-2</v>
      </c>
      <c r="D325" s="59">
        <f>IF(Table2[[#This Row],[Country]]&gt;0,(((Table2[[#This Row],[Country]]-B324)/B324)+1)^12-1,"")</f>
        <v>4.0458172464607589E-2</v>
      </c>
    </row>
    <row r="326" spans="1:4" x14ac:dyDescent="0.35">
      <c r="A326" s="35">
        <v>32021</v>
      </c>
      <c r="B326" s="36">
        <f>VLOOKUP(A326,Data!$A:$AH,MATCH(Country!$A$1,Data!$A$1:$AH$1,),)</f>
        <v>23.241779999999999</v>
      </c>
      <c r="C326" s="59">
        <f>IF(B314&gt;0,(Table2[[#This Row],[Country]]-B314)/B314,0)</f>
        <v>4.9366094164815508E-2</v>
      </c>
      <c r="D326" s="59">
        <f>IF(Table2[[#This Row],[Country]]&gt;0,(((Table2[[#This Row],[Country]]-B325)/B325)+1)^12-1,"")</f>
        <v>4.9730223513511307E-2</v>
      </c>
    </row>
    <row r="327" spans="1:4" x14ac:dyDescent="0.35">
      <c r="A327" s="35">
        <v>32051</v>
      </c>
      <c r="B327" s="36">
        <f>VLOOKUP(A327,Data!$A:$AH,MATCH(Country!$A$1,Data!$A$1:$AH$1,),)</f>
        <v>23.36881</v>
      </c>
      <c r="C327" s="59">
        <f>IF(B315&gt;0,(Table2[[#This Row],[Country]]-B315)/B315,0)</f>
        <v>4.7406405415774774E-2</v>
      </c>
      <c r="D327" s="59">
        <f>IF(Table2[[#This Row],[Country]]&gt;0,(((Table2[[#This Row],[Country]]-B326)/B326)+1)^12-1,"")</f>
        <v>6.7595019774123299E-2</v>
      </c>
    </row>
    <row r="328" spans="1:4" x14ac:dyDescent="0.35">
      <c r="A328" s="35">
        <v>32082</v>
      </c>
      <c r="B328" s="36">
        <f>VLOOKUP(A328,Data!$A:$AH,MATCH(Country!$A$1,Data!$A$1:$AH$1,),)</f>
        <v>23.402850000000001</v>
      </c>
      <c r="C328" s="59">
        <f>IF(B316&gt;0,(Table2[[#This Row],[Country]]-B316)/B316,0)</f>
        <v>4.3534618835200503E-2</v>
      </c>
      <c r="D328" s="59">
        <f>IF(Table2[[#This Row],[Country]]&gt;0,(((Table2[[#This Row],[Country]]-B327)/B327)+1)^12-1,"")</f>
        <v>1.7620430527700792E-2</v>
      </c>
    </row>
    <row r="329" spans="1:4" x14ac:dyDescent="0.35">
      <c r="A329" s="35">
        <v>32112</v>
      </c>
      <c r="B329" s="36">
        <f>VLOOKUP(A329,Data!$A:$AH,MATCH(Country!$A$1,Data!$A$1:$AH$1,),)</f>
        <v>23.465109999999999</v>
      </c>
      <c r="C329" s="59">
        <f>IF(B317&gt;0,(Table2[[#This Row],[Country]]-B317)/B317,0)</f>
        <v>3.6070448044831824E-2</v>
      </c>
      <c r="D329" s="59">
        <f>IF(Table2[[#This Row],[Country]]&gt;0,(((Table2[[#This Row],[Country]]-B328)/B328)+1)^12-1,"")</f>
        <v>3.2395600053773954E-2</v>
      </c>
    </row>
    <row r="330" spans="1:4" x14ac:dyDescent="0.35">
      <c r="A330" s="35">
        <v>32143</v>
      </c>
      <c r="B330" s="36">
        <f>VLOOKUP(A330,Data!$A:$AH,MATCH(Country!$A$1,Data!$A$1:$AH$1,),)</f>
        <v>23.63946</v>
      </c>
      <c r="C330" s="59">
        <f>IF(B318&gt;0,(Table2[[#This Row],[Country]]-B318)/B318,0)</f>
        <v>3.7720054134754738E-2</v>
      </c>
      <c r="D330" s="59">
        <f>IF(Table2[[#This Row],[Country]]&gt;0,(((Table2[[#This Row],[Country]]-B329)/B329)+1)^12-1,"")</f>
        <v>9.28976362001388E-2</v>
      </c>
    </row>
    <row r="331" spans="1:4" x14ac:dyDescent="0.35">
      <c r="A331" s="35">
        <v>32174</v>
      </c>
      <c r="B331" s="36">
        <f>VLOOKUP(A331,Data!$A:$AH,MATCH(Country!$A$1,Data!$A$1:$AH$1,),)</f>
        <v>23.830400000000001</v>
      </c>
      <c r="C331" s="59">
        <f>IF(B319&gt;0,(Table2[[#This Row],[Country]]-B319)/B319,0)</f>
        <v>4.4731559350760487E-2</v>
      </c>
      <c r="D331" s="59">
        <f>IF(Table2[[#This Row],[Country]]&gt;0,(((Table2[[#This Row],[Country]]-B330)/B330)+1)^12-1,"")</f>
        <v>0.10135002501536605</v>
      </c>
    </row>
    <row r="332" spans="1:4" x14ac:dyDescent="0.35">
      <c r="A332" s="35">
        <v>32203</v>
      </c>
      <c r="B332" s="36">
        <f>VLOOKUP(A332,Data!$A:$AH,MATCH(Country!$A$1,Data!$A$1:$AH$1,),)</f>
        <v>23.998940000000001</v>
      </c>
      <c r="C332" s="59">
        <f>IF(B320&gt;0,(Table2[[#This Row],[Country]]-B320)/B320,0)</f>
        <v>4.9751219842924028E-2</v>
      </c>
      <c r="D332" s="59">
        <f>IF(Table2[[#This Row],[Country]]&gt;0,(((Table2[[#This Row],[Country]]-B331)/B331)+1)^12-1,"")</f>
        <v>8.8250144313162693E-2</v>
      </c>
    </row>
    <row r="333" spans="1:4" x14ac:dyDescent="0.35">
      <c r="A333" s="35">
        <v>32234</v>
      </c>
      <c r="B333" s="36">
        <f>VLOOKUP(A333,Data!$A:$AH,MATCH(Country!$A$1,Data!$A$1:$AH$1,),)</f>
        <v>24.16498</v>
      </c>
      <c r="C333" s="59">
        <f>IF(B321&gt;0,(Table2[[#This Row],[Country]]-B321)/B321,0)</f>
        <v>5.166730641515415E-2</v>
      </c>
      <c r="D333" s="59">
        <f>IF(Table2[[#This Row],[Country]]&gt;0,(((Table2[[#This Row],[Country]]-B332)/B332)+1)^12-1,"")</f>
        <v>8.6256932222745775E-2</v>
      </c>
    </row>
    <row r="334" spans="1:4" x14ac:dyDescent="0.35">
      <c r="A334" s="35">
        <v>32264</v>
      </c>
      <c r="B334" s="36">
        <f>VLOOKUP(A334,Data!$A:$AH,MATCH(Country!$A$1,Data!$A$1:$AH$1,),)</f>
        <v>24.292000000000002</v>
      </c>
      <c r="C334" s="59">
        <f>IF(B322&gt;0,(Table2[[#This Row],[Country]]-B322)/B322,0)</f>
        <v>5.521275186297709E-2</v>
      </c>
      <c r="D334" s="59">
        <f>IF(Table2[[#This Row],[Country]]&gt;0,(((Table2[[#This Row],[Country]]-B333)/B333)+1)^12-1,"")</f>
        <v>6.4932273927457151E-2</v>
      </c>
    </row>
    <row r="335" spans="1:4" x14ac:dyDescent="0.35">
      <c r="A335" s="35">
        <v>32295</v>
      </c>
      <c r="B335" s="36">
        <f>VLOOKUP(A335,Data!$A:$AH,MATCH(Country!$A$1,Data!$A$1:$AH$1,),)</f>
        <v>24.394950000000001</v>
      </c>
      <c r="C335" s="59">
        <f>IF(B323&gt;0,(Table2[[#This Row],[Country]]-B323)/B323,0)</f>
        <v>5.9035661291961035E-2</v>
      </c>
      <c r="D335" s="59">
        <f>IF(Table2[[#This Row],[Country]]&gt;0,(((Table2[[#This Row],[Country]]-B334)/B334)+1)^12-1,"")</f>
        <v>5.2058569884113393E-2</v>
      </c>
    </row>
    <row r="336" spans="1:4" x14ac:dyDescent="0.35">
      <c r="A336" s="35">
        <v>32325</v>
      </c>
      <c r="B336" s="36">
        <f>VLOOKUP(A336,Data!$A:$AH,MATCH(Country!$A$1,Data!$A$1:$AH$1,),)</f>
        <v>24.46801</v>
      </c>
      <c r="C336" s="59">
        <f>IF(B324&gt;0,(Table2[[#This Row],[Country]]-B324)/B324,0)</f>
        <v>6.0525520781185824E-2</v>
      </c>
      <c r="D336" s="59">
        <f>IF(Table2[[#This Row],[Country]]&gt;0,(((Table2[[#This Row],[Country]]-B335)/B335)+1)^12-1,"")</f>
        <v>3.6536510370365427E-2</v>
      </c>
    </row>
    <row r="337" spans="1:4" x14ac:dyDescent="0.35">
      <c r="A337" s="35">
        <v>32356</v>
      </c>
      <c r="B337" s="36">
        <f>VLOOKUP(A337,Data!$A:$AH,MATCH(Country!$A$1,Data!$A$1:$AH$1,),)</f>
        <v>24.507860000000001</v>
      </c>
      <c r="C337" s="59">
        <f>IF(B325&gt;0,(Table2[[#This Row],[Country]]-B325)/B325,0)</f>
        <v>5.8747700122300142E-2</v>
      </c>
      <c r="D337" s="59">
        <f>IF(Table2[[#This Row],[Country]]&gt;0,(((Table2[[#This Row],[Country]]-B336)/B336)+1)^12-1,"")</f>
        <v>1.9719906577998048E-2</v>
      </c>
    </row>
    <row r="338" spans="1:4" x14ac:dyDescent="0.35">
      <c r="A338" s="35">
        <v>32387</v>
      </c>
      <c r="B338" s="36">
        <f>VLOOKUP(A338,Data!$A:$AH,MATCH(Country!$A$1,Data!$A$1:$AH$1,),)</f>
        <v>24.548539999999999</v>
      </c>
      <c r="C338" s="59">
        <f>IF(B326&gt;0,(Table2[[#This Row],[Country]]-B326)/B326,0)</f>
        <v>5.6224609302729857E-2</v>
      </c>
      <c r="D338" s="59">
        <f>IF(Table2[[#This Row],[Country]]&gt;0,(((Table2[[#This Row],[Country]]-B337)/B337)+1)^12-1,"")</f>
        <v>2.0101360016260728E-2</v>
      </c>
    </row>
    <row r="339" spans="1:4" x14ac:dyDescent="0.35">
      <c r="A339" s="35">
        <v>32417</v>
      </c>
      <c r="B339" s="36">
        <f>VLOOKUP(A339,Data!$A:$AH,MATCH(Country!$A$1,Data!$A$1:$AH$1,),)</f>
        <v>24.618269999999999</v>
      </c>
      <c r="C339" s="59">
        <f>IF(B327&gt;0,(Table2[[#This Row],[Country]]-B327)/B327,0)</f>
        <v>5.3466992970544892E-2</v>
      </c>
      <c r="D339" s="59">
        <f>IF(Table2[[#This Row],[Country]]&gt;0,(((Table2[[#This Row],[Country]]-B338)/B338)+1)^12-1,"")</f>
        <v>3.4623526989420172E-2</v>
      </c>
    </row>
    <row r="340" spans="1:4" x14ac:dyDescent="0.35">
      <c r="A340" s="35">
        <v>32448</v>
      </c>
      <c r="B340" s="36">
        <f>VLOOKUP(A340,Data!$A:$AH,MATCH(Country!$A$1,Data!$A$1:$AH$1,),)</f>
        <v>24.741980000000002</v>
      </c>
      <c r="C340" s="59">
        <f>IF(B328&gt;0,(Table2[[#This Row],[Country]]-B328)/B328,0)</f>
        <v>5.7220808576733208E-2</v>
      </c>
      <c r="D340" s="59">
        <f>IF(Table2[[#This Row],[Country]]&gt;0,(((Table2[[#This Row],[Country]]-B339)/B339)+1)^12-1,"")</f>
        <v>6.1996418737148007E-2</v>
      </c>
    </row>
    <row r="341" spans="1:4" x14ac:dyDescent="0.35">
      <c r="A341" s="35">
        <v>32478</v>
      </c>
      <c r="B341" s="36">
        <f>VLOOKUP(A341,Data!$A:$AH,MATCH(Country!$A$1,Data!$A$1:$AH$1,),)</f>
        <v>24.808389999999999</v>
      </c>
      <c r="C341" s="59">
        <f>IF(B329&gt;0,(Table2[[#This Row],[Country]]-B329)/B329,0)</f>
        <v>5.7245842870542692E-2</v>
      </c>
      <c r="D341" s="59">
        <f>IF(Table2[[#This Row],[Country]]&gt;0,(((Table2[[#This Row],[Country]]-B340)/B340)+1)^12-1,"")</f>
        <v>3.2688995652873531E-2</v>
      </c>
    </row>
    <row r="342" spans="1:4" x14ac:dyDescent="0.35">
      <c r="A342" s="35">
        <v>32509</v>
      </c>
      <c r="B342" s="36">
        <f>VLOOKUP(A342,Data!$A:$AH,MATCH(Country!$A$1,Data!$A$1:$AH$1,),)</f>
        <v>24.83745</v>
      </c>
      <c r="C342" s="59">
        <f>IF(B330&gt;0,(Table2[[#This Row],[Country]]-B330)/B330,0)</f>
        <v>5.0677553548177531E-2</v>
      </c>
      <c r="D342" s="59">
        <f>IF(Table2[[#This Row],[Country]]&gt;0,(((Table2[[#This Row],[Country]]-B341)/B341)+1)^12-1,"")</f>
        <v>1.4147449770619769E-2</v>
      </c>
    </row>
    <row r="343" spans="1:4" x14ac:dyDescent="0.35">
      <c r="A343" s="35">
        <v>32540</v>
      </c>
      <c r="B343" s="36">
        <f>VLOOKUP(A343,Data!$A:$AH,MATCH(Country!$A$1,Data!$A$1:$AH$1,),)</f>
        <v>24.8416</v>
      </c>
      <c r="C343" s="59">
        <f>IF(B331&gt;0,(Table2[[#This Row],[Country]]-B331)/B331,0)</f>
        <v>4.2433194574996592E-2</v>
      </c>
      <c r="D343" s="59">
        <f>IF(Table2[[#This Row],[Country]]&gt;0,(((Table2[[#This Row],[Country]]-B342)/B342)+1)^12-1,"")</f>
        <v>2.0068803545589819E-3</v>
      </c>
    </row>
    <row r="344" spans="1:4" x14ac:dyDescent="0.35">
      <c r="A344" s="35">
        <v>32568</v>
      </c>
      <c r="B344" s="36">
        <f>VLOOKUP(A344,Data!$A:$AH,MATCH(Country!$A$1,Data!$A$1:$AH$1,),)</f>
        <v>24.903870000000001</v>
      </c>
      <c r="C344" s="59">
        <f>IF(B332&gt;0,(Table2[[#This Row],[Country]]-B332)/B332,0)</f>
        <v>3.7707082062791115E-2</v>
      </c>
      <c r="D344" s="59">
        <f>IF(Table2[[#This Row],[Country]]&gt;0,(((Table2[[#This Row],[Country]]-B343)/B343)+1)^12-1,"")</f>
        <v>3.0498380951242243E-2</v>
      </c>
    </row>
    <row r="345" spans="1:4" x14ac:dyDescent="0.35">
      <c r="A345" s="35">
        <v>32599</v>
      </c>
      <c r="B345" s="36">
        <f>VLOOKUP(A345,Data!$A:$AH,MATCH(Country!$A$1,Data!$A$1:$AH$1,),)</f>
        <v>24.95617</v>
      </c>
      <c r="C345" s="59">
        <f>IF(B333&gt;0,(Table2[[#This Row],[Country]]-B333)/B333,0)</f>
        <v>3.2741181660402796E-2</v>
      </c>
      <c r="D345" s="59">
        <f>IF(Table2[[#This Row],[Country]]&gt;0,(((Table2[[#This Row],[Country]]-B344)/B344)+1)^12-1,"")</f>
        <v>2.5494030658226974E-2</v>
      </c>
    </row>
    <row r="346" spans="1:4" x14ac:dyDescent="0.35">
      <c r="A346" s="35">
        <v>32629</v>
      </c>
      <c r="B346" s="36">
        <f>VLOOKUP(A346,Data!$A:$AH,MATCH(Country!$A$1,Data!$A$1:$AH$1,),)</f>
        <v>25.002659999999999</v>
      </c>
      <c r="C346" s="59">
        <f>IF(B334&gt;0,(Table2[[#This Row],[Country]]-B334)/B334,0)</f>
        <v>2.9254898732092752E-2</v>
      </c>
      <c r="D346" s="59">
        <f>IF(Table2[[#This Row],[Country]]&gt;0,(((Table2[[#This Row],[Country]]-B345)/B345)+1)^12-1,"")</f>
        <v>2.2584857717631968E-2</v>
      </c>
    </row>
    <row r="347" spans="1:4" x14ac:dyDescent="0.35">
      <c r="A347" s="35">
        <v>32660</v>
      </c>
      <c r="B347" s="36">
        <f>VLOOKUP(A347,Data!$A:$AH,MATCH(Country!$A$1,Data!$A$1:$AH$1,),)</f>
        <v>25.137989999999999</v>
      </c>
      <c r="C347" s="59">
        <f>IF(B335&gt;0,(Table2[[#This Row],[Country]]-B335)/B335,0)</f>
        <v>3.0458762981682562E-2</v>
      </c>
      <c r="D347" s="59">
        <f>IF(Table2[[#This Row],[Country]]&gt;0,(((Table2[[#This Row],[Country]]-B346)/B346)+1)^12-1,"")</f>
        <v>6.6920372296427333E-2</v>
      </c>
    </row>
    <row r="348" spans="1:4" x14ac:dyDescent="0.35">
      <c r="A348" s="35">
        <v>32690</v>
      </c>
      <c r="B348" s="36">
        <f>VLOOKUP(A348,Data!$A:$AH,MATCH(Country!$A$1,Data!$A$1:$AH$1,),)</f>
        <v>25.341390000000001</v>
      </c>
      <c r="C348" s="59">
        <f>IF(B336&gt;0,(Table2[[#This Row],[Country]]-B336)/B336,0)</f>
        <v>3.5694770436991034E-2</v>
      </c>
      <c r="D348" s="59">
        <f>IF(Table2[[#This Row],[Country]]&gt;0,(((Table2[[#This Row],[Country]]-B347)/B347)+1)^12-1,"")</f>
        <v>0.10153576501970263</v>
      </c>
    </row>
    <row r="349" spans="1:4" x14ac:dyDescent="0.35">
      <c r="A349" s="35">
        <v>32721</v>
      </c>
      <c r="B349" s="36">
        <f>VLOOKUP(A349,Data!$A:$AH,MATCH(Country!$A$1,Data!$A$1:$AH$1,),)</f>
        <v>25.524039999999999</v>
      </c>
      <c r="C349" s="59">
        <f>IF(B337&gt;0,(Table2[[#This Row],[Country]]-B337)/B337,0)</f>
        <v>4.1463432547762163E-2</v>
      </c>
      <c r="D349" s="59">
        <f>IF(Table2[[#This Row],[Country]]&gt;0,(((Table2[[#This Row],[Country]]-B348)/B348)+1)^12-1,"")</f>
        <v>9.0003284343775025E-2</v>
      </c>
    </row>
    <row r="350" spans="1:4" x14ac:dyDescent="0.35">
      <c r="A350" s="35">
        <v>32752</v>
      </c>
      <c r="B350" s="36">
        <f>VLOOKUP(A350,Data!$A:$AH,MATCH(Country!$A$1,Data!$A$1:$AH$1,),)</f>
        <v>25.674299999999999</v>
      </c>
      <c r="C350" s="59">
        <f>IF(B338&gt;0,(Table2[[#This Row],[Country]]-B338)/B338,0)</f>
        <v>4.585853170901405E-2</v>
      </c>
      <c r="D350" s="59">
        <f>IF(Table2[[#This Row],[Country]]&gt;0,(((Table2[[#This Row],[Country]]-B349)/B349)+1)^12-1,"")</f>
        <v>7.2976820525639585E-2</v>
      </c>
    </row>
    <row r="351" spans="1:4" x14ac:dyDescent="0.35">
      <c r="A351" s="35">
        <v>32782</v>
      </c>
      <c r="B351" s="36">
        <f>VLOOKUP(A351,Data!$A:$AH,MATCH(Country!$A$1,Data!$A$1:$AH$1,),)</f>
        <v>25.853629999999999</v>
      </c>
      <c r="C351" s="59">
        <f>IF(B339&gt;0,(Table2[[#This Row],[Country]]-B339)/B339,0)</f>
        <v>5.0180617890696624E-2</v>
      </c>
      <c r="D351" s="59">
        <f>IF(Table2[[#This Row],[Country]]&gt;0,(((Table2[[#This Row],[Country]]-B350)/B350)+1)^12-1,"")</f>
        <v>8.7113806792993742E-2</v>
      </c>
    </row>
    <row r="352" spans="1:4" x14ac:dyDescent="0.35">
      <c r="A352" s="35">
        <v>32813</v>
      </c>
      <c r="B352" s="36">
        <f>VLOOKUP(A352,Data!$A:$AH,MATCH(Country!$A$1,Data!$A$1:$AH$1,),)</f>
        <v>26.013030000000001</v>
      </c>
      <c r="C352" s="59">
        <f>IF(B340&gt;0,(Table2[[#This Row],[Country]]-B340)/B340,0)</f>
        <v>5.1372202224720852E-2</v>
      </c>
      <c r="D352" s="59">
        <f>IF(Table2[[#This Row],[Country]]&gt;0,(((Table2[[#This Row],[Country]]-B351)/B351)+1)^12-1,"")</f>
        <v>7.6546891886712931E-2</v>
      </c>
    </row>
    <row r="353" spans="1:4" x14ac:dyDescent="0.35">
      <c r="A353" s="35">
        <v>32843</v>
      </c>
      <c r="B353" s="36">
        <f>VLOOKUP(A353,Data!$A:$AH,MATCH(Country!$A$1,Data!$A$1:$AH$1,),)</f>
        <v>26.172429999999999</v>
      </c>
      <c r="C353" s="59">
        <f>IF(B341&gt;0,(Table2[[#This Row],[Country]]-B341)/B341,0)</f>
        <v>5.4983011795606218E-2</v>
      </c>
      <c r="D353" s="59">
        <f>IF(Table2[[#This Row],[Country]]&gt;0,(((Table2[[#This Row],[Country]]-B352)/B352)+1)^12-1,"")</f>
        <v>7.6061916988642952E-2</v>
      </c>
    </row>
    <row r="354" spans="1:4" x14ac:dyDescent="0.35">
      <c r="A354" s="35">
        <v>32874</v>
      </c>
      <c r="B354" s="36">
        <f>VLOOKUP(A354,Data!$A:$AH,MATCH(Country!$A$1,Data!$A$1:$AH$1,),)</f>
        <v>26.291149999999998</v>
      </c>
      <c r="C354" s="59">
        <f>IF(B342&gt;0,(Table2[[#This Row],[Country]]-B342)/B342,0)</f>
        <v>5.8528552649325827E-2</v>
      </c>
      <c r="D354" s="59">
        <f>IF(Table2[[#This Row],[Country]]&gt;0,(((Table2[[#This Row],[Country]]-B353)/B353)+1)^12-1,"")</f>
        <v>5.5811608259966228E-2</v>
      </c>
    </row>
    <row r="355" spans="1:4" x14ac:dyDescent="0.35">
      <c r="A355" s="35">
        <v>32905</v>
      </c>
      <c r="B355" s="36">
        <f>VLOOKUP(A355,Data!$A:$AH,MATCH(Country!$A$1,Data!$A$1:$AH$1,),)</f>
        <v>26.394100000000002</v>
      </c>
      <c r="C355" s="59">
        <f>IF(B343&gt;0,(Table2[[#This Row],[Country]]-B343)/B343,0)</f>
        <v>6.2495974494396575E-2</v>
      </c>
      <c r="D355" s="59">
        <f>IF(Table2[[#This Row],[Country]]&gt;0,(((Table2[[#This Row],[Country]]-B354)/B354)+1)^12-1,"")</f>
        <v>4.8014515101470812E-2</v>
      </c>
    </row>
    <row r="356" spans="1:4" x14ac:dyDescent="0.35">
      <c r="A356" s="35">
        <v>32933</v>
      </c>
      <c r="B356" s="36">
        <f>VLOOKUP(A356,Data!$A:$AH,MATCH(Country!$A$1,Data!$A$1:$AH$1,),)</f>
        <v>26.484590000000001</v>
      </c>
      <c r="C356" s="59">
        <f>IF(B344&gt;0,(Table2[[#This Row],[Country]]-B344)/B344,0)</f>
        <v>6.3472865863819533E-2</v>
      </c>
      <c r="D356" s="59">
        <f>IF(Table2[[#This Row],[Country]]&gt;0,(((Table2[[#This Row],[Country]]-B355)/B355)+1)^12-1,"")</f>
        <v>4.1925714022167826E-2</v>
      </c>
    </row>
    <row r="357" spans="1:4" x14ac:dyDescent="0.35">
      <c r="A357" s="35">
        <v>32964</v>
      </c>
      <c r="B357" s="36">
        <f>VLOOKUP(A357,Data!$A:$AH,MATCH(Country!$A$1,Data!$A$1:$AH$1,),)</f>
        <v>26.580069999999999</v>
      </c>
      <c r="C357" s="59">
        <f>IF(B345&gt;0,(Table2[[#This Row],[Country]]-B345)/B345,0)</f>
        <v>6.507008086577383E-2</v>
      </c>
      <c r="D357" s="59">
        <f>IF(Table2[[#This Row],[Country]]&gt;0,(((Table2[[#This Row],[Country]]-B356)/B356)+1)^12-1,"")</f>
        <v>4.4129568059067648E-2</v>
      </c>
    </row>
    <row r="358" spans="1:4" x14ac:dyDescent="0.35">
      <c r="A358" s="35">
        <v>32994</v>
      </c>
      <c r="B358" s="36">
        <f>VLOOKUP(A358,Data!$A:$AH,MATCH(Country!$A$1,Data!$A$1:$AH$1,),)</f>
        <v>26.571760000000001</v>
      </c>
      <c r="C358" s="59">
        <f>IF(B346&gt;0,(Table2[[#This Row],[Country]]-B346)/B346,0)</f>
        <v>6.2757322620873232E-2</v>
      </c>
      <c r="D358" s="59">
        <f>IF(Table2[[#This Row],[Country]]&gt;0,(((Table2[[#This Row],[Country]]-B357)/B357)+1)^12-1,"")</f>
        <v>-3.7452387406314847E-3</v>
      </c>
    </row>
    <row r="359" spans="1:4" x14ac:dyDescent="0.35">
      <c r="A359" s="35">
        <v>33025</v>
      </c>
      <c r="B359" s="36">
        <f>VLOOKUP(A359,Data!$A:$AH,MATCH(Country!$A$1,Data!$A$1:$AH$1,),)</f>
        <v>26.680520000000001</v>
      </c>
      <c r="C359" s="59">
        <f>IF(B347&gt;0,(Table2[[#This Row],[Country]]-B347)/B347,0)</f>
        <v>6.136250352554054E-2</v>
      </c>
      <c r="D359" s="59">
        <f>IF(Table2[[#This Row],[Country]]&gt;0,(((Table2[[#This Row],[Country]]-B358)/B358)+1)^12-1,"")</f>
        <v>5.0237743549471192E-2</v>
      </c>
    </row>
    <row r="360" spans="1:4" x14ac:dyDescent="0.35">
      <c r="A360" s="35">
        <v>33055</v>
      </c>
      <c r="B360" s="36">
        <f>VLOOKUP(A360,Data!$A:$AH,MATCH(Country!$A$1,Data!$A$1:$AH$1,),)</f>
        <v>26.770189999999999</v>
      </c>
      <c r="C360" s="59">
        <f>IF(B348&gt;0,(Table2[[#This Row],[Country]]-B348)/B348,0)</f>
        <v>5.6382069018313476E-2</v>
      </c>
      <c r="D360" s="59">
        <f>IF(Table2[[#This Row],[Country]]&gt;0,(((Table2[[#This Row],[Country]]-B359)/B359)+1)^12-1,"")</f>
        <v>4.1084467116613288E-2</v>
      </c>
    </row>
    <row r="361" spans="1:4" x14ac:dyDescent="0.35">
      <c r="A361" s="35">
        <v>33086</v>
      </c>
      <c r="B361" s="36">
        <f>VLOOKUP(A361,Data!$A:$AH,MATCH(Country!$A$1,Data!$A$1:$AH$1,),)</f>
        <v>26.915469999999999</v>
      </c>
      <c r="C361" s="59">
        <f>IF(B349&gt;0,(Table2[[#This Row],[Country]]-B349)/B349,0)</f>
        <v>5.4514489085583623E-2</v>
      </c>
      <c r="D361" s="59">
        <f>IF(Table2[[#This Row],[Country]]&gt;0,(((Table2[[#This Row],[Country]]-B360)/B360)+1)^12-1,"")</f>
        <v>6.7102584746268956E-2</v>
      </c>
    </row>
    <row r="362" spans="1:4" x14ac:dyDescent="0.35">
      <c r="A362" s="35">
        <v>33117</v>
      </c>
      <c r="B362" s="36">
        <f>VLOOKUP(A362,Data!$A:$AH,MATCH(Country!$A$1,Data!$A$1:$AH$1,),)</f>
        <v>27.02008</v>
      </c>
      <c r="C362" s="59">
        <f>IF(B350&gt;0,(Table2[[#This Row],[Country]]-B350)/B350,0)</f>
        <v>5.2417397942689826E-2</v>
      </c>
      <c r="D362" s="59">
        <f>IF(Table2[[#This Row],[Country]]&gt;0,(((Table2[[#This Row],[Country]]-B361)/B361)+1)^12-1,"")</f>
        <v>4.7649358851322932E-2</v>
      </c>
    </row>
    <row r="363" spans="1:4" x14ac:dyDescent="0.35">
      <c r="A363" s="35">
        <v>33147</v>
      </c>
      <c r="B363" s="36">
        <f>VLOOKUP(A363,Data!$A:$AH,MATCH(Country!$A$1,Data!$A$1:$AH$1,),)</f>
        <v>27.059100000000001</v>
      </c>
      <c r="C363" s="59">
        <f>IF(B351&gt;0,(Table2[[#This Row],[Country]]-B351)/B351,0)</f>
        <v>4.6626721276664125E-2</v>
      </c>
      <c r="D363" s="59">
        <f>IF(Table2[[#This Row],[Country]]&gt;0,(((Table2[[#This Row],[Country]]-B362)/B362)+1)^12-1,"")</f>
        <v>1.74676392202886E-2</v>
      </c>
    </row>
    <row r="364" spans="1:4" x14ac:dyDescent="0.35">
      <c r="A364" s="35">
        <v>33178</v>
      </c>
      <c r="B364" s="36">
        <f>VLOOKUP(A364,Data!$A:$AH,MATCH(Country!$A$1,Data!$A$1:$AH$1,),)</f>
        <v>27.086500000000001</v>
      </c>
      <c r="C364" s="59">
        <f>IF(B352&gt;0,(Table2[[#This Row],[Country]]-B352)/B352,0)</f>
        <v>4.126662676358734E-2</v>
      </c>
      <c r="D364" s="59">
        <f>IF(Table2[[#This Row],[Country]]&gt;0,(((Table2[[#This Row],[Country]]-B363)/B363)+1)^12-1,"")</f>
        <v>1.2219082593386554E-2</v>
      </c>
    </row>
    <row r="365" spans="1:4" x14ac:dyDescent="0.35">
      <c r="A365" s="35">
        <v>33208</v>
      </c>
      <c r="B365" s="36">
        <f>VLOOKUP(A365,Data!$A:$AH,MATCH(Country!$A$1,Data!$A$1:$AH$1,),)</f>
        <v>27.162870000000002</v>
      </c>
      <c r="C365" s="59">
        <f>IF(B353&gt;0,(Table2[[#This Row],[Country]]-B353)/B353,0)</f>
        <v>3.7842875117060325E-2</v>
      </c>
      <c r="D365" s="59">
        <f>IF(Table2[[#This Row],[Country]]&gt;0,(((Table2[[#This Row],[Country]]-B364)/B364)+1)^12-1,"")</f>
        <v>3.4363458035624017E-2</v>
      </c>
    </row>
    <row r="366" spans="1:4" x14ac:dyDescent="0.35">
      <c r="A366" s="35">
        <v>33239</v>
      </c>
      <c r="B366" s="36">
        <f>VLOOKUP(A366,Data!$A:$AH,MATCH(Country!$A$1,Data!$A$1:$AH$1,),)</f>
        <v>27.294879999999999</v>
      </c>
      <c r="C366" s="59">
        <f>IF(B354&gt;0,(Table2[[#This Row],[Country]]-B354)/B354,0)</f>
        <v>3.8177485579748358E-2</v>
      </c>
      <c r="D366" s="59">
        <f>IF(Table2[[#This Row],[Country]]&gt;0,(((Table2[[#This Row],[Country]]-B365)/B365)+1)^12-1,"")</f>
        <v>5.9903704560124282E-2</v>
      </c>
    </row>
    <row r="367" spans="1:4" x14ac:dyDescent="0.35">
      <c r="A367" s="35">
        <v>33270</v>
      </c>
      <c r="B367" s="36">
        <f>VLOOKUP(A367,Data!$A:$AH,MATCH(Country!$A$1,Data!$A$1:$AH$1,),)</f>
        <v>27.434349999999998</v>
      </c>
      <c r="C367" s="59">
        <f>IF(B355&gt;0,(Table2[[#This Row],[Country]]-B355)/B355,0)</f>
        <v>3.9412217124281439E-2</v>
      </c>
      <c r="D367" s="59">
        <f>IF(Table2[[#This Row],[Country]]&gt;0,(((Table2[[#This Row],[Country]]-B366)/B366)+1)^12-1,"")</f>
        <v>6.3069915027492263E-2</v>
      </c>
    </row>
    <row r="368" spans="1:4" x14ac:dyDescent="0.35">
      <c r="A368" s="35">
        <v>33298</v>
      </c>
      <c r="B368" s="36">
        <f>VLOOKUP(A368,Data!$A:$AH,MATCH(Country!$A$1,Data!$A$1:$AH$1,),)</f>
        <v>27.578810000000001</v>
      </c>
      <c r="C368" s="59">
        <f>IF(B356&gt;0,(Table2[[#This Row],[Country]]-B356)/B356,0)</f>
        <v>4.1315346018193977E-2</v>
      </c>
      <c r="D368" s="59">
        <f>IF(Table2[[#This Row],[Country]]&gt;0,(((Table2[[#This Row],[Country]]-B367)/B367)+1)^12-1,"")</f>
        <v>6.5050436563897529E-2</v>
      </c>
    </row>
    <row r="369" spans="1:4" x14ac:dyDescent="0.35">
      <c r="A369" s="35">
        <v>33329</v>
      </c>
      <c r="B369" s="36">
        <f>VLOOKUP(A369,Data!$A:$AH,MATCH(Country!$A$1,Data!$A$1:$AH$1,),)</f>
        <v>27.665980000000001</v>
      </c>
      <c r="C369" s="59">
        <f>IF(B357&gt;0,(Table2[[#This Row],[Country]]-B357)/B357,0)</f>
        <v>4.0854294213672197E-2</v>
      </c>
      <c r="D369" s="59">
        <f>IF(Table2[[#This Row],[Country]]&gt;0,(((Table2[[#This Row],[Country]]-B368)/B368)+1)^12-1,"")</f>
        <v>3.8595483531468355E-2</v>
      </c>
    </row>
    <row r="370" spans="1:4" x14ac:dyDescent="0.35">
      <c r="A370" s="35">
        <v>33359</v>
      </c>
      <c r="B370" s="36">
        <f>VLOOKUP(A370,Data!$A:$AH,MATCH(Country!$A$1,Data!$A$1:$AH$1,),)</f>
        <v>27.753990000000002</v>
      </c>
      <c r="C370" s="59">
        <f>IF(B358&gt;0,(Table2[[#This Row],[Country]]-B358)/B358,0)</f>
        <v>4.4491971928092101E-2</v>
      </c>
      <c r="D370" s="59">
        <f>IF(Table2[[#This Row],[Country]]&gt;0,(((Table2[[#This Row],[Country]]-B369)/B369)+1)^12-1,"")</f>
        <v>3.8848999644842452E-2</v>
      </c>
    </row>
    <row r="371" spans="1:4" x14ac:dyDescent="0.35">
      <c r="A371" s="35">
        <v>33390</v>
      </c>
      <c r="B371" s="36">
        <f>VLOOKUP(A371,Data!$A:$AH,MATCH(Country!$A$1,Data!$A$1:$AH$1,),)</f>
        <v>27.82788</v>
      </c>
      <c r="C371" s="59">
        <f>IF(B359&gt;0,(Table2[[#This Row],[Country]]-B359)/B359,0)</f>
        <v>4.3003659598838367E-2</v>
      </c>
      <c r="D371" s="59">
        <f>IF(Table2[[#This Row],[Country]]&gt;0,(((Table2[[#This Row],[Country]]-B370)/B370)+1)^12-1,"")</f>
        <v>3.2419819830124208E-2</v>
      </c>
    </row>
    <row r="372" spans="1:4" x14ac:dyDescent="0.35">
      <c r="A372" s="35">
        <v>33420</v>
      </c>
      <c r="B372" s="36">
        <f>VLOOKUP(A372,Data!$A:$AH,MATCH(Country!$A$1,Data!$A$1:$AH$1,),)</f>
        <v>27.862739999999999</v>
      </c>
      <c r="C372" s="59">
        <f>IF(B360&gt;0,(Table2[[#This Row],[Country]]-B360)/B360,0)</f>
        <v>4.0812186988586907E-2</v>
      </c>
      <c r="D372" s="59">
        <f>IF(Table2[[#This Row],[Country]]&gt;0,(((Table2[[#This Row],[Country]]-B371)/B371)+1)^12-1,"")</f>
        <v>1.513641111780939E-2</v>
      </c>
    </row>
    <row r="373" spans="1:4" x14ac:dyDescent="0.35">
      <c r="A373" s="35">
        <v>33451</v>
      </c>
      <c r="B373" s="36">
        <f>VLOOKUP(A373,Data!$A:$AH,MATCH(Country!$A$1,Data!$A$1:$AH$1,),)</f>
        <v>27.85361</v>
      </c>
      <c r="C373" s="59">
        <f>IF(B361&gt;0,(Table2[[#This Row],[Country]]-B361)/B361,0)</f>
        <v>3.4855048044860469E-2</v>
      </c>
      <c r="D373" s="59">
        <f>IF(Table2[[#This Row],[Country]]&gt;0,(((Table2[[#This Row],[Country]]-B372)/B372)+1)^12-1,"")</f>
        <v>-3.9250541565646335E-3</v>
      </c>
    </row>
    <row r="374" spans="1:4" x14ac:dyDescent="0.35">
      <c r="A374" s="35">
        <v>33482</v>
      </c>
      <c r="B374" s="36">
        <f>VLOOKUP(A374,Data!$A:$AH,MATCH(Country!$A$1,Data!$A$1:$AH$1,),)</f>
        <v>27.852779999999999</v>
      </c>
      <c r="C374" s="59">
        <f>IF(B362&gt;0,(Table2[[#This Row],[Country]]-B362)/B362,0)</f>
        <v>3.0817821412815916E-2</v>
      </c>
      <c r="D374" s="59">
        <f>IF(Table2[[#This Row],[Country]]&gt;0,(((Table2[[#This Row],[Country]]-B373)/B373)+1)^12-1,"")</f>
        <v>-3.5752521098797452E-4</v>
      </c>
    </row>
    <row r="375" spans="1:4" x14ac:dyDescent="0.35">
      <c r="A375" s="35">
        <v>33512</v>
      </c>
      <c r="B375" s="36">
        <f>VLOOKUP(A375,Data!$A:$AH,MATCH(Country!$A$1,Data!$A$1:$AH$1,),)</f>
        <v>27.895949999999999</v>
      </c>
      <c r="C375" s="59">
        <f>IF(B363&gt;0,(Table2[[#This Row],[Country]]-B363)/B363,0)</f>
        <v>3.0926749226692619E-2</v>
      </c>
      <c r="D375" s="59">
        <f>IF(Table2[[#This Row],[Country]]&gt;0,(((Table2[[#This Row],[Country]]-B374)/B374)+1)^12-1,"")</f>
        <v>1.8758594341466983E-2</v>
      </c>
    </row>
    <row r="376" spans="1:4" x14ac:dyDescent="0.35">
      <c r="A376" s="35">
        <v>33543</v>
      </c>
      <c r="B376" s="36">
        <f>VLOOKUP(A376,Data!$A:$AH,MATCH(Country!$A$1,Data!$A$1:$AH$1,),)</f>
        <v>27.94078</v>
      </c>
      <c r="C376" s="59">
        <f>IF(B364&gt;0,(Table2[[#This Row],[Country]]-B364)/B364,0)</f>
        <v>3.1538958521772811E-2</v>
      </c>
      <c r="D376" s="59">
        <f>IF(Table2[[#This Row],[Country]]&gt;0,(((Table2[[#This Row],[Country]]-B375)/B375)+1)^12-1,"")</f>
        <v>1.9455887001329275E-2</v>
      </c>
    </row>
    <row r="377" spans="1:4" x14ac:dyDescent="0.35">
      <c r="A377" s="35">
        <v>33573</v>
      </c>
      <c r="B377" s="36">
        <f>VLOOKUP(A377,Data!$A:$AH,MATCH(Country!$A$1,Data!$A$1:$AH$1,),)</f>
        <v>27.996410000000001</v>
      </c>
      <c r="C377" s="59">
        <f>IF(B365&gt;0,(Table2[[#This Row],[Country]]-B365)/B365,0)</f>
        <v>3.0686742601205221E-2</v>
      </c>
      <c r="D377" s="59">
        <f>IF(Table2[[#This Row],[Country]]&gt;0,(((Table2[[#This Row],[Country]]-B376)/B376)+1)^12-1,"")</f>
        <v>2.4155332679635322E-2</v>
      </c>
    </row>
    <row r="378" spans="1:4" x14ac:dyDescent="0.35">
      <c r="A378" s="35">
        <v>33604</v>
      </c>
      <c r="B378" s="36">
        <f>VLOOKUP(A378,Data!$A:$AH,MATCH(Country!$A$1,Data!$A$1:$AH$1,),)</f>
        <v>28.07113</v>
      </c>
      <c r="C378" s="59">
        <f>IF(B366&gt;0,(Table2[[#This Row],[Country]]-B366)/B366,0)</f>
        <v>2.843939962366572E-2</v>
      </c>
      <c r="D378" s="59">
        <f>IF(Table2[[#This Row],[Country]]&gt;0,(((Table2[[#This Row],[Country]]-B377)/B377)+1)^12-1,"")</f>
        <v>3.2501295681346409E-2</v>
      </c>
    </row>
    <row r="379" spans="1:4" x14ac:dyDescent="0.35">
      <c r="A379" s="35">
        <v>33635</v>
      </c>
      <c r="B379" s="36">
        <f>VLOOKUP(A379,Data!$A:$AH,MATCH(Country!$A$1,Data!$A$1:$AH$1,),)</f>
        <v>28.227209999999999</v>
      </c>
      <c r="C379" s="59">
        <f>IF(B367&gt;0,(Table2[[#This Row],[Country]]-B367)/B367,0)</f>
        <v>2.8900265543014544E-2</v>
      </c>
      <c r="D379" s="59">
        <f>IF(Table2[[#This Row],[Country]]&gt;0,(((Table2[[#This Row],[Country]]-B378)/B378)+1)^12-1,"")</f>
        <v>6.8800640878256658E-2</v>
      </c>
    </row>
    <row r="380" spans="1:4" x14ac:dyDescent="0.35">
      <c r="A380" s="35">
        <v>33664</v>
      </c>
      <c r="B380" s="36">
        <f>VLOOKUP(A380,Data!$A:$AH,MATCH(Country!$A$1,Data!$A$1:$AH$1,),)</f>
        <v>28.25958</v>
      </c>
      <c r="C380" s="59">
        <f>IF(B368&gt;0,(Table2[[#This Row],[Country]]-B368)/B368,0)</f>
        <v>2.4684531348524427E-2</v>
      </c>
      <c r="D380" s="59">
        <f>IF(Table2[[#This Row],[Country]]&gt;0,(((Table2[[#This Row],[Country]]-B379)/B379)+1)^12-1,"")</f>
        <v>1.3848317379691499E-2</v>
      </c>
    </row>
    <row r="381" spans="1:4" x14ac:dyDescent="0.35">
      <c r="A381" s="35">
        <v>33695</v>
      </c>
      <c r="B381" s="36">
        <f>VLOOKUP(A381,Data!$A:$AH,MATCH(Country!$A$1,Data!$A$1:$AH$1,),)</f>
        <v>28.224720000000001</v>
      </c>
      <c r="C381" s="59">
        <f>IF(B369&gt;0,(Table2[[#This Row],[Country]]-B369)/B369,0)</f>
        <v>2.0195922934954778E-2</v>
      </c>
      <c r="D381" s="59">
        <f>IF(Table2[[#This Row],[Country]]&gt;0,(((Table2[[#This Row],[Country]]-B380)/B380)+1)^12-1,"")</f>
        <v>-1.4702748698950274E-2</v>
      </c>
    </row>
    <row r="382" spans="1:4" x14ac:dyDescent="0.35">
      <c r="A382" s="35">
        <v>33725</v>
      </c>
      <c r="B382" s="36">
        <f>VLOOKUP(A382,Data!$A:$AH,MATCH(Country!$A$1,Data!$A$1:$AH$1,),)</f>
        <v>28.215579999999999</v>
      </c>
      <c r="C382" s="59">
        <f>IF(B370&gt;0,(Table2[[#This Row],[Country]]-B370)/B370,0)</f>
        <v>1.6631482536384766E-2</v>
      </c>
      <c r="D382" s="59">
        <f>IF(Table2[[#This Row],[Country]]&gt;0,(((Table2[[#This Row],[Country]]-B381)/B381)+1)^12-1,"")</f>
        <v>-3.8790416251356374E-3</v>
      </c>
    </row>
    <row r="383" spans="1:4" x14ac:dyDescent="0.35">
      <c r="A383" s="35">
        <v>33756</v>
      </c>
      <c r="B383" s="36">
        <f>VLOOKUP(A383,Data!$A:$AH,MATCH(Country!$A$1,Data!$A$1:$AH$1,),)</f>
        <v>28.172409999999999</v>
      </c>
      <c r="C383" s="59">
        <f>IF(B371&gt;0,(Table2[[#This Row],[Country]]-B371)/B371,0)</f>
        <v>1.2380749090480443E-2</v>
      </c>
      <c r="D383" s="59">
        <f>IF(Table2[[#This Row],[Country]]&gt;0,(((Table2[[#This Row],[Country]]-B382)/B382)+1)^12-1,"")</f>
        <v>-1.8206353839355427E-2</v>
      </c>
    </row>
    <row r="384" spans="1:4" x14ac:dyDescent="0.35">
      <c r="A384" s="35">
        <v>33786</v>
      </c>
      <c r="B384" s="36">
        <f>VLOOKUP(A384,Data!$A:$AH,MATCH(Country!$A$1,Data!$A$1:$AH$1,),)</f>
        <v>28.176559999999998</v>
      </c>
      <c r="C384" s="59">
        <f>IF(B372&gt;0,(Table2[[#This Row],[Country]]-B372)/B372,0)</f>
        <v>1.126307032258851E-2</v>
      </c>
      <c r="D384" s="59">
        <f>IF(Table2[[#This Row],[Country]]&gt;0,(((Table2[[#This Row],[Country]]-B383)/B383)+1)^12-1,"")</f>
        <v>1.7691197619080778E-3</v>
      </c>
    </row>
    <row r="385" spans="1:4" x14ac:dyDescent="0.35">
      <c r="A385" s="35">
        <v>33817</v>
      </c>
      <c r="B385" s="36">
        <f>VLOOKUP(A385,Data!$A:$AH,MATCH(Country!$A$1,Data!$A$1:$AH$1,),)</f>
        <v>28.21725</v>
      </c>
      <c r="C385" s="59">
        <f>IF(B373&gt;0,(Table2[[#This Row],[Country]]-B373)/B373,0)</f>
        <v>1.3055399282175639E-2</v>
      </c>
      <c r="D385" s="59">
        <f>IF(Table2[[#This Row],[Country]]&gt;0,(((Table2[[#This Row],[Country]]-B384)/B384)+1)^12-1,"")</f>
        <v>1.7467602131804316E-2</v>
      </c>
    </row>
    <row r="386" spans="1:4" x14ac:dyDescent="0.35">
      <c r="A386" s="35">
        <v>33848</v>
      </c>
      <c r="B386" s="36">
        <f>VLOOKUP(A386,Data!$A:$AH,MATCH(Country!$A$1,Data!$A$1:$AH$1,),)</f>
        <v>28.312719999999999</v>
      </c>
      <c r="C386" s="59">
        <f>IF(B374&gt;0,(Table2[[#This Row],[Country]]-B374)/B374,0)</f>
        <v>1.6513252896120229E-2</v>
      </c>
      <c r="D386" s="59">
        <f>IF(Table2[[#This Row],[Country]]&gt;0,(((Table2[[#This Row],[Country]]-B385)/B385)+1)^12-1,"")</f>
        <v>4.1364806631968065E-2</v>
      </c>
    </row>
    <row r="387" spans="1:4" x14ac:dyDescent="0.35">
      <c r="A387" s="35">
        <v>33878</v>
      </c>
      <c r="B387" s="36">
        <f>VLOOKUP(A387,Data!$A:$AH,MATCH(Country!$A$1,Data!$A$1:$AH$1,),)</f>
        <v>28.424800000000001</v>
      </c>
      <c r="C387" s="59">
        <f>IF(B375&gt;0,(Table2[[#This Row],[Country]]-B375)/B375,0)</f>
        <v>1.8957949092968766E-2</v>
      </c>
      <c r="D387" s="59">
        <f>IF(Table2[[#This Row],[Country]]&gt;0,(((Table2[[#This Row],[Country]]-B386)/B386)+1)^12-1,"")</f>
        <v>4.8551784255740582E-2</v>
      </c>
    </row>
    <row r="388" spans="1:4" x14ac:dyDescent="0.35">
      <c r="A388" s="35">
        <v>33909</v>
      </c>
      <c r="B388" s="36">
        <f>VLOOKUP(A388,Data!$A:$AH,MATCH(Country!$A$1,Data!$A$1:$AH$1,),)</f>
        <v>28.447209999999998</v>
      </c>
      <c r="C388" s="59">
        <f>IF(B376&gt;0,(Table2[[#This Row],[Country]]-B376)/B376,0)</f>
        <v>1.8125120343812813E-2</v>
      </c>
      <c r="D388" s="59">
        <f>IF(Table2[[#This Row],[Country]]&gt;0,(((Table2[[#This Row],[Country]]-B387)/B387)+1)^12-1,"")</f>
        <v>9.5018840927119097E-3</v>
      </c>
    </row>
    <row r="389" spans="1:4" x14ac:dyDescent="0.35">
      <c r="A389" s="35">
        <v>33939</v>
      </c>
      <c r="B389" s="36">
        <f>VLOOKUP(A389,Data!$A:$AH,MATCH(Country!$A$1,Data!$A$1:$AH$1,),)</f>
        <v>28.432269999999999</v>
      </c>
      <c r="C389" s="59">
        <f>IF(B377&gt;0,(Table2[[#This Row],[Country]]-B377)/B377,0)</f>
        <v>1.5568424665876737E-2</v>
      </c>
      <c r="D389" s="59">
        <f>IF(Table2[[#This Row],[Country]]&gt;0,(((Table2[[#This Row],[Country]]-B388)/B388)+1)^12-1,"")</f>
        <v>-6.2840276333760992E-3</v>
      </c>
    </row>
    <row r="390" spans="1:4" x14ac:dyDescent="0.35">
      <c r="A390" s="35">
        <v>33970</v>
      </c>
      <c r="B390" s="36">
        <f>VLOOKUP(A390,Data!$A:$AH,MATCH(Country!$A$1,Data!$A$1:$AH$1,),)</f>
        <v>28.38578</v>
      </c>
      <c r="C390" s="59">
        <f>IF(B378&gt;0,(Table2[[#This Row],[Country]]-B378)/B378,0)</f>
        <v>1.1209025073091119E-2</v>
      </c>
      <c r="D390" s="59">
        <f>IF(Table2[[#This Row],[Country]]&gt;0,(((Table2[[#This Row],[Country]]-B389)/B389)+1)^12-1,"")</f>
        <v>-1.9445867645607295E-2</v>
      </c>
    </row>
    <row r="391" spans="1:4" x14ac:dyDescent="0.35">
      <c r="A391" s="35">
        <v>34001</v>
      </c>
      <c r="B391" s="36">
        <f>VLOOKUP(A391,Data!$A:$AH,MATCH(Country!$A$1,Data!$A$1:$AH$1,),)</f>
        <v>28.34759</v>
      </c>
      <c r="C391" s="59">
        <f>IF(B379&gt;0,(Table2[[#This Row],[Country]]-B379)/B379,0)</f>
        <v>4.2646793643438662E-3</v>
      </c>
      <c r="D391" s="59">
        <f>IF(Table2[[#This Row],[Country]]&gt;0,(((Table2[[#This Row],[Country]]-B390)/B390)+1)^12-1,"")</f>
        <v>-1.6025772332295185E-2</v>
      </c>
    </row>
    <row r="392" spans="1:4" x14ac:dyDescent="0.35">
      <c r="A392" s="35">
        <v>34029</v>
      </c>
      <c r="B392" s="36">
        <f>VLOOKUP(A392,Data!$A:$AH,MATCH(Country!$A$1,Data!$A$1:$AH$1,),)</f>
        <v>28.324339999999999</v>
      </c>
      <c r="C392" s="59">
        <f>IF(B380&gt;0,(Table2[[#This Row],[Country]]-B380)/B380,0)</f>
        <v>2.2916122603378998E-3</v>
      </c>
      <c r="D392" s="59">
        <f>IF(Table2[[#This Row],[Country]]&gt;0,(((Table2[[#This Row],[Country]]-B391)/B391)+1)^12-1,"")</f>
        <v>-9.797830259567597E-3</v>
      </c>
    </row>
    <row r="393" spans="1:4" x14ac:dyDescent="0.35">
      <c r="A393" s="35">
        <v>34060</v>
      </c>
      <c r="B393" s="36">
        <f>VLOOKUP(A393,Data!$A:$AH,MATCH(Country!$A$1,Data!$A$1:$AH$1,),)</f>
        <v>28.321020000000001</v>
      </c>
      <c r="C393" s="59">
        <f>IF(B381&gt;0,(Table2[[#This Row],[Country]]-B381)/B381,0)</f>
        <v>3.4119027575826928E-3</v>
      </c>
      <c r="D393" s="59">
        <f>IF(Table2[[#This Row],[Country]]&gt;0,(((Table2[[#This Row],[Country]]-B392)/B392)+1)^12-1,"")</f>
        <v>-1.4056576842298441E-3</v>
      </c>
    </row>
    <row r="394" spans="1:4" x14ac:dyDescent="0.35">
      <c r="A394" s="35">
        <v>34090</v>
      </c>
      <c r="B394" s="36">
        <f>VLOOKUP(A394,Data!$A:$AH,MATCH(Country!$A$1,Data!$A$1:$AH$1,),)</f>
        <v>28.533560000000001</v>
      </c>
      <c r="C394" s="59">
        <f>IF(B382&gt;0,(Table2[[#This Row],[Country]]-B382)/B382,0)</f>
        <v>1.1269660237358302E-2</v>
      </c>
      <c r="D394" s="59">
        <f>IF(Table2[[#This Row],[Country]]&gt;0,(((Table2[[#This Row],[Country]]-B393)/B393)+1)^12-1,"")</f>
        <v>9.3867781643799608E-2</v>
      </c>
    </row>
    <row r="395" spans="1:4" x14ac:dyDescent="0.35">
      <c r="A395" s="35">
        <v>34121</v>
      </c>
      <c r="B395" s="36">
        <f>VLOOKUP(A395,Data!$A:$AH,MATCH(Country!$A$1,Data!$A$1:$AH$1,),)</f>
        <v>28.579219999999999</v>
      </c>
      <c r="C395" s="59">
        <f>IF(B383&gt;0,(Table2[[#This Row],[Country]]-B383)/B383,0)</f>
        <v>1.4440014184090041E-2</v>
      </c>
      <c r="D395" s="59">
        <f>IF(Table2[[#This Row],[Country]]&gt;0,(((Table2[[#This Row],[Country]]-B394)/B394)+1)^12-1,"")</f>
        <v>1.9372562605615151E-2</v>
      </c>
    </row>
    <row r="396" spans="1:4" x14ac:dyDescent="0.35">
      <c r="A396" s="35">
        <v>34151</v>
      </c>
      <c r="B396" s="36">
        <f>VLOOKUP(A396,Data!$A:$AH,MATCH(Country!$A$1,Data!$A$1:$AH$1,),)</f>
        <v>28.575900000000001</v>
      </c>
      <c r="C396" s="59">
        <f>IF(B384&gt;0,(Table2[[#This Row],[Country]]-B384)/B384,0)</f>
        <v>1.4172773397462368E-2</v>
      </c>
      <c r="D396" s="59">
        <f>IF(Table2[[#This Row],[Country]]&gt;0,(((Table2[[#This Row],[Country]]-B395)/B395)+1)^12-1,"")</f>
        <v>-1.3931295203909455E-3</v>
      </c>
    </row>
    <row r="397" spans="1:4" x14ac:dyDescent="0.35">
      <c r="A397" s="35">
        <v>34182</v>
      </c>
      <c r="B397" s="36">
        <f>VLOOKUP(A397,Data!$A:$AH,MATCH(Country!$A$1,Data!$A$1:$AH$1,),)</f>
        <v>28.60661</v>
      </c>
      <c r="C397" s="59">
        <f>IF(B385&gt;0,(Table2[[#This Row],[Country]]-B385)/B385,0)</f>
        <v>1.3798651534079328E-2</v>
      </c>
      <c r="D397" s="59">
        <f>IF(Table2[[#This Row],[Country]]&gt;0,(((Table2[[#This Row],[Country]]-B396)/B396)+1)^12-1,"")</f>
        <v>1.2972681577514189E-2</v>
      </c>
    </row>
    <row r="398" spans="1:4" x14ac:dyDescent="0.35">
      <c r="A398" s="35">
        <v>34213</v>
      </c>
      <c r="B398" s="36">
        <f>VLOOKUP(A398,Data!$A:$AH,MATCH(Country!$A$1,Data!$A$1:$AH$1,),)</f>
        <v>28.66058</v>
      </c>
      <c r="C398" s="59">
        <f>IF(B386&gt;0,(Table2[[#This Row],[Country]]-B386)/B386,0)</f>
        <v>1.2286350446018635E-2</v>
      </c>
      <c r="D398" s="59">
        <f>IF(Table2[[#This Row],[Country]]&gt;0,(((Table2[[#This Row],[Country]]-B397)/B397)+1)^12-1,"")</f>
        <v>2.2875924285153948E-2</v>
      </c>
    </row>
    <row r="399" spans="1:4" x14ac:dyDescent="0.35">
      <c r="A399" s="35">
        <v>34243</v>
      </c>
      <c r="B399" s="36">
        <f>VLOOKUP(A399,Data!$A:$AH,MATCH(Country!$A$1,Data!$A$1:$AH$1,),)</f>
        <v>28.697939999999999</v>
      </c>
      <c r="C399" s="59">
        <f>IF(B387&gt;0,(Table2[[#This Row],[Country]]-B387)/B387,0)</f>
        <v>9.6092144887562243E-3</v>
      </c>
      <c r="D399" s="59">
        <f>IF(Table2[[#This Row],[Country]]&gt;0,(((Table2[[#This Row],[Country]]-B398)/B398)+1)^12-1,"")</f>
        <v>1.5755026785964299E-2</v>
      </c>
    </row>
    <row r="400" spans="1:4" x14ac:dyDescent="0.35">
      <c r="A400" s="35">
        <v>34274</v>
      </c>
      <c r="B400" s="36">
        <f>VLOOKUP(A400,Data!$A:$AH,MATCH(Country!$A$1,Data!$A$1:$AH$1,),)</f>
        <v>28.809190000000001</v>
      </c>
      <c r="C400" s="59">
        <f>IF(B388&gt;0,(Table2[[#This Row],[Country]]-B388)/B388,0)</f>
        <v>1.2724622203724114E-2</v>
      </c>
      <c r="D400" s="59">
        <f>IF(Table2[[#This Row],[Country]]&gt;0,(((Table2[[#This Row],[Country]]-B399)/B399)+1)^12-1,"")</f>
        <v>4.7523789534639871E-2</v>
      </c>
    </row>
    <row r="401" spans="1:4" x14ac:dyDescent="0.35">
      <c r="A401" s="35">
        <v>34304</v>
      </c>
      <c r="B401" s="36">
        <f>VLOOKUP(A401,Data!$A:$AH,MATCH(Country!$A$1,Data!$A$1:$AH$1,),)</f>
        <v>28.84571</v>
      </c>
      <c r="C401" s="59">
        <f>IF(B389&gt;0,(Table2[[#This Row],[Country]]-B389)/B389,0)</f>
        <v>1.4541223757371513E-2</v>
      </c>
      <c r="D401" s="59">
        <f>IF(Table2[[#This Row],[Country]]&gt;0,(((Table2[[#This Row],[Country]]-B400)/B400)+1)^12-1,"")</f>
        <v>1.5318320035174082E-2</v>
      </c>
    </row>
    <row r="402" spans="1:4" x14ac:dyDescent="0.35">
      <c r="A402" s="35">
        <v>34335</v>
      </c>
      <c r="B402" s="36">
        <f>VLOOKUP(A402,Data!$A:$AH,MATCH(Country!$A$1,Data!$A$1:$AH$1,),)</f>
        <v>28.849039999999999</v>
      </c>
      <c r="C402" s="59">
        <f>IF(B390&gt;0,(Table2[[#This Row],[Country]]-B390)/B390,0)</f>
        <v>1.6320143395742455E-2</v>
      </c>
      <c r="D402" s="59">
        <f>IF(Table2[[#This Row],[Country]]&gt;0,(((Table2[[#This Row],[Country]]-B401)/B401)+1)^12-1,"")</f>
        <v>1.3861812227646819E-3</v>
      </c>
    </row>
    <row r="403" spans="1:4" x14ac:dyDescent="0.35">
      <c r="A403" s="35">
        <v>34366</v>
      </c>
      <c r="B403" s="36">
        <f>VLOOKUP(A403,Data!$A:$AH,MATCH(Country!$A$1,Data!$A$1:$AH$1,),)</f>
        <v>28.85568</v>
      </c>
      <c r="C403" s="59">
        <f>IF(B391&gt;0,(Table2[[#This Row],[Country]]-B391)/B391,0)</f>
        <v>1.7923569516844262E-2</v>
      </c>
      <c r="D403" s="59">
        <f>IF(Table2[[#This Row],[Country]]&gt;0,(((Table2[[#This Row],[Country]]-B402)/B402)+1)^12-1,"")</f>
        <v>2.7654627099955587E-3</v>
      </c>
    </row>
    <row r="404" spans="1:4" x14ac:dyDescent="0.35">
      <c r="A404" s="35">
        <v>34394</v>
      </c>
      <c r="B404" s="36">
        <f>VLOOKUP(A404,Data!$A:$AH,MATCH(Country!$A$1,Data!$A$1:$AH$1,),)</f>
        <v>28.892209999999999</v>
      </c>
      <c r="C404" s="59">
        <f>IF(B392&gt;0,(Table2[[#This Row],[Country]]-B392)/B392,0)</f>
        <v>2.0048834324118379E-2</v>
      </c>
      <c r="D404" s="59">
        <f>IF(Table2[[#This Row],[Country]]&gt;0,(((Table2[[#This Row],[Country]]-B403)/B403)+1)^12-1,"")</f>
        <v>1.5297685217706247E-2</v>
      </c>
    </row>
    <row r="405" spans="1:4" x14ac:dyDescent="0.35">
      <c r="A405" s="35">
        <v>34425</v>
      </c>
      <c r="B405" s="36">
        <f>VLOOKUP(A405,Data!$A:$AH,MATCH(Country!$A$1,Data!$A$1:$AH$1,),)</f>
        <v>28.902170000000002</v>
      </c>
      <c r="C405" s="59">
        <f>IF(B393&gt;0,(Table2[[#This Row],[Country]]-B393)/B393,0)</f>
        <v>2.0520094262141721E-2</v>
      </c>
      <c r="D405" s="59">
        <f>IF(Table2[[#This Row],[Country]]&gt;0,(((Table2[[#This Row],[Country]]-B404)/B404)+1)^12-1,"")</f>
        <v>4.1446075620732437E-3</v>
      </c>
    </row>
    <row r="406" spans="1:4" x14ac:dyDescent="0.35">
      <c r="A406" s="35">
        <v>34455</v>
      </c>
      <c r="B406" s="36">
        <f>VLOOKUP(A406,Data!$A:$AH,MATCH(Country!$A$1,Data!$A$1:$AH$1,),)</f>
        <v>28.98104</v>
      </c>
      <c r="C406" s="59">
        <f>IF(B394&gt;0,(Table2[[#This Row],[Country]]-B394)/B394,0)</f>
        <v>1.5682585699085524E-2</v>
      </c>
      <c r="D406" s="59">
        <f>IF(Table2[[#This Row],[Country]]&gt;0,(((Table2[[#This Row],[Country]]-B405)/B405)+1)^12-1,"")</f>
        <v>3.3242309279155613E-2</v>
      </c>
    </row>
    <row r="407" spans="1:4" x14ac:dyDescent="0.35">
      <c r="A407" s="35">
        <v>34486</v>
      </c>
      <c r="B407" s="36">
        <f>VLOOKUP(A407,Data!$A:$AH,MATCH(Country!$A$1,Data!$A$1:$AH$1,),)</f>
        <v>28.887229999999999</v>
      </c>
      <c r="C407" s="59">
        <f>IF(B395&gt;0,(Table2[[#This Row],[Country]]-B395)/B395,0)</f>
        <v>1.0777411000020276E-2</v>
      </c>
      <c r="D407" s="59">
        <f>IF(Table2[[#This Row],[Country]]&gt;0,(((Table2[[#This Row],[Country]]-B406)/B406)+1)^12-1,"")</f>
        <v>-3.8159198831666408E-2</v>
      </c>
    </row>
    <row r="408" spans="1:4" x14ac:dyDescent="0.35">
      <c r="A408" s="35">
        <v>34516</v>
      </c>
      <c r="B408" s="36">
        <f>VLOOKUP(A408,Data!$A:$AH,MATCH(Country!$A$1,Data!$A$1:$AH$1,),)</f>
        <v>28.95945</v>
      </c>
      <c r="C408" s="59">
        <f>IF(B396&gt;0,(Table2[[#This Row],[Country]]-B396)/B396,0)</f>
        <v>1.3422149433613625E-2</v>
      </c>
      <c r="D408" s="59">
        <f>IF(Table2[[#This Row],[Country]]&gt;0,(((Table2[[#This Row],[Country]]-B407)/B407)+1)^12-1,"")</f>
        <v>3.04167788427534E-2</v>
      </c>
    </row>
    <row r="409" spans="1:4" x14ac:dyDescent="0.35">
      <c r="A409" s="35">
        <v>34547</v>
      </c>
      <c r="B409" s="36">
        <f>VLOOKUP(A409,Data!$A:$AH,MATCH(Country!$A$1,Data!$A$1:$AH$1,),)</f>
        <v>28.938700000000001</v>
      </c>
      <c r="C409" s="59">
        <f>IF(B397&gt;0,(Table2[[#This Row],[Country]]-B397)/B397,0)</f>
        <v>1.1608855435859086E-2</v>
      </c>
      <c r="D409" s="59">
        <f>IF(Table2[[#This Row],[Country]]&gt;0,(((Table2[[#This Row],[Country]]-B408)/B408)+1)^12-1,"")</f>
        <v>-8.5644260144115414E-3</v>
      </c>
    </row>
    <row r="410" spans="1:4" x14ac:dyDescent="0.35">
      <c r="A410" s="35">
        <v>34578</v>
      </c>
      <c r="B410" s="36">
        <f>VLOOKUP(A410,Data!$A:$AH,MATCH(Country!$A$1,Data!$A$1:$AH$1,),)</f>
        <v>28.942019999999999</v>
      </c>
      <c r="C410" s="59">
        <f>IF(B398&gt;0,(Table2[[#This Row],[Country]]-B398)/B398,0)</f>
        <v>9.8197594047294192E-3</v>
      </c>
      <c r="D410" s="59">
        <f>IF(Table2[[#This Row],[Country]]&gt;0,(((Table2[[#This Row],[Country]]-B409)/B409)+1)^12-1,"")</f>
        <v>1.3775721858892975E-3</v>
      </c>
    </row>
    <row r="411" spans="1:4" x14ac:dyDescent="0.35">
      <c r="A411" s="35">
        <v>34608</v>
      </c>
      <c r="B411" s="36">
        <f>VLOOKUP(A411,Data!$A:$AH,MATCH(Country!$A$1,Data!$A$1:$AH$1,),)</f>
        <v>28.92708</v>
      </c>
      <c r="C411" s="59">
        <f>IF(B399&gt;0,(Table2[[#This Row],[Country]]-B399)/B399,0)</f>
        <v>7.9845452321665247E-3</v>
      </c>
      <c r="D411" s="59">
        <f>IF(Table2[[#This Row],[Country]]&gt;0,(((Table2[[#This Row],[Country]]-B410)/B410)+1)^12-1,"")</f>
        <v>-6.1768970014920432E-3</v>
      </c>
    </row>
    <row r="412" spans="1:4" x14ac:dyDescent="0.35">
      <c r="A412" s="35">
        <v>34639</v>
      </c>
      <c r="B412" s="36">
        <f>VLOOKUP(A412,Data!$A:$AH,MATCH(Country!$A$1,Data!$A$1:$AH$1,),)</f>
        <v>28.951149999999998</v>
      </c>
      <c r="C412" s="59">
        <f>IF(B400&gt;0,(Table2[[#This Row],[Country]]-B400)/B400,0)</f>
        <v>4.9275942850179897E-3</v>
      </c>
      <c r="D412" s="59">
        <f>IF(Table2[[#This Row],[Country]]&gt;0,(((Table2[[#This Row],[Country]]-B411)/B411)+1)^12-1,"")</f>
        <v>1.0030931284115141E-2</v>
      </c>
    </row>
    <row r="413" spans="1:4" x14ac:dyDescent="0.35">
      <c r="A413" s="35">
        <v>34669</v>
      </c>
      <c r="B413" s="36">
        <f>VLOOKUP(A413,Data!$A:$AH,MATCH(Country!$A$1,Data!$A$1:$AH$1,),)</f>
        <v>28.944510000000001</v>
      </c>
      <c r="C413" s="59">
        <f>IF(B401&gt;0,(Table2[[#This Row],[Country]]-B401)/B401,0)</f>
        <v>3.4251193678366959E-3</v>
      </c>
      <c r="D413" s="59">
        <f>IF(Table2[[#This Row],[Country]]&gt;0,(((Table2[[#This Row],[Country]]-B412)/B412)+1)^12-1,"")</f>
        <v>-2.7487531805867604E-3</v>
      </c>
    </row>
    <row r="414" spans="1:4" x14ac:dyDescent="0.35">
      <c r="A414" s="35">
        <v>34700</v>
      </c>
      <c r="B414" s="36">
        <f>VLOOKUP(A414,Data!$A:$AH,MATCH(Country!$A$1,Data!$A$1:$AH$1,),)</f>
        <v>28.994319999999998</v>
      </c>
      <c r="C414" s="59">
        <f>IF(B402&gt;0,(Table2[[#This Row],[Country]]-B402)/B402,0)</f>
        <v>5.0358694778058349E-3</v>
      </c>
      <c r="D414" s="59">
        <f>IF(Table2[[#This Row],[Country]]&gt;0,(((Table2[[#This Row],[Country]]-B413)/B413)+1)^12-1,"")</f>
        <v>2.0847127791258968E-2</v>
      </c>
    </row>
    <row r="415" spans="1:4" x14ac:dyDescent="0.35">
      <c r="A415" s="35">
        <v>34731</v>
      </c>
      <c r="B415" s="36">
        <f>VLOOKUP(A415,Data!$A:$AH,MATCH(Country!$A$1,Data!$A$1:$AH$1,),)</f>
        <v>28.973569999999999</v>
      </c>
      <c r="C415" s="59">
        <f>IF(B403&gt;0,(Table2[[#This Row],[Country]]-B403)/B403,0)</f>
        <v>4.0855041364472842E-3</v>
      </c>
      <c r="D415" s="59">
        <f>IF(Table2[[#This Row],[Country]]&gt;0,(((Table2[[#This Row],[Country]]-B414)/B414)+1)^12-1,"")</f>
        <v>-8.5541665212391926E-3</v>
      </c>
    </row>
    <row r="416" spans="1:4" x14ac:dyDescent="0.35">
      <c r="A416" s="35">
        <v>34759</v>
      </c>
      <c r="B416" s="36">
        <f>VLOOKUP(A416,Data!$A:$AH,MATCH(Country!$A$1,Data!$A$1:$AH$1,),)</f>
        <v>28.983529999999998</v>
      </c>
      <c r="C416" s="59">
        <f>IF(B404&gt;0,(Table2[[#This Row],[Country]]-B404)/B404,0)</f>
        <v>3.1607135625831193E-3</v>
      </c>
      <c r="D416" s="59">
        <f>IF(Table2[[#This Row],[Country]]&gt;0,(((Table2[[#This Row],[Country]]-B415)/B415)+1)^12-1,"")</f>
        <v>4.1329471738069667E-3</v>
      </c>
    </row>
    <row r="417" spans="1:4" x14ac:dyDescent="0.35">
      <c r="A417" s="35">
        <v>34790</v>
      </c>
      <c r="B417" s="36">
        <f>VLOOKUP(A417,Data!$A:$AH,MATCH(Country!$A$1,Data!$A$1:$AH$1,),)</f>
        <v>29.05078</v>
      </c>
      <c r="C417" s="59">
        <f>IF(B405&gt;0,(Table2[[#This Row],[Country]]-B405)/B405,0)</f>
        <v>5.14182845094323E-3</v>
      </c>
      <c r="D417" s="59">
        <f>IF(Table2[[#This Row],[Country]]&gt;0,(((Table2[[#This Row],[Country]]-B416)/B416)+1)^12-1,"")</f>
        <v>2.8201487077948562E-2</v>
      </c>
    </row>
    <row r="418" spans="1:4" x14ac:dyDescent="0.35">
      <c r="A418" s="35">
        <v>34820</v>
      </c>
      <c r="B418" s="36">
        <f>VLOOKUP(A418,Data!$A:$AH,MATCH(Country!$A$1,Data!$A$1:$AH$1,),)</f>
        <v>29.258330000000001</v>
      </c>
      <c r="C418" s="59">
        <f>IF(B406&gt;0,(Table2[[#This Row],[Country]]-B406)/B406,0)</f>
        <v>9.5679796170185984E-3</v>
      </c>
      <c r="D418" s="59">
        <f>IF(Table2[[#This Row],[Country]]&gt;0,(((Table2[[#This Row],[Country]]-B417)/B417)+1)^12-1,"")</f>
        <v>8.9182957790830741E-2</v>
      </c>
    </row>
    <row r="419" spans="1:4" x14ac:dyDescent="0.35">
      <c r="A419" s="35">
        <v>34851</v>
      </c>
      <c r="B419" s="36">
        <f>VLOOKUP(A419,Data!$A:$AH,MATCH(Country!$A$1,Data!$A$1:$AH$1,),)</f>
        <v>29.46339</v>
      </c>
      <c r="C419" s="59">
        <f>IF(B407&gt;0,(Table2[[#This Row],[Country]]-B407)/B407,0)</f>
        <v>1.9945145311613524E-2</v>
      </c>
      <c r="D419" s="59">
        <f>IF(Table2[[#This Row],[Country]]&gt;0,(((Table2[[#This Row],[Country]]-B418)/B418)+1)^12-1,"")</f>
        <v>8.7422127873761468E-2</v>
      </c>
    </row>
    <row r="420" spans="1:4" x14ac:dyDescent="0.35">
      <c r="A420" s="35">
        <v>34881</v>
      </c>
      <c r="B420" s="36">
        <f>VLOOKUP(A420,Data!$A:$AH,MATCH(Country!$A$1,Data!$A$1:$AH$1,),)</f>
        <v>29.616980000000002</v>
      </c>
      <c r="C420" s="59">
        <f>IF(B408&gt;0,(Table2[[#This Row],[Country]]-B408)/B408,0)</f>
        <v>2.2705196403937273E-2</v>
      </c>
      <c r="D420" s="59">
        <f>IF(Table2[[#This Row],[Country]]&gt;0,(((Table2[[#This Row],[Country]]-B419)/B419)+1)^12-1,"")</f>
        <v>6.4379965596231159E-2</v>
      </c>
    </row>
    <row r="421" spans="1:4" x14ac:dyDescent="0.35">
      <c r="A421" s="35">
        <v>34912</v>
      </c>
      <c r="B421" s="36">
        <f>VLOOKUP(A421,Data!$A:$AH,MATCH(Country!$A$1,Data!$A$1:$AH$1,),)</f>
        <v>29.796309999999998</v>
      </c>
      <c r="C421" s="59">
        <f>IF(B409&gt;0,(Table2[[#This Row],[Country]]-B409)/B409,0)</f>
        <v>2.9635401728481153E-2</v>
      </c>
      <c r="D421" s="59">
        <f>IF(Table2[[#This Row],[Country]]&gt;0,(((Table2[[#This Row],[Country]]-B420)/B420)+1)^12-1,"")</f>
        <v>7.5128917913488857E-2</v>
      </c>
    </row>
    <row r="422" spans="1:4" x14ac:dyDescent="0.35">
      <c r="A422" s="35">
        <v>34943</v>
      </c>
      <c r="B422" s="36">
        <f>VLOOKUP(A422,Data!$A:$AH,MATCH(Country!$A$1,Data!$A$1:$AH$1,),)</f>
        <v>29.905069999999998</v>
      </c>
      <c r="C422" s="59">
        <f>IF(B410&gt;0,(Table2[[#This Row],[Country]]-B410)/B410,0)</f>
        <v>3.327514803735189E-2</v>
      </c>
      <c r="D422" s="59">
        <f>IF(Table2[[#This Row],[Country]]&gt;0,(((Table2[[#This Row],[Country]]-B421)/B421)+1)^12-1,"")</f>
        <v>4.4691525344891403E-2</v>
      </c>
    </row>
    <row r="423" spans="1:4" x14ac:dyDescent="0.35">
      <c r="A423" s="35">
        <v>34973</v>
      </c>
      <c r="B423" s="36">
        <f>VLOOKUP(A423,Data!$A:$AH,MATCH(Country!$A$1,Data!$A$1:$AH$1,),)</f>
        <v>29.99888</v>
      </c>
      <c r="C423" s="59">
        <f>IF(B411&gt;0,(Table2[[#This Row],[Country]]-B411)/B411,0)</f>
        <v>3.7051786768661048E-2</v>
      </c>
      <c r="D423" s="59">
        <f>IF(Table2[[#This Row],[Country]]&gt;0,(((Table2[[#This Row],[Country]]-B422)/B422)+1)^12-1,"")</f>
        <v>3.8299414795608611E-2</v>
      </c>
    </row>
    <row r="424" spans="1:4" x14ac:dyDescent="0.35">
      <c r="A424" s="35">
        <v>35004</v>
      </c>
      <c r="B424" s="36">
        <f>VLOOKUP(A424,Data!$A:$AH,MATCH(Country!$A$1,Data!$A$1:$AH$1,),)</f>
        <v>30.05284</v>
      </c>
      <c r="C424" s="59">
        <f>IF(B412&gt;0,(Table2[[#This Row],[Country]]-B412)/B412,0)</f>
        <v>3.8053410658989414E-2</v>
      </c>
      <c r="D424" s="59">
        <f>IF(Table2[[#This Row],[Country]]&gt;0,(((Table2[[#This Row],[Country]]-B423)/B423)+1)^12-1,"")</f>
        <v>2.1799630625004562E-2</v>
      </c>
    </row>
    <row r="425" spans="1:4" x14ac:dyDescent="0.35">
      <c r="A425" s="35">
        <v>35034</v>
      </c>
      <c r="B425" s="36">
        <f>VLOOKUP(A425,Data!$A:$AH,MATCH(Country!$A$1,Data!$A$1:$AH$1,),)</f>
        <v>30.132539999999999</v>
      </c>
      <c r="C425" s="59">
        <f>IF(B413&gt;0,(Table2[[#This Row],[Country]]-B413)/B413,0)</f>
        <v>4.1045089379643934E-2</v>
      </c>
      <c r="D425" s="59">
        <f>IF(Table2[[#This Row],[Country]]&gt;0,(((Table2[[#This Row],[Country]]-B424)/B424)+1)^12-1,"")</f>
        <v>3.2292258713631616E-2</v>
      </c>
    </row>
    <row r="426" spans="1:4" x14ac:dyDescent="0.35">
      <c r="A426" s="35">
        <v>35065</v>
      </c>
      <c r="B426" s="36">
        <f>VLOOKUP(A426,Data!$A:$AH,MATCH(Country!$A$1,Data!$A$1:$AH$1,),)</f>
        <v>30.285299999999999</v>
      </c>
      <c r="C426" s="59">
        <f>IF(B414&gt;0,(Table2[[#This Row],[Country]]-B414)/B414,0)</f>
        <v>4.4525272536138152E-2</v>
      </c>
      <c r="D426" s="59">
        <f>IF(Table2[[#This Row],[Country]]&gt;0,(((Table2[[#This Row],[Country]]-B425)/B425)+1)^12-1,"")</f>
        <v>6.2560481473828755E-2</v>
      </c>
    </row>
    <row r="427" spans="1:4" x14ac:dyDescent="0.35">
      <c r="A427" s="35">
        <v>35096</v>
      </c>
      <c r="B427" s="36">
        <f>VLOOKUP(A427,Data!$A:$AH,MATCH(Country!$A$1,Data!$A$1:$AH$1,),)</f>
        <v>30.400700000000001</v>
      </c>
      <c r="C427" s="59">
        <f>IF(B415&gt;0,(Table2[[#This Row],[Country]]-B415)/B415,0)</f>
        <v>4.9256270456143371E-2</v>
      </c>
      <c r="D427" s="59">
        <f>IF(Table2[[#This Row],[Country]]&gt;0,(((Table2[[#This Row],[Country]]-B426)/B426)+1)^12-1,"")</f>
        <v>4.6695708896153265E-2</v>
      </c>
    </row>
    <row r="428" spans="1:4" x14ac:dyDescent="0.35">
      <c r="A428" s="35">
        <v>35125</v>
      </c>
      <c r="B428" s="36">
        <f>VLOOKUP(A428,Data!$A:$AH,MATCH(Country!$A$1,Data!$A$1:$AH$1,),)</f>
        <v>30.609089999999998</v>
      </c>
      <c r="C428" s="59">
        <f>IF(B416&gt;0,(Table2[[#This Row],[Country]]-B416)/B416,0)</f>
        <v>5.6085645882333869E-2</v>
      </c>
      <c r="D428" s="59">
        <f>IF(Table2[[#This Row],[Country]]&gt;0,(((Table2[[#This Row],[Country]]-B427)/B427)+1)^12-1,"")</f>
        <v>8.5430486950154538E-2</v>
      </c>
    </row>
    <row r="429" spans="1:4" x14ac:dyDescent="0.35">
      <c r="A429" s="35">
        <v>35156</v>
      </c>
      <c r="B429" s="36">
        <f>VLOOKUP(A429,Data!$A:$AH,MATCH(Country!$A$1,Data!$A$1:$AH$1,),)</f>
        <v>30.69875</v>
      </c>
      <c r="C429" s="59">
        <f>IF(B417&gt;0,(Table2[[#This Row],[Country]]-B417)/B417,0)</f>
        <v>5.6727220405097589E-2</v>
      </c>
      <c r="D429" s="59">
        <f>IF(Table2[[#This Row],[Country]]&gt;0,(((Table2[[#This Row],[Country]]-B428)/B428)+1)^12-1,"")</f>
        <v>3.5722200659791703E-2</v>
      </c>
    </row>
    <row r="430" spans="1:4" x14ac:dyDescent="0.35">
      <c r="A430" s="35">
        <v>35186</v>
      </c>
      <c r="B430" s="36">
        <f>VLOOKUP(A430,Data!$A:$AH,MATCH(Country!$A$1,Data!$A$1:$AH$1,),)</f>
        <v>30.797540000000001</v>
      </c>
      <c r="C430" s="59">
        <f>IF(B418&gt;0,(Table2[[#This Row],[Country]]-B418)/B418,0)</f>
        <v>5.2607582182578452E-2</v>
      </c>
      <c r="D430" s="59">
        <f>IF(Table2[[#This Row],[Country]]&gt;0,(((Table2[[#This Row],[Country]]-B429)/B429)+1)^12-1,"")</f>
        <v>3.9307425288998443E-2</v>
      </c>
    </row>
    <row r="431" spans="1:4" x14ac:dyDescent="0.35">
      <c r="A431" s="35">
        <v>35217</v>
      </c>
      <c r="B431" s="36">
        <f>VLOOKUP(A431,Data!$A:$AH,MATCH(Country!$A$1,Data!$A$1:$AH$1,),)</f>
        <v>30.904640000000001</v>
      </c>
      <c r="C431" s="59">
        <f>IF(B419&gt;0,(Table2[[#This Row],[Country]]-B419)/B419,0)</f>
        <v>4.8916638580964379E-2</v>
      </c>
      <c r="D431" s="59">
        <f>IF(Table2[[#This Row],[Country]]&gt;0,(((Table2[[#This Row],[Country]]-B430)/B430)+1)^12-1,"")</f>
        <v>4.2538092295705709E-2</v>
      </c>
    </row>
    <row r="432" spans="1:4" x14ac:dyDescent="0.35">
      <c r="A432" s="35">
        <v>35247</v>
      </c>
      <c r="B432" s="36">
        <f>VLOOKUP(A432,Data!$A:$AH,MATCH(Country!$A$1,Data!$A$1:$AH$1,),)</f>
        <v>31.025849999999998</v>
      </c>
      <c r="C432" s="59">
        <f>IF(B420&gt;0,(Table2[[#This Row],[Country]]-B420)/B420,0)</f>
        <v>4.7569671181869208E-2</v>
      </c>
      <c r="D432" s="59">
        <f>IF(Table2[[#This Row],[Country]]&gt;0,(((Table2[[#This Row],[Country]]-B431)/B431)+1)^12-1,"")</f>
        <v>4.809341921003818E-2</v>
      </c>
    </row>
    <row r="433" spans="1:4" x14ac:dyDescent="0.35">
      <c r="A433" s="35">
        <v>35278</v>
      </c>
      <c r="B433" s="36">
        <f>VLOOKUP(A433,Data!$A:$AH,MATCH(Country!$A$1,Data!$A$1:$AH$1,),)</f>
        <v>31.08314</v>
      </c>
      <c r="C433" s="59">
        <f>IF(B421&gt;0,(Table2[[#This Row],[Country]]-B421)/B421,0)</f>
        <v>4.3187562486764371E-2</v>
      </c>
      <c r="D433" s="59">
        <f>IF(Table2[[#This Row],[Country]]&gt;0,(((Table2[[#This Row],[Country]]-B432)/B432)+1)^12-1,"")</f>
        <v>2.2384725068638422E-2</v>
      </c>
    </row>
    <row r="434" spans="1:4" x14ac:dyDescent="0.35">
      <c r="A434" s="35">
        <v>35309</v>
      </c>
      <c r="B434" s="36">
        <f>VLOOKUP(A434,Data!$A:$AH,MATCH(Country!$A$1,Data!$A$1:$AH$1,),)</f>
        <v>31.161180000000002</v>
      </c>
      <c r="C434" s="59">
        <f>IF(B422&gt;0,(Table2[[#This Row],[Country]]-B422)/B422,0)</f>
        <v>4.2003245603504796E-2</v>
      </c>
      <c r="D434" s="59">
        <f>IF(Table2[[#This Row],[Country]]&gt;0,(((Table2[[#This Row],[Country]]-B433)/B433)+1)^12-1,"")</f>
        <v>3.0547765673232474E-2</v>
      </c>
    </row>
    <row r="435" spans="1:4" x14ac:dyDescent="0.35">
      <c r="A435" s="35">
        <v>35339</v>
      </c>
      <c r="B435" s="36">
        <f>VLOOKUP(A435,Data!$A:$AH,MATCH(Country!$A$1,Data!$A$1:$AH$1,),)</f>
        <v>31.322240000000001</v>
      </c>
      <c r="C435" s="59">
        <f>IF(B423&gt;0,(Table2[[#This Row],[Country]]-B423)/B423,0)</f>
        <v>4.4113646909484654E-2</v>
      </c>
      <c r="D435" s="59">
        <f>IF(Table2[[#This Row],[Country]]&gt;0,(((Table2[[#This Row],[Country]]-B434)/B434)+1)^12-1,"")</f>
        <v>6.3817217553836958E-2</v>
      </c>
    </row>
    <row r="436" spans="1:4" x14ac:dyDescent="0.35">
      <c r="A436" s="35">
        <v>35370</v>
      </c>
      <c r="B436" s="36">
        <f>VLOOKUP(A436,Data!$A:$AH,MATCH(Country!$A$1,Data!$A$1:$AH$1,),)</f>
        <v>31.507370000000002</v>
      </c>
      <c r="C436" s="59">
        <f>IF(B424&gt;0,(Table2[[#This Row],[Country]]-B424)/B424,0)</f>
        <v>4.8399086409138099E-2</v>
      </c>
      <c r="D436" s="59">
        <f>IF(Table2[[#This Row],[Country]]&gt;0,(((Table2[[#This Row],[Country]]-B435)/B435)+1)^12-1,"")</f>
        <v>7.3277638881342311E-2</v>
      </c>
    </row>
    <row r="437" spans="1:4" x14ac:dyDescent="0.35">
      <c r="A437" s="35">
        <v>35400</v>
      </c>
      <c r="B437" s="36">
        <f>VLOOKUP(A437,Data!$A:$AH,MATCH(Country!$A$1,Data!$A$1:$AH$1,),)</f>
        <v>31.702470000000002</v>
      </c>
      <c r="C437" s="59">
        <f>IF(B425&gt;0,(Table2[[#This Row],[Country]]-B425)/B425,0)</f>
        <v>5.2100818583498208E-2</v>
      </c>
      <c r="D437" s="59">
        <f>IF(Table2[[#This Row],[Country]]&gt;0,(((Table2[[#This Row],[Country]]-B436)/B436)+1)^12-1,"")</f>
        <v>7.6890055911021937E-2</v>
      </c>
    </row>
    <row r="438" spans="1:4" x14ac:dyDescent="0.35">
      <c r="A438" s="35">
        <v>35431</v>
      </c>
      <c r="B438" s="36">
        <f>VLOOKUP(A438,Data!$A:$AH,MATCH(Country!$A$1,Data!$A$1:$AH$1,),)</f>
        <v>31.83531</v>
      </c>
      <c r="C438" s="59">
        <f>IF(B426&gt;0,(Table2[[#This Row],[Country]]-B426)/B426,0)</f>
        <v>5.1180275579241423E-2</v>
      </c>
      <c r="D438" s="59">
        <f>IF(Table2[[#This Row],[Country]]&gt;0,(((Table2[[#This Row],[Country]]-B437)/B437)+1)^12-1,"")</f>
        <v>5.1457675319504625E-2</v>
      </c>
    </row>
    <row r="439" spans="1:4" x14ac:dyDescent="0.35">
      <c r="A439" s="35">
        <v>35462</v>
      </c>
      <c r="B439" s="36">
        <f>VLOOKUP(A439,Data!$A:$AH,MATCH(Country!$A$1,Data!$A$1:$AH$1,),)</f>
        <v>31.93244</v>
      </c>
      <c r="C439" s="59">
        <f>IF(B427&gt;0,(Table2[[#This Row],[Country]]-B427)/B427,0)</f>
        <v>5.0385024029051935E-2</v>
      </c>
      <c r="D439" s="59">
        <f>IF(Table2[[#This Row],[Country]]&gt;0,(((Table2[[#This Row],[Country]]-B438)/B438)+1)^12-1,"")</f>
        <v>3.7232841770393987E-2</v>
      </c>
    </row>
    <row r="440" spans="1:4" x14ac:dyDescent="0.35">
      <c r="A440" s="35">
        <v>35490</v>
      </c>
      <c r="B440" s="36">
        <f>VLOOKUP(A440,Data!$A:$AH,MATCH(Country!$A$1,Data!$A$1:$AH$1,),)</f>
        <v>32.056139999999999</v>
      </c>
      <c r="C440" s="59">
        <f>IF(B428&gt;0,(Table2[[#This Row],[Country]]-B428)/B428,0)</f>
        <v>4.7275172179244825E-2</v>
      </c>
      <c r="D440" s="59">
        <f>IF(Table2[[#This Row],[Country]]&gt;0,(((Table2[[#This Row],[Country]]-B439)/B439)+1)^12-1,"")</f>
        <v>4.7488963313151E-2</v>
      </c>
    </row>
    <row r="441" spans="1:4" x14ac:dyDescent="0.35">
      <c r="A441" s="35">
        <v>35521</v>
      </c>
      <c r="B441" s="36">
        <f>VLOOKUP(A441,Data!$A:$AH,MATCH(Country!$A$1,Data!$A$1:$AH$1,),)</f>
        <v>32.18732</v>
      </c>
      <c r="C441" s="59">
        <f>IF(B429&gt;0,(Table2[[#This Row],[Country]]-B429)/B429,0)</f>
        <v>4.848959648194142E-2</v>
      </c>
      <c r="D441" s="59">
        <f>IF(Table2[[#This Row],[Country]]&gt;0,(((Table2[[#This Row],[Country]]-B440)/B440)+1)^12-1,"")</f>
        <v>5.0226805336973879E-2</v>
      </c>
    </row>
    <row r="442" spans="1:4" x14ac:dyDescent="0.35">
      <c r="A442" s="35">
        <v>35551</v>
      </c>
      <c r="B442" s="36">
        <f>VLOOKUP(A442,Data!$A:$AH,MATCH(Country!$A$1,Data!$A$1:$AH$1,),)</f>
        <v>32.288600000000002</v>
      </c>
      <c r="C442" s="59">
        <f>IF(B430&gt;0,(Table2[[#This Row],[Country]]-B430)/B430,0)</f>
        <v>4.8414905865858143E-2</v>
      </c>
      <c r="D442" s="59">
        <f>IF(Table2[[#This Row],[Country]]&gt;0,(((Table2[[#This Row],[Country]]-B441)/B441)+1)^12-1,"")</f>
        <v>3.8419335160535972E-2</v>
      </c>
    </row>
    <row r="443" spans="1:4" x14ac:dyDescent="0.35">
      <c r="A443" s="35">
        <v>35582</v>
      </c>
      <c r="B443" s="36">
        <f>VLOOKUP(A443,Data!$A:$AH,MATCH(Country!$A$1,Data!$A$1:$AH$1,),)</f>
        <v>32.428080000000001</v>
      </c>
      <c r="C443" s="59">
        <f>IF(B431&gt;0,(Table2[[#This Row],[Country]]-B431)/B431,0)</f>
        <v>4.9294863166178308E-2</v>
      </c>
      <c r="D443" s="59">
        <f>IF(Table2[[#This Row],[Country]]&gt;0,(((Table2[[#This Row],[Country]]-B442)/B442)+1)^12-1,"")</f>
        <v>5.3086997523603241E-2</v>
      </c>
    </row>
    <row r="444" spans="1:4" x14ac:dyDescent="0.35">
      <c r="A444" s="35">
        <v>35612</v>
      </c>
      <c r="B444" s="36">
        <f>VLOOKUP(A444,Data!$A:$AH,MATCH(Country!$A$1,Data!$A$1:$AH$1,),)</f>
        <v>32.576689999999999</v>
      </c>
      <c r="C444" s="59">
        <f>IF(B432&gt;0,(Table2[[#This Row],[Country]]-B432)/B432,0)</f>
        <v>4.9985415387491426E-2</v>
      </c>
      <c r="D444" s="59">
        <f>IF(Table2[[#This Row],[Country]]&gt;0,(((Table2[[#This Row],[Country]]-B443)/B443)+1)^12-1,"")</f>
        <v>5.6400583494008449E-2</v>
      </c>
    </row>
    <row r="445" spans="1:4" x14ac:dyDescent="0.35">
      <c r="A445" s="35">
        <v>35643</v>
      </c>
      <c r="B445" s="36">
        <f>VLOOKUP(A445,Data!$A:$AH,MATCH(Country!$A$1,Data!$A$1:$AH$1,),)</f>
        <v>32.854810000000001</v>
      </c>
      <c r="C445" s="59">
        <f>IF(B433&gt;0,(Table2[[#This Row],[Country]]-B433)/B433,0)</f>
        <v>5.6997780790486424E-2</v>
      </c>
      <c r="D445" s="59">
        <f>IF(Table2[[#This Row],[Country]]&gt;0,(((Table2[[#This Row],[Country]]-B444)/B444)+1)^12-1,"")</f>
        <v>0.10739882556184988</v>
      </c>
    </row>
    <row r="446" spans="1:4" x14ac:dyDescent="0.35">
      <c r="A446" s="35">
        <v>35674</v>
      </c>
      <c r="B446" s="36">
        <f>VLOOKUP(A446,Data!$A:$AH,MATCH(Country!$A$1,Data!$A$1:$AH$1,),)</f>
        <v>32.985149999999997</v>
      </c>
      <c r="C446" s="59">
        <f>IF(B434&gt;0,(Table2[[#This Row],[Country]]-B434)/B434,0)</f>
        <v>5.853340598783472E-2</v>
      </c>
      <c r="D446" s="59">
        <f>IF(Table2[[#This Row],[Country]]&gt;0,(((Table2[[#This Row],[Country]]-B445)/B445)+1)^12-1,"")</f>
        <v>4.8658401211353786E-2</v>
      </c>
    </row>
    <row r="447" spans="1:4" x14ac:dyDescent="0.35">
      <c r="A447" s="35">
        <v>35704</v>
      </c>
      <c r="B447" s="36">
        <f>VLOOKUP(A447,Data!$A:$AH,MATCH(Country!$A$1,Data!$A$1:$AH$1,),)</f>
        <v>33.144550000000002</v>
      </c>
      <c r="C447" s="59">
        <f>IF(B435&gt;0,(Table2[[#This Row],[Country]]-B435)/B435,0)</f>
        <v>5.8179427780388683E-2</v>
      </c>
      <c r="D447" s="59">
        <f>IF(Table2[[#This Row],[Country]]&gt;0,(((Table2[[#This Row],[Country]]-B446)/B446)+1)^12-1,"")</f>
        <v>5.9556118702642769E-2</v>
      </c>
    </row>
    <row r="448" spans="1:4" x14ac:dyDescent="0.35">
      <c r="A448" s="35">
        <v>35735</v>
      </c>
      <c r="B448" s="36">
        <f>VLOOKUP(A448,Data!$A:$AH,MATCH(Country!$A$1,Data!$A$1:$AH$1,),)</f>
        <v>33.33135</v>
      </c>
      <c r="C448" s="59">
        <f>IF(B436&gt;0,(Table2[[#This Row],[Country]]-B436)/B436,0)</f>
        <v>5.7890582425635613E-2</v>
      </c>
      <c r="D448" s="59">
        <f>IF(Table2[[#This Row],[Country]]&gt;0,(((Table2[[#This Row],[Country]]-B447)/B447)+1)^12-1,"")</f>
        <v>6.9767312513232316E-2</v>
      </c>
    </row>
    <row r="449" spans="1:4" x14ac:dyDescent="0.35">
      <c r="A449" s="35">
        <v>35765</v>
      </c>
      <c r="B449" s="36">
        <f>VLOOKUP(A449,Data!$A:$AH,MATCH(Country!$A$1,Data!$A$1:$AH$1,),)</f>
        <v>33.481619999999999</v>
      </c>
      <c r="C449" s="59">
        <f>IF(B437&gt;0,(Table2[[#This Row],[Country]]-B437)/B437,0)</f>
        <v>5.6120232902988246E-2</v>
      </c>
      <c r="D449" s="59">
        <f>IF(Table2[[#This Row],[Country]]&gt;0,(((Table2[[#This Row],[Country]]-B448)/B448)+1)^12-1,"")</f>
        <v>5.546225986365938E-2</v>
      </c>
    </row>
    <row r="450" spans="1:4" x14ac:dyDescent="0.35">
      <c r="A450" s="35">
        <v>35796</v>
      </c>
      <c r="B450" s="36">
        <f>VLOOKUP(A450,Data!$A:$AH,MATCH(Country!$A$1,Data!$A$1:$AH$1,),)</f>
        <v>33.675060000000002</v>
      </c>
      <c r="C450" s="59">
        <f>IF(B438&gt;0,(Table2[[#This Row],[Country]]-B438)/B438,0)</f>
        <v>5.7789605315607173E-2</v>
      </c>
      <c r="D450" s="59">
        <f>IF(Table2[[#This Row],[Country]]&gt;0,(((Table2[[#This Row],[Country]]-B449)/B449)+1)^12-1,"")</f>
        <v>7.1576008352183473E-2</v>
      </c>
    </row>
    <row r="451" spans="1:4" x14ac:dyDescent="0.35">
      <c r="A451" s="35">
        <v>35827</v>
      </c>
      <c r="B451" s="36">
        <f>VLOOKUP(A451,Data!$A:$AH,MATCH(Country!$A$1,Data!$A$1:$AH$1,),)</f>
        <v>33.946539999999999</v>
      </c>
      <c r="C451" s="59">
        <f>IF(B439&gt;0,(Table2[[#This Row],[Country]]-B439)/B439,0)</f>
        <v>6.3073789538162423E-2</v>
      </c>
      <c r="D451" s="59">
        <f>IF(Table2[[#This Row],[Country]]&gt;0,(((Table2[[#This Row],[Country]]-B450)/B450)+1)^12-1,"")</f>
        <v>0.10114787934392622</v>
      </c>
    </row>
    <row r="452" spans="1:4" x14ac:dyDescent="0.35">
      <c r="A452" s="35">
        <v>35855</v>
      </c>
      <c r="B452" s="36">
        <f>VLOOKUP(A452,Data!$A:$AH,MATCH(Country!$A$1,Data!$A$1:$AH$1,),)</f>
        <v>34.157409999999999</v>
      </c>
      <c r="C452" s="59">
        <f>IF(B440&gt;0,(Table2[[#This Row],[Country]]-B440)/B440,0)</f>
        <v>6.5549688764773281E-2</v>
      </c>
      <c r="D452" s="59">
        <f>IF(Table2[[#This Row],[Country]]&gt;0,(((Table2[[#This Row],[Country]]-B451)/B451)+1)^12-1,"")</f>
        <v>7.7142116878051059E-2</v>
      </c>
    </row>
    <row r="453" spans="1:4" x14ac:dyDescent="0.35">
      <c r="A453" s="35">
        <v>35886</v>
      </c>
      <c r="B453" s="36">
        <f>VLOOKUP(A453,Data!$A:$AH,MATCH(Country!$A$1,Data!$A$1:$AH$1,),)</f>
        <v>34.372439999999997</v>
      </c>
      <c r="C453" s="59">
        <f>IF(B441&gt;0,(Table2[[#This Row],[Country]]-B441)/B441,0)</f>
        <v>6.7887602944264935E-2</v>
      </c>
      <c r="D453" s="59">
        <f>IF(Table2[[#This Row],[Country]]&gt;0,(((Table2[[#This Row],[Country]]-B452)/B452)+1)^12-1,"")</f>
        <v>7.8214475270688144E-2</v>
      </c>
    </row>
    <row r="454" spans="1:4" x14ac:dyDescent="0.35">
      <c r="A454" s="35">
        <v>35916</v>
      </c>
      <c r="B454" s="36">
        <f>VLOOKUP(A454,Data!$A:$AH,MATCH(Country!$A$1,Data!$A$1:$AH$1,),)</f>
        <v>34.573349999999998</v>
      </c>
      <c r="C454" s="59">
        <f>IF(B442&gt;0,(Table2[[#This Row],[Country]]-B442)/B442,0)</f>
        <v>7.0760268329998668E-2</v>
      </c>
      <c r="D454" s="59">
        <f>IF(Table2[[#This Row],[Country]]&gt;0,(((Table2[[#This Row],[Country]]-B453)/B453)+1)^12-1,"")</f>
        <v>7.2440489888727422E-2</v>
      </c>
    </row>
    <row r="455" spans="1:4" x14ac:dyDescent="0.35">
      <c r="A455" s="35">
        <v>35947</v>
      </c>
      <c r="B455" s="36">
        <f>VLOOKUP(A455,Data!$A:$AH,MATCH(Country!$A$1,Data!$A$1:$AH$1,),)</f>
        <v>34.736899999999999</v>
      </c>
      <c r="C455" s="59">
        <f>IF(B443&gt;0,(Table2[[#This Row],[Country]]-B443)/B443,0)</f>
        <v>7.1198171461276674E-2</v>
      </c>
      <c r="D455" s="59">
        <f>IF(Table2[[#This Row],[Country]]&gt;0,(((Table2[[#This Row],[Country]]-B454)/B454)+1)^12-1,"")</f>
        <v>5.8266742685278983E-2</v>
      </c>
    </row>
    <row r="456" spans="1:4" x14ac:dyDescent="0.35">
      <c r="A456" s="35">
        <v>35977</v>
      </c>
      <c r="B456" s="36">
        <f>VLOOKUP(A456,Data!$A:$AH,MATCH(Country!$A$1,Data!$A$1:$AH$1,),)</f>
        <v>34.900449999999999</v>
      </c>
      <c r="C456" s="59">
        <f>IF(B444&gt;0,(Table2[[#This Row],[Country]]-B444)/B444,0)</f>
        <v>7.1331986153289367E-2</v>
      </c>
      <c r="D456" s="59">
        <f>IF(Table2[[#This Row],[Country]]&gt;0,(((Table2[[#This Row],[Country]]-B455)/B455)+1)^12-1,"")</f>
        <v>5.798526600201992E-2</v>
      </c>
    </row>
    <row r="457" spans="1:4" x14ac:dyDescent="0.35">
      <c r="A457" s="35">
        <v>36008</v>
      </c>
      <c r="B457" s="36">
        <f>VLOOKUP(A457,Data!$A:$AH,MATCH(Country!$A$1,Data!$A$1:$AH$1,),)</f>
        <v>35.107170000000004</v>
      </c>
      <c r="C457" s="59">
        <f>IF(B445&gt;0,(Table2[[#This Row],[Country]]-B445)/B445,0)</f>
        <v>6.8554954358281267E-2</v>
      </c>
      <c r="D457" s="59">
        <f>IF(Table2[[#This Row],[Country]]&gt;0,(((Table2[[#This Row],[Country]]-B456)/B456)+1)^12-1,"")</f>
        <v>7.3439436714689776E-2</v>
      </c>
    </row>
    <row r="458" spans="1:4" x14ac:dyDescent="0.35">
      <c r="A458" s="35">
        <v>36039</v>
      </c>
      <c r="B458" s="36">
        <f>VLOOKUP(A458,Data!$A:$AH,MATCH(Country!$A$1,Data!$A$1:$AH$1,),)</f>
        <v>35.430129999999998</v>
      </c>
      <c r="C458" s="59">
        <f>IF(B446&gt;0,(Table2[[#This Row],[Country]]-B446)/B446,0)</f>
        <v>7.4123658676707588E-2</v>
      </c>
      <c r="D458" s="59">
        <f>IF(Table2[[#This Row],[Country]]&gt;0,(((Table2[[#This Row],[Country]]-B457)/B457)+1)^12-1,"")</f>
        <v>0.11615133493847618</v>
      </c>
    </row>
    <row r="459" spans="1:4" x14ac:dyDescent="0.35">
      <c r="A459" s="35">
        <v>36069</v>
      </c>
      <c r="B459" s="36">
        <f>VLOOKUP(A459,Data!$A:$AH,MATCH(Country!$A$1,Data!$A$1:$AH$1,),)</f>
        <v>35.763039999999997</v>
      </c>
      <c r="C459" s="59">
        <f>IF(B447&gt;0,(Table2[[#This Row],[Country]]-B447)/B447,0)</f>
        <v>7.9002128555071466E-2</v>
      </c>
      <c r="D459" s="59">
        <f>IF(Table2[[#This Row],[Country]]&gt;0,(((Table2[[#This Row],[Country]]-B458)/B458)+1)^12-1,"")</f>
        <v>0.11876840022768231</v>
      </c>
    </row>
    <row r="460" spans="1:4" x14ac:dyDescent="0.35">
      <c r="A460" s="35">
        <v>36100</v>
      </c>
      <c r="B460" s="36">
        <f>VLOOKUP(A460,Data!$A:$AH,MATCH(Country!$A$1,Data!$A$1:$AH$1,),)</f>
        <v>36.084330000000001</v>
      </c>
      <c r="C460" s="59">
        <f>IF(B448&gt;0,(Table2[[#This Row],[Country]]-B448)/B448,0)</f>
        <v>8.2594314361704543E-2</v>
      </c>
      <c r="D460" s="59">
        <f>IF(Table2[[#This Row],[Country]]&gt;0,(((Table2[[#This Row],[Country]]-B459)/B459)+1)^12-1,"")</f>
        <v>0.11329589936316364</v>
      </c>
    </row>
    <row r="461" spans="1:4" x14ac:dyDescent="0.35">
      <c r="A461" s="35">
        <v>36130</v>
      </c>
      <c r="B461" s="36">
        <f>VLOOKUP(A461,Data!$A:$AH,MATCH(Country!$A$1,Data!$A$1:$AH$1,),)</f>
        <v>36.323430000000002</v>
      </c>
      <c r="C461" s="59">
        <f>IF(B449&gt;0,(Table2[[#This Row],[Country]]-B449)/B449,0)</f>
        <v>8.4876717434819532E-2</v>
      </c>
      <c r="D461" s="59">
        <f>IF(Table2[[#This Row],[Country]]&gt;0,(((Table2[[#This Row],[Country]]-B460)/B460)+1)^12-1,"")</f>
        <v>8.2476489810797027E-2</v>
      </c>
    </row>
    <row r="462" spans="1:4" x14ac:dyDescent="0.35">
      <c r="A462" s="35">
        <v>36161</v>
      </c>
      <c r="B462" s="36">
        <f>VLOOKUP(A462,Data!$A:$AH,MATCH(Country!$A$1,Data!$A$1:$AH$1,),)</f>
        <v>36.550910000000002</v>
      </c>
      <c r="C462" s="59">
        <f>IF(B450&gt;0,(Table2[[#This Row],[Country]]-B450)/B450,0)</f>
        <v>8.539999631774968E-2</v>
      </c>
      <c r="D462" s="59">
        <f>IF(Table2[[#This Row],[Country]]&gt;0,(((Table2[[#This Row],[Country]]-B461)/B461)+1)^12-1,"")</f>
        <v>7.7794849984308856E-2</v>
      </c>
    </row>
    <row r="463" spans="1:4" x14ac:dyDescent="0.35">
      <c r="A463" s="35">
        <v>36192</v>
      </c>
      <c r="B463" s="36">
        <f>VLOOKUP(A463,Data!$A:$AH,MATCH(Country!$A$1,Data!$A$1:$AH$1,),)</f>
        <v>36.739370000000001</v>
      </c>
      <c r="C463" s="59">
        <f>IF(B451&gt;0,(Table2[[#This Row],[Country]]-B451)/B451,0)</f>
        <v>8.227141853043056E-2</v>
      </c>
      <c r="D463" s="59">
        <f>IF(Table2[[#This Row],[Country]]&gt;0,(((Table2[[#This Row],[Country]]-B462)/B462)+1)^12-1,"")</f>
        <v>6.3658292807021732E-2</v>
      </c>
    </row>
    <row r="464" spans="1:4" x14ac:dyDescent="0.35">
      <c r="A464" s="35">
        <v>36220</v>
      </c>
      <c r="B464" s="36">
        <f>VLOOKUP(A464,Data!$A:$AH,MATCH(Country!$A$1,Data!$A$1:$AH$1,),)</f>
        <v>36.795830000000002</v>
      </c>
      <c r="C464" s="59">
        <f>IF(B452&gt;0,(Table2[[#This Row],[Country]]-B452)/B452,0)</f>
        <v>7.7242975975052072E-2</v>
      </c>
      <c r="D464" s="59">
        <f>IF(Table2[[#This Row],[Country]]&gt;0,(((Table2[[#This Row],[Country]]-B463)/B463)+1)^12-1,"")</f>
        <v>1.8597923659178894E-2</v>
      </c>
    </row>
    <row r="465" spans="1:4" x14ac:dyDescent="0.35">
      <c r="A465" s="35">
        <v>36251</v>
      </c>
      <c r="B465" s="36">
        <f>VLOOKUP(A465,Data!$A:$AH,MATCH(Country!$A$1,Data!$A$1:$AH$1,),)</f>
        <v>37.033259999999999</v>
      </c>
      <c r="C465" s="59">
        <f>IF(B453&gt;0,(Table2[[#This Row],[Country]]-B453)/B453,0)</f>
        <v>7.7411437768165461E-2</v>
      </c>
      <c r="D465" s="59">
        <f>IF(Table2[[#This Row],[Country]]&gt;0,(((Table2[[#This Row],[Country]]-B464)/B464)+1)^12-1,"")</f>
        <v>8.0239581101594126E-2</v>
      </c>
    </row>
    <row r="466" spans="1:4" x14ac:dyDescent="0.35">
      <c r="A466" s="35">
        <v>36281</v>
      </c>
      <c r="B466" s="36">
        <f>VLOOKUP(A466,Data!$A:$AH,MATCH(Country!$A$1,Data!$A$1:$AH$1,),)</f>
        <v>37.237499999999997</v>
      </c>
      <c r="C466" s="59">
        <f>IF(B454&gt;0,(Table2[[#This Row],[Country]]-B454)/B454,0)</f>
        <v>7.7057907318787436E-2</v>
      </c>
      <c r="D466" s="59">
        <f>IF(Table2[[#This Row],[Country]]&gt;0,(((Table2[[#This Row],[Country]]-B465)/B465)+1)^12-1,"")</f>
        <v>6.8225310464958389E-2</v>
      </c>
    </row>
    <row r="467" spans="1:4" x14ac:dyDescent="0.35">
      <c r="A467" s="35">
        <v>36312</v>
      </c>
      <c r="B467" s="36">
        <f>VLOOKUP(A467,Data!$A:$AH,MATCH(Country!$A$1,Data!$A$1:$AH$1,),)</f>
        <v>37.419319999999999</v>
      </c>
      <c r="C467" s="59">
        <f>IF(B455&gt;0,(Table2[[#This Row],[Country]]-B455)/B455,0)</f>
        <v>7.7221053116426644E-2</v>
      </c>
      <c r="D467" s="59">
        <f>IF(Table2[[#This Row],[Country]]&gt;0,(((Table2[[#This Row],[Country]]-B466)/B466)+1)^12-1,"")</f>
        <v>6.0191939245012094E-2</v>
      </c>
    </row>
    <row r="468" spans="1:4" x14ac:dyDescent="0.35">
      <c r="A468" s="35">
        <v>36342</v>
      </c>
      <c r="B468" s="36">
        <f>VLOOKUP(A468,Data!$A:$AH,MATCH(Country!$A$1,Data!$A$1:$AH$1,),)</f>
        <v>37.645960000000002</v>
      </c>
      <c r="C468" s="59">
        <f>IF(B456&gt;0,(Table2[[#This Row],[Country]]-B456)/B456,0)</f>
        <v>7.8666893979877139E-2</v>
      </c>
      <c r="D468" s="59">
        <f>IF(Table2[[#This Row],[Country]]&gt;0,(((Table2[[#This Row],[Country]]-B467)/B467)+1)^12-1,"")</f>
        <v>7.5151895238485977E-2</v>
      </c>
    </row>
    <row r="469" spans="1:4" x14ac:dyDescent="0.35">
      <c r="A469" s="35">
        <v>36373</v>
      </c>
      <c r="B469" s="36">
        <f>VLOOKUP(A469,Data!$A:$AH,MATCH(Country!$A$1,Data!$A$1:$AH$1,),)</f>
        <v>37.788760000000003</v>
      </c>
      <c r="C469" s="59">
        <f>IF(B457&gt;0,(Table2[[#This Row],[Country]]-B457)/B457,0)</f>
        <v>7.6382972481119943E-2</v>
      </c>
      <c r="D469" s="59">
        <f>IF(Table2[[#This Row],[Country]]&gt;0,(((Table2[[#This Row],[Country]]-B468)/B468)+1)^12-1,"")</f>
        <v>4.6480589229713098E-2</v>
      </c>
    </row>
    <row r="470" spans="1:4" x14ac:dyDescent="0.35">
      <c r="A470" s="35">
        <v>36404</v>
      </c>
      <c r="B470" s="36">
        <f>VLOOKUP(A470,Data!$A:$AH,MATCH(Country!$A$1,Data!$A$1:$AH$1,),)</f>
        <v>37.921590000000002</v>
      </c>
      <c r="C470" s="59">
        <f>IF(B458&gt;0,(Table2[[#This Row],[Country]]-B458)/B458,0)</f>
        <v>7.0320374212570022E-2</v>
      </c>
      <c r="D470" s="59">
        <f>IF(Table2[[#This Row],[Country]]&gt;0,(((Table2[[#This Row],[Country]]-B469)/B469)+1)^12-1,"")</f>
        <v>4.3005903101178689E-2</v>
      </c>
    </row>
    <row r="471" spans="1:4" x14ac:dyDescent="0.35">
      <c r="A471" s="35">
        <v>36434</v>
      </c>
      <c r="B471" s="36">
        <f>VLOOKUP(A471,Data!$A:$AH,MATCH(Country!$A$1,Data!$A$1:$AH$1,),)</f>
        <v>38.11918</v>
      </c>
      <c r="C471" s="59">
        <f>IF(B459&gt;0,(Table2[[#This Row],[Country]]-B459)/B459,0)</f>
        <v>6.5881983187111706E-2</v>
      </c>
      <c r="D471" s="59">
        <f>IF(Table2[[#This Row],[Country]]&gt;0,(((Table2[[#This Row],[Country]]-B470)/B470)+1)^12-1,"")</f>
        <v>6.4349194920485298E-2</v>
      </c>
    </row>
    <row r="472" spans="1:4" x14ac:dyDescent="0.35">
      <c r="A472" s="35">
        <v>36465</v>
      </c>
      <c r="B472" s="36">
        <f>VLOOKUP(A472,Data!$A:$AH,MATCH(Country!$A$1,Data!$A$1:$AH$1,),)</f>
        <v>38.276919999999997</v>
      </c>
      <c r="C472" s="59">
        <f>IF(B460&gt;0,(Table2[[#This Row],[Country]]-B460)/B460,0)</f>
        <v>6.0762940589446875E-2</v>
      </c>
      <c r="D472" s="59">
        <f>IF(Table2[[#This Row],[Country]]&gt;0,(((Table2[[#This Row],[Country]]-B471)/B471)+1)^12-1,"")</f>
        <v>5.0802788469745508E-2</v>
      </c>
    </row>
    <row r="473" spans="1:4" x14ac:dyDescent="0.35">
      <c r="A473" s="35">
        <v>36495</v>
      </c>
      <c r="B473" s="36">
        <f>VLOOKUP(A473,Data!$A:$AH,MATCH(Country!$A$1,Data!$A$1:$AH$1,),)</f>
        <v>38.505229999999997</v>
      </c>
      <c r="C473" s="59">
        <f>IF(B461&gt;0,(Table2[[#This Row],[Country]]-B461)/B461,0)</f>
        <v>6.0065913378774947E-2</v>
      </c>
      <c r="D473" s="59">
        <f>IF(Table2[[#This Row],[Country]]&gt;0,(((Table2[[#This Row],[Country]]-B472)/B472)+1)^12-1,"")</f>
        <v>7.3971728036982265E-2</v>
      </c>
    </row>
    <row r="474" spans="1:4" x14ac:dyDescent="0.35">
      <c r="A474" s="35">
        <v>36526</v>
      </c>
      <c r="B474" s="36">
        <f>VLOOKUP(A474,Data!$A:$AH,MATCH(Country!$A$1,Data!$A$1:$AH$1,),)</f>
        <v>38.739350000000002</v>
      </c>
      <c r="C474" s="59">
        <f>IF(B462&gt;0,(Table2[[#This Row],[Country]]-B462)/B462,0)</f>
        <v>5.9873748697364851E-2</v>
      </c>
      <c r="D474" s="59">
        <f>IF(Table2[[#This Row],[Country]]&gt;0,(((Table2[[#This Row],[Country]]-B473)/B473)+1)^12-1,"")</f>
        <v>7.5452643945100206E-2</v>
      </c>
    </row>
    <row r="475" spans="1:4" x14ac:dyDescent="0.35">
      <c r="A475" s="35">
        <v>36557</v>
      </c>
      <c r="B475" s="36">
        <f>VLOOKUP(A475,Data!$A:$AH,MATCH(Country!$A$1,Data!$A$1:$AH$1,),)</f>
        <v>38.848939999999999</v>
      </c>
      <c r="C475" s="59">
        <f>IF(B463&gt;0,(Table2[[#This Row],[Country]]-B463)/B463,0)</f>
        <v>5.7419874102359346E-2</v>
      </c>
      <c r="D475" s="59">
        <f>IF(Table2[[#This Row],[Country]]&gt;0,(((Table2[[#This Row],[Country]]-B474)/B474)+1)^12-1,"")</f>
        <v>3.4480069712673922E-2</v>
      </c>
    </row>
    <row r="476" spans="1:4" x14ac:dyDescent="0.35">
      <c r="A476" s="35">
        <v>36586</v>
      </c>
      <c r="B476" s="36">
        <f>VLOOKUP(A476,Data!$A:$AH,MATCH(Country!$A$1,Data!$A$1:$AH$1,),)</f>
        <v>39.104640000000003</v>
      </c>
      <c r="C476" s="59">
        <f>IF(B464&gt;0,(Table2[[#This Row],[Country]]-B464)/B464,0)</f>
        <v>6.2746512308595861E-2</v>
      </c>
      <c r="D476" s="59">
        <f>IF(Table2[[#This Row],[Country]]&gt;0,(((Table2[[#This Row],[Country]]-B475)/B475)+1)^12-1,"")</f>
        <v>8.1905735650264377E-2</v>
      </c>
    </row>
    <row r="477" spans="1:4" x14ac:dyDescent="0.35">
      <c r="A477" s="35">
        <v>36617</v>
      </c>
      <c r="B477" s="36">
        <f>VLOOKUP(A477,Data!$A:$AH,MATCH(Country!$A$1,Data!$A$1:$AH$1,),)</f>
        <v>39.568730000000002</v>
      </c>
      <c r="C477" s="59">
        <f>IF(B465&gt;0,(Table2[[#This Row],[Country]]-B465)/B465,0)</f>
        <v>6.846467202725344E-2</v>
      </c>
      <c r="D477" s="59">
        <f>IF(Table2[[#This Row],[Country]]&gt;0,(((Table2[[#This Row],[Country]]-B476)/B476)+1)^12-1,"")</f>
        <v>0.15208847207590326</v>
      </c>
    </row>
    <row r="478" spans="1:4" x14ac:dyDescent="0.35">
      <c r="A478" s="35">
        <v>36647</v>
      </c>
      <c r="B478" s="36">
        <f>VLOOKUP(A478,Data!$A:$AH,MATCH(Country!$A$1,Data!$A$1:$AH$1,),)</f>
        <v>39.467449999999999</v>
      </c>
      <c r="C478" s="59">
        <f>IF(B466&gt;0,(Table2[[#This Row],[Country]]-B466)/B466,0)</f>
        <v>5.9884525008392142E-2</v>
      </c>
      <c r="D478" s="59">
        <f>IF(Table2[[#This Row],[Country]]&gt;0,(((Table2[[#This Row],[Country]]-B477)/B477)+1)^12-1,"")</f>
        <v>-3.0286429888643385E-2</v>
      </c>
    </row>
    <row r="479" spans="1:4" x14ac:dyDescent="0.35">
      <c r="A479" s="35">
        <v>36678</v>
      </c>
      <c r="B479" s="36">
        <f>VLOOKUP(A479,Data!$A:$AH,MATCH(Country!$A$1,Data!$A$1:$AH$1,),)</f>
        <v>39.616050000000001</v>
      </c>
      <c r="C479" s="59">
        <f>IF(B467&gt;0,(Table2[[#This Row],[Country]]-B467)/B467,0)</f>
        <v>5.8705770174337812E-2</v>
      </c>
      <c r="D479" s="59">
        <f>IF(Table2[[#This Row],[Country]]&gt;0,(((Table2[[#This Row],[Country]]-B478)/B478)+1)^12-1,"")</f>
        <v>4.6129006736839173E-2</v>
      </c>
    </row>
    <row r="480" spans="1:4" x14ac:dyDescent="0.35">
      <c r="A480" s="35">
        <v>36708</v>
      </c>
      <c r="B480" s="36">
        <f>VLOOKUP(A480,Data!$A:$AH,MATCH(Country!$A$1,Data!$A$1:$AH$1,),)</f>
        <v>39.762169999999998</v>
      </c>
      <c r="C480" s="59">
        <f>IF(B468&gt;0,(Table2[[#This Row],[Country]]-B468)/B468,0)</f>
        <v>5.6213468855622097E-2</v>
      </c>
      <c r="D480" s="59">
        <f>IF(Table2[[#This Row],[Country]]&gt;0,(((Table2[[#This Row],[Country]]-B479)/B479)+1)^12-1,"")</f>
        <v>4.5169865615011684E-2</v>
      </c>
    </row>
    <row r="481" spans="1:4" x14ac:dyDescent="0.35">
      <c r="A481" s="35">
        <v>36739</v>
      </c>
      <c r="B481" s="36">
        <f>VLOOKUP(A481,Data!$A:$AH,MATCH(Country!$A$1,Data!$A$1:$AH$1,),)</f>
        <v>39.995460000000001</v>
      </c>
      <c r="C481" s="59">
        <f>IF(B469&gt;0,(Table2[[#This Row],[Country]]-B469)/B469,0)</f>
        <v>5.8395671093732573E-2</v>
      </c>
      <c r="D481" s="59">
        <f>IF(Table2[[#This Row],[Country]]&gt;0,(((Table2[[#This Row],[Country]]-B480)/B480)+1)^12-1,"")</f>
        <v>7.2722574436949516E-2</v>
      </c>
    </row>
    <row r="482" spans="1:4" x14ac:dyDescent="0.35">
      <c r="A482" s="35">
        <v>36770</v>
      </c>
      <c r="B482" s="36">
        <f>VLOOKUP(A482,Data!$A:$AH,MATCH(Country!$A$1,Data!$A$1:$AH$1,),)</f>
        <v>40.291849999999997</v>
      </c>
      <c r="C482" s="59">
        <f>IF(B470&gt;0,(Table2[[#This Row],[Country]]-B470)/B470,0)</f>
        <v>6.2504235713744985E-2</v>
      </c>
      <c r="D482" s="59">
        <f>IF(Table2[[#This Row],[Country]]&gt;0,(((Table2[[#This Row],[Country]]-B481)/B481)+1)^12-1,"")</f>
        <v>9.2642649330541893E-2</v>
      </c>
    </row>
    <row r="483" spans="1:4" x14ac:dyDescent="0.35">
      <c r="A483" s="35">
        <v>36800</v>
      </c>
      <c r="B483" s="36">
        <f>VLOOKUP(A483,Data!$A:$AH,MATCH(Country!$A$1,Data!$A$1:$AH$1,),)</f>
        <v>40.424680000000002</v>
      </c>
      <c r="C483" s="59">
        <f>IF(B471&gt;0,(Table2[[#This Row],[Country]]-B471)/B471,0)</f>
        <v>6.0481363974776006E-2</v>
      </c>
      <c r="D483" s="59">
        <f>IF(Table2[[#This Row],[Country]]&gt;0,(((Table2[[#This Row],[Country]]-B482)/B482)+1)^12-1,"")</f>
        <v>4.0285600644075048E-2</v>
      </c>
    </row>
    <row r="484" spans="1:4" x14ac:dyDescent="0.35">
      <c r="A484" s="35">
        <v>36831</v>
      </c>
      <c r="B484" s="36">
        <f>VLOOKUP(A484,Data!$A:$AH,MATCH(Country!$A$1,Data!$A$1:$AH$1,),)</f>
        <v>40.516829999999999</v>
      </c>
      <c r="C484" s="59">
        <f>IF(B472&gt;0,(Table2[[#This Row],[Country]]-B472)/B472,0)</f>
        <v>5.8518553739433633E-2</v>
      </c>
      <c r="D484" s="59">
        <f>IF(Table2[[#This Row],[Country]]&gt;0,(((Table2[[#This Row],[Country]]-B483)/B483)+1)^12-1,"")</f>
        <v>2.7700154234779673E-2</v>
      </c>
    </row>
    <row r="485" spans="1:4" x14ac:dyDescent="0.35">
      <c r="A485" s="35">
        <v>36861</v>
      </c>
      <c r="B485" s="36">
        <f>VLOOKUP(A485,Data!$A:$AH,MATCH(Country!$A$1,Data!$A$1:$AH$1,),)</f>
        <v>40.88794</v>
      </c>
      <c r="C485" s="59">
        <f>IF(B473&gt;0,(Table2[[#This Row],[Country]]-B473)/B473,0)</f>
        <v>6.1880165369743362E-2</v>
      </c>
      <c r="D485" s="59">
        <f>IF(Table2[[#This Row],[Country]]&gt;0,(((Table2[[#This Row],[Country]]-B484)/B484)+1)^12-1,"")</f>
        <v>0.11562248128916153</v>
      </c>
    </row>
    <row r="486" spans="1:4" x14ac:dyDescent="0.35">
      <c r="A486" s="35">
        <v>36892</v>
      </c>
      <c r="B486" s="36">
        <f>VLOOKUP(A486,Data!$A:$AH,MATCH(Country!$A$1,Data!$A$1:$AH$1,),)</f>
        <v>41.308860000000003</v>
      </c>
      <c r="C486" s="59">
        <f>IF(B474&gt;0,(Table2[[#This Row],[Country]]-B474)/B474,0)</f>
        <v>6.6328165031163427E-2</v>
      </c>
      <c r="D486" s="59">
        <f>IF(Table2[[#This Row],[Country]]&gt;0,(((Table2[[#This Row],[Country]]-B485)/B485)+1)^12-1,"")</f>
        <v>0.13077383620614302</v>
      </c>
    </row>
    <row r="487" spans="1:4" x14ac:dyDescent="0.35">
      <c r="A487" s="35">
        <v>36923</v>
      </c>
      <c r="B487" s="36">
        <f>VLOOKUP(A487,Data!$A:$AH,MATCH(Country!$A$1,Data!$A$1:$AH$1,),)</f>
        <v>41.627659999999999</v>
      </c>
      <c r="C487" s="59">
        <f>IF(B475&gt;0,(Table2[[#This Row],[Country]]-B475)/B475,0)</f>
        <v>7.1526275877797432E-2</v>
      </c>
      <c r="D487" s="59">
        <f>IF(Table2[[#This Row],[Country]]&gt;0,(((Table2[[#This Row],[Country]]-B486)/B486)+1)^12-1,"")</f>
        <v>9.6643492363370109E-2</v>
      </c>
    </row>
    <row r="488" spans="1:4" x14ac:dyDescent="0.35">
      <c r="A488" s="35">
        <v>36951</v>
      </c>
      <c r="B488" s="36">
        <f>VLOOKUP(A488,Data!$A:$AH,MATCH(Country!$A$1,Data!$A$1:$AH$1,),)</f>
        <v>42.108350000000002</v>
      </c>
      <c r="C488" s="59">
        <f>IF(B476&gt;0,(Table2[[#This Row],[Country]]-B476)/B476,0)</f>
        <v>7.681211232222053E-2</v>
      </c>
      <c r="D488" s="59">
        <f>IF(Table2[[#This Row],[Country]]&gt;0,(((Table2[[#This Row],[Country]]-B487)/B487)+1)^12-1,"")</f>
        <v>0.14771670846867613</v>
      </c>
    </row>
    <row r="489" spans="1:4" x14ac:dyDescent="0.35">
      <c r="A489" s="35">
        <v>36982</v>
      </c>
      <c r="B489" s="36">
        <f>VLOOKUP(A489,Data!$A:$AH,MATCH(Country!$A$1,Data!$A$1:$AH$1,),)</f>
        <v>42.638849999999998</v>
      </c>
      <c r="C489" s="59">
        <f>IF(B477&gt;0,(Table2[[#This Row],[Country]]-B477)/B477,0)</f>
        <v>7.7589551143036325E-2</v>
      </c>
      <c r="D489" s="59">
        <f>IF(Table2[[#This Row],[Country]]&gt;0,(((Table2[[#This Row],[Country]]-B488)/B488)+1)^12-1,"")</f>
        <v>0.16210964678795148</v>
      </c>
    </row>
    <row r="490" spans="1:4" x14ac:dyDescent="0.35">
      <c r="A490" s="35">
        <v>37012</v>
      </c>
      <c r="B490" s="36">
        <f>VLOOKUP(A490,Data!$A:$AH,MATCH(Country!$A$1,Data!$A$1:$AH$1,),)</f>
        <v>42.614780000000003</v>
      </c>
      <c r="C490" s="59">
        <f>IF(B478&gt;0,(Table2[[#This Row],[Country]]-B478)/B478,0)</f>
        <v>7.9744954386462868E-2</v>
      </c>
      <c r="D490" s="59">
        <f>IF(Table2[[#This Row],[Country]]&gt;0,(((Table2[[#This Row],[Country]]-B489)/B489)+1)^12-1,"")</f>
        <v>-6.7531112025590589E-3</v>
      </c>
    </row>
    <row r="491" spans="1:4" x14ac:dyDescent="0.35">
      <c r="A491" s="35">
        <v>37043</v>
      </c>
      <c r="B491" s="36">
        <f>VLOOKUP(A491,Data!$A:$AH,MATCH(Country!$A$1,Data!$A$1:$AH$1,),)</f>
        <v>42.95102</v>
      </c>
      <c r="C491" s="59">
        <f>IF(B479&gt;0,(Table2[[#This Row],[Country]]-B479)/B479,0)</f>
        <v>8.4182294802232896E-2</v>
      </c>
      <c r="D491" s="59">
        <f>IF(Table2[[#This Row],[Country]]&gt;0,(((Table2[[#This Row],[Country]]-B490)/B490)+1)^12-1,"")</f>
        <v>9.8901520145393995E-2</v>
      </c>
    </row>
    <row r="492" spans="1:4" x14ac:dyDescent="0.35">
      <c r="A492" s="35">
        <v>37073</v>
      </c>
      <c r="B492" s="36">
        <f>VLOOKUP(A492,Data!$A:$AH,MATCH(Country!$A$1,Data!$A$1:$AH$1,),)</f>
        <v>43.199249999999999</v>
      </c>
      <c r="C492" s="59">
        <f>IF(B480&gt;0,(Table2[[#This Row],[Country]]-B480)/B480,0)</f>
        <v>8.6440956316016004E-2</v>
      </c>
      <c r="D492" s="59">
        <f>IF(Table2[[#This Row],[Country]]&gt;0,(((Table2[[#This Row],[Country]]-B491)/B491)+1)^12-1,"")</f>
        <v>7.159998805546941E-2</v>
      </c>
    </row>
    <row r="493" spans="1:4" x14ac:dyDescent="0.35">
      <c r="A493" s="35">
        <v>37104</v>
      </c>
      <c r="B493" s="36">
        <f>VLOOKUP(A493,Data!$A:$AH,MATCH(Country!$A$1,Data!$A$1:$AH$1,),)</f>
        <v>43.479860000000002</v>
      </c>
      <c r="C493" s="59">
        <f>IF(B481&gt;0,(Table2[[#This Row],[Country]]-B481)/B481,0)</f>
        <v>8.7119888107300203E-2</v>
      </c>
      <c r="D493" s="59">
        <f>IF(Table2[[#This Row],[Country]]&gt;0,(((Table2[[#This Row],[Country]]-B492)/B492)+1)^12-1,"")</f>
        <v>8.0794588444288884E-2</v>
      </c>
    </row>
    <row r="494" spans="1:4" x14ac:dyDescent="0.35">
      <c r="A494" s="35">
        <v>37135</v>
      </c>
      <c r="B494" s="36">
        <f>VLOOKUP(A494,Data!$A:$AH,MATCH(Country!$A$1,Data!$A$1:$AH$1,),)</f>
        <v>44.403060000000004</v>
      </c>
      <c r="C494" s="59">
        <f>IF(B482&gt;0,(Table2[[#This Row],[Country]]-B482)/B482,0)</f>
        <v>0.10203577150217742</v>
      </c>
      <c r="D494" s="59">
        <f>IF(Table2[[#This Row],[Country]]&gt;0,(((Table2[[#This Row],[Country]]-B493)/B493)+1)^12-1,"")</f>
        <v>0.28675883191869533</v>
      </c>
    </row>
    <row r="495" spans="1:4" x14ac:dyDescent="0.35">
      <c r="A495" s="35">
        <v>37165</v>
      </c>
      <c r="B495" s="36">
        <f>VLOOKUP(A495,Data!$A:$AH,MATCH(Country!$A$1,Data!$A$1:$AH$1,),)</f>
        <v>44.309240000000003</v>
      </c>
      <c r="C495" s="59">
        <f>IF(B483&gt;0,(Table2[[#This Row],[Country]]-B483)/B483,0)</f>
        <v>9.6093772418235593E-2</v>
      </c>
      <c r="D495" s="59">
        <f>IF(Table2[[#This Row],[Country]]&gt;0,(((Table2[[#This Row],[Country]]-B494)/B494)+1)^12-1,"")</f>
        <v>-2.506242300557826E-2</v>
      </c>
    </row>
    <row r="496" spans="1:4" x14ac:dyDescent="0.35">
      <c r="A496" s="35">
        <v>37196</v>
      </c>
      <c r="B496" s="36">
        <f>VLOOKUP(A496,Data!$A:$AH,MATCH(Country!$A$1,Data!$A$1:$AH$1,),)</f>
        <v>44.672049999999999</v>
      </c>
      <c r="C496" s="59">
        <f>IF(B484&gt;0,(Table2[[#This Row],[Country]]-B484)/B484,0)</f>
        <v>0.1025554072221346</v>
      </c>
      <c r="D496" s="59">
        <f>IF(Table2[[#This Row],[Country]]&gt;0,(((Table2[[#This Row],[Country]]-B495)/B495)+1)^12-1,"")</f>
        <v>0.10280564478196519</v>
      </c>
    </row>
    <row r="497" spans="1:4" x14ac:dyDescent="0.35">
      <c r="A497" s="35">
        <v>37226</v>
      </c>
      <c r="B497" s="36">
        <f>VLOOKUP(A497,Data!$A:$AH,MATCH(Country!$A$1,Data!$A$1:$AH$1,),)</f>
        <v>45.11206</v>
      </c>
      <c r="C497" s="59">
        <f>IF(B485&gt;0,(Table2[[#This Row],[Country]]-B485)/B485,0)</f>
        <v>0.10330968006703196</v>
      </c>
      <c r="D497" s="59">
        <f>IF(Table2[[#This Row],[Country]]&gt;0,(((Table2[[#This Row],[Country]]-B496)/B496)+1)^12-1,"")</f>
        <v>0.12481556660508408</v>
      </c>
    </row>
    <row r="498" spans="1:4" x14ac:dyDescent="0.35">
      <c r="A498" s="35">
        <v>37257</v>
      </c>
      <c r="B498" s="36">
        <f>VLOOKUP(A498,Data!$A:$AH,MATCH(Country!$A$1,Data!$A$1:$AH$1,),)</f>
        <v>45.280589999999997</v>
      </c>
      <c r="C498" s="59">
        <f>IF(B486&gt;0,(Table2[[#This Row],[Country]]-B486)/B486,0)</f>
        <v>9.6147170364904611E-2</v>
      </c>
      <c r="D498" s="59">
        <f>IF(Table2[[#This Row],[Country]]&gt;0,(((Table2[[#This Row],[Country]]-B497)/B497)+1)^12-1,"")</f>
        <v>4.5762378071902976E-2</v>
      </c>
    </row>
    <row r="499" spans="1:4" x14ac:dyDescent="0.35">
      <c r="A499" s="35">
        <v>37288</v>
      </c>
      <c r="B499" s="36">
        <f>VLOOKUP(A499,Data!$A:$AH,MATCH(Country!$A$1,Data!$A$1:$AH$1,),)</f>
        <v>45.52384</v>
      </c>
      <c r="C499" s="59">
        <f>IF(B487&gt;0,(Table2[[#This Row],[Country]]-B487)/B487,0)</f>
        <v>9.3595940775916805E-2</v>
      </c>
      <c r="D499" s="59">
        <f>IF(Table2[[#This Row],[Country]]&gt;0,(((Table2[[#This Row],[Country]]-B498)/B498)+1)^12-1,"")</f>
        <v>6.6403925829810806E-2</v>
      </c>
    </row>
    <row r="500" spans="1:4" x14ac:dyDescent="0.35">
      <c r="A500" s="35">
        <v>37316</v>
      </c>
      <c r="B500" s="36">
        <f>VLOOKUP(A500,Data!$A:$AH,MATCH(Country!$A$1,Data!$A$1:$AH$1,),)</f>
        <v>45.621810000000004</v>
      </c>
      <c r="C500" s="59">
        <f>IF(B488&gt;0,(Table2[[#This Row],[Country]]-B488)/B488,0)</f>
        <v>8.3438557910723216E-2</v>
      </c>
      <c r="D500" s="59">
        <f>IF(Table2[[#This Row],[Country]]&gt;0,(((Table2[[#This Row],[Country]]-B499)/B499)+1)^12-1,"")</f>
        <v>2.6132583819013844E-2</v>
      </c>
    </row>
    <row r="501" spans="1:4" x14ac:dyDescent="0.35">
      <c r="A501" s="35">
        <v>37347</v>
      </c>
      <c r="B501" s="36">
        <f>VLOOKUP(A501,Data!$A:$AH,MATCH(Country!$A$1,Data!$A$1:$AH$1,),)</f>
        <v>45.623469999999998</v>
      </c>
      <c r="C501" s="59">
        <f>IF(B489&gt;0,(Table2[[#This Row],[Country]]-B489)/B489,0)</f>
        <v>6.9997666447383075E-2</v>
      </c>
      <c r="D501" s="59">
        <f>IF(Table2[[#This Row],[Country]]&gt;0,(((Table2[[#This Row],[Country]]-B500)/B500)+1)^12-1,"")</f>
        <v>4.3672065937805371E-4</v>
      </c>
    </row>
    <row r="502" spans="1:4" x14ac:dyDescent="0.35">
      <c r="A502" s="35">
        <v>37377</v>
      </c>
      <c r="B502" s="36">
        <f>VLOOKUP(A502,Data!$A:$AH,MATCH(Country!$A$1,Data!$A$1:$AH$1,),)</f>
        <v>45.840150000000001</v>
      </c>
      <c r="C502" s="59">
        <f>IF(B490&gt;0,(Table2[[#This Row],[Country]]-B490)/B490,0)</f>
        <v>7.5686651438773067E-2</v>
      </c>
      <c r="D502" s="59">
        <f>IF(Table2[[#This Row],[Country]]&gt;0,(((Table2[[#This Row],[Country]]-B501)/B501)+1)^12-1,"")</f>
        <v>5.8504233067404599E-2</v>
      </c>
    </row>
    <row r="503" spans="1:4" x14ac:dyDescent="0.35">
      <c r="A503" s="35">
        <v>37408</v>
      </c>
      <c r="B503" s="36">
        <f>VLOOKUP(A503,Data!$A:$AH,MATCH(Country!$A$1,Data!$A$1:$AH$1,),)</f>
        <v>46.047710000000002</v>
      </c>
      <c r="C503" s="59">
        <f>IF(B491&gt;0,(Table2[[#This Row],[Country]]-B491)/B491,0)</f>
        <v>7.2098171358910737E-2</v>
      </c>
      <c r="D503" s="59">
        <f>IF(Table2[[#This Row],[Country]]&gt;0,(((Table2[[#This Row],[Country]]-B502)/B502)+1)^12-1,"")</f>
        <v>5.5708662121529251E-2</v>
      </c>
    </row>
    <row r="504" spans="1:4" x14ac:dyDescent="0.35">
      <c r="A504" s="35">
        <v>37438</v>
      </c>
      <c r="B504" s="36">
        <f>VLOOKUP(A504,Data!$A:$AH,MATCH(Country!$A$1,Data!$A$1:$AH$1,),)</f>
        <v>46.401380000000003</v>
      </c>
      <c r="C504" s="59">
        <f>IF(B492&gt;0,(Table2[[#This Row],[Country]]-B492)/B492,0)</f>
        <v>7.4124666516201185E-2</v>
      </c>
      <c r="D504" s="59">
        <f>IF(Table2[[#This Row],[Country]]&gt;0,(((Table2[[#This Row],[Country]]-B503)/B503)+1)^12-1,"")</f>
        <v>9.6160924997071406E-2</v>
      </c>
    </row>
    <row r="505" spans="1:4" x14ac:dyDescent="0.35">
      <c r="A505" s="35">
        <v>37469</v>
      </c>
      <c r="B505" s="36">
        <f>VLOOKUP(A505,Data!$A:$AH,MATCH(Country!$A$1,Data!$A$1:$AH$1,),)</f>
        <v>46.754219999999997</v>
      </c>
      <c r="C505" s="59">
        <f>IF(B493&gt;0,(Table2[[#This Row],[Country]]-B493)/B493,0)</f>
        <v>7.5307510189775093E-2</v>
      </c>
      <c r="D505" s="59">
        <f>IF(Table2[[#This Row],[Country]]&gt;0,(((Table2[[#This Row],[Country]]-B504)/B504)+1)^12-1,"")</f>
        <v>9.5163674420817967E-2</v>
      </c>
    </row>
    <row r="506" spans="1:4" x14ac:dyDescent="0.35">
      <c r="A506" s="35">
        <v>37500</v>
      </c>
      <c r="B506" s="36">
        <f>VLOOKUP(A506,Data!$A:$AH,MATCH(Country!$A$1,Data!$A$1:$AH$1,),)</f>
        <v>46.956789999999998</v>
      </c>
      <c r="C506" s="59">
        <f>IF(B494&gt;0,(Table2[[#This Row],[Country]]-B494)/B494,0)</f>
        <v>5.7512477743650869E-2</v>
      </c>
      <c r="D506" s="59">
        <f>IF(Table2[[#This Row],[Country]]&gt;0,(((Table2[[#This Row],[Country]]-B505)/B505)+1)^12-1,"")</f>
        <v>5.3248899634367408E-2</v>
      </c>
    </row>
    <row r="507" spans="1:4" x14ac:dyDescent="0.35">
      <c r="A507" s="35">
        <v>37530</v>
      </c>
      <c r="B507" s="36">
        <f>VLOOKUP(A507,Data!$A:$AH,MATCH(Country!$A$1,Data!$A$1:$AH$1,),)</f>
        <v>47.325400000000002</v>
      </c>
      <c r="C507" s="59">
        <f>IF(B495&gt;0,(Table2[[#This Row],[Country]]-B495)/B495,0)</f>
        <v>6.8070677808962629E-2</v>
      </c>
      <c r="D507" s="59">
        <f>IF(Table2[[#This Row],[Country]]&gt;0,(((Table2[[#This Row],[Country]]-B506)/B506)+1)^12-1,"")</f>
        <v>9.8375187339367898E-2</v>
      </c>
    </row>
    <row r="508" spans="1:4" x14ac:dyDescent="0.35">
      <c r="A508" s="35">
        <v>37561</v>
      </c>
      <c r="B508" s="36">
        <f>VLOOKUP(A508,Data!$A:$AH,MATCH(Country!$A$1,Data!$A$1:$AH$1,),)</f>
        <v>47.742170000000002</v>
      </c>
      <c r="C508" s="59">
        <f>IF(B496&gt;0,(Table2[[#This Row],[Country]]-B496)/B496,0)</f>
        <v>6.8725746859613621E-2</v>
      </c>
      <c r="D508" s="59">
        <f>IF(Table2[[#This Row],[Country]]&gt;0,(((Table2[[#This Row],[Country]]-B507)/B507)+1)^12-1,"")</f>
        <v>0.1109495521867887</v>
      </c>
    </row>
    <row r="509" spans="1:4" x14ac:dyDescent="0.35">
      <c r="A509" s="35">
        <v>37591</v>
      </c>
      <c r="B509" s="36">
        <f>VLOOKUP(A509,Data!$A:$AH,MATCH(Country!$A$1,Data!$A$1:$AH$1,),)</f>
        <v>47.919829999999997</v>
      </c>
      <c r="C509" s="59">
        <f>IF(B497&gt;0,(Table2[[#This Row],[Country]]-B497)/B497,0)</f>
        <v>6.2239897712496349E-2</v>
      </c>
      <c r="D509" s="59">
        <f>IF(Table2[[#This Row],[Country]]&gt;0,(((Table2[[#This Row],[Country]]-B508)/B508)+1)^12-1,"")</f>
        <v>4.5580236521174156E-2</v>
      </c>
    </row>
    <row r="510" spans="1:4" x14ac:dyDescent="0.35">
      <c r="A510" s="35">
        <v>37622</v>
      </c>
      <c r="B510" s="36">
        <f>VLOOKUP(A510,Data!$A:$AH,MATCH(Country!$A$1,Data!$A$1:$AH$1,),)</f>
        <v>48.190480000000001</v>
      </c>
      <c r="C510" s="59">
        <f>IF(B498&gt;0,(Table2[[#This Row],[Country]]-B498)/B498,0)</f>
        <v>6.4263517767767703E-2</v>
      </c>
      <c r="D510" s="59">
        <f>IF(Table2[[#This Row],[Country]]&gt;0,(((Table2[[#This Row],[Country]]-B509)/B509)+1)^12-1,"")</f>
        <v>6.9921219839660376E-2</v>
      </c>
    </row>
    <row r="511" spans="1:4" x14ac:dyDescent="0.35">
      <c r="A511" s="35">
        <v>37653</v>
      </c>
      <c r="B511" s="36">
        <f>VLOOKUP(A511,Data!$A:$AH,MATCH(Country!$A$1,Data!$A$1:$AH$1,),)</f>
        <v>48.490189999999998</v>
      </c>
      <c r="C511" s="59">
        <f>IF(B499&gt;0,(Table2[[#This Row],[Country]]-B499)/B499,0)</f>
        <v>6.5160364327789544E-2</v>
      </c>
      <c r="D511" s="59">
        <f>IF(Table2[[#This Row],[Country]]&gt;0,(((Table2[[#This Row],[Country]]-B510)/B510)+1)^12-1,"")</f>
        <v>7.7237850520815332E-2</v>
      </c>
    </row>
    <row r="512" spans="1:4" x14ac:dyDescent="0.35">
      <c r="A512" s="35">
        <v>37681</v>
      </c>
      <c r="B512" s="36">
        <f>VLOOKUP(A512,Data!$A:$AH,MATCH(Country!$A$1,Data!$A$1:$AH$1,),)</f>
        <v>48.662039999999998</v>
      </c>
      <c r="C512" s="59">
        <f>IF(B500&gt;0,(Table2[[#This Row],[Country]]-B500)/B500,0)</f>
        <v>6.6639837393562287E-2</v>
      </c>
      <c r="D512" s="59">
        <f>IF(Table2[[#This Row],[Country]]&gt;0,(((Table2[[#This Row],[Country]]-B511)/B511)+1)^12-1,"")</f>
        <v>4.3367024289879375E-2</v>
      </c>
    </row>
    <row r="513" spans="1:4" x14ac:dyDescent="0.35">
      <c r="A513" s="35">
        <v>37712</v>
      </c>
      <c r="B513" s="36">
        <f>VLOOKUP(A513,Data!$A:$AH,MATCH(Country!$A$1,Data!$A$1:$AH$1,),)</f>
        <v>48.972540000000002</v>
      </c>
      <c r="C513" s="59">
        <f>IF(B501&gt;0,(Table2[[#This Row],[Country]]-B501)/B501,0)</f>
        <v>7.3406735612175159E-2</v>
      </c>
      <c r="D513" s="59">
        <f>IF(Table2[[#This Row],[Country]]&gt;0,(((Table2[[#This Row],[Country]]-B512)/B512)+1)^12-1,"")</f>
        <v>7.9314021425948456E-2</v>
      </c>
    </row>
    <row r="514" spans="1:4" x14ac:dyDescent="0.35">
      <c r="A514" s="35">
        <v>37742</v>
      </c>
      <c r="B514" s="36">
        <f>VLOOKUP(A514,Data!$A:$AH,MATCH(Country!$A$1,Data!$A$1:$AH$1,),)</f>
        <v>49.474820000000001</v>
      </c>
      <c r="C514" s="59">
        <f>IF(B502&gt;0,(Table2[[#This Row],[Country]]-B502)/B502,0)</f>
        <v>7.9290098309015122E-2</v>
      </c>
      <c r="D514" s="59">
        <f>IF(Table2[[#This Row],[Country]]&gt;0,(((Table2[[#This Row],[Country]]-B513)/B513)+1)^12-1,"")</f>
        <v>0.1302619782925134</v>
      </c>
    </row>
    <row r="515" spans="1:4" x14ac:dyDescent="0.35">
      <c r="A515" s="35">
        <v>37773</v>
      </c>
      <c r="B515" s="36">
        <f>VLOOKUP(A515,Data!$A:$AH,MATCH(Country!$A$1,Data!$A$1:$AH$1,),)</f>
        <v>49.779510000000002</v>
      </c>
      <c r="C515" s="59">
        <f>IF(B503&gt;0,(Table2[[#This Row],[Country]]-B503)/B503,0)</f>
        <v>8.1042032274786291E-2</v>
      </c>
      <c r="D515" s="59">
        <f>IF(Table2[[#This Row],[Country]]&gt;0,(((Table2[[#This Row],[Country]]-B514)/B514)+1)^12-1,"")</f>
        <v>7.6457119307765442E-2</v>
      </c>
    </row>
    <row r="516" spans="1:4" x14ac:dyDescent="0.35">
      <c r="A516" s="35">
        <v>37803</v>
      </c>
      <c r="B516" s="36">
        <f>VLOOKUP(A516,Data!$A:$AH,MATCH(Country!$A$1,Data!$A$1:$AH$1,),)</f>
        <v>50.16722</v>
      </c>
      <c r="C516" s="59">
        <f>IF(B504&gt;0,(Table2[[#This Row],[Country]]-B504)/B504,0)</f>
        <v>8.1157931078773879E-2</v>
      </c>
      <c r="D516" s="59">
        <f>IF(Table2[[#This Row],[Country]]&gt;0,(((Table2[[#This Row],[Country]]-B515)/B515)+1)^12-1,"")</f>
        <v>9.757199330335431E-2</v>
      </c>
    </row>
    <row r="517" spans="1:4" x14ac:dyDescent="0.35">
      <c r="A517" s="35">
        <v>37834</v>
      </c>
      <c r="B517" s="36">
        <f>VLOOKUP(A517,Data!$A:$AH,MATCH(Country!$A$1,Data!$A$1:$AH$1,),)</f>
        <v>50.649569999999997</v>
      </c>
      <c r="C517" s="59">
        <f>IF(B505&gt;0,(Table2[[#This Row],[Country]]-B505)/B505,0)</f>
        <v>8.3315473982883276E-2</v>
      </c>
      <c r="D517" s="59">
        <f>IF(Table2[[#This Row],[Country]]&gt;0,(((Table2[[#This Row],[Country]]-B516)/B516)+1)^12-1,"")</f>
        <v>0.12167935675288377</v>
      </c>
    </row>
    <row r="518" spans="1:4" x14ac:dyDescent="0.35">
      <c r="A518" s="35">
        <v>37865</v>
      </c>
      <c r="B518" s="36">
        <f>VLOOKUP(A518,Data!$A:$AH,MATCH(Country!$A$1,Data!$A$1:$AH$1,),)</f>
        <v>50.417110000000001</v>
      </c>
      <c r="C518" s="59">
        <f>IF(B506&gt;0,(Table2[[#This Row],[Country]]-B506)/B506,0)</f>
        <v>7.3691579002738539E-2</v>
      </c>
      <c r="D518" s="59">
        <f>IF(Table2[[#This Row],[Country]]&gt;0,(((Table2[[#This Row],[Country]]-B517)/B517)+1)^12-1,"")</f>
        <v>-5.3705713465473259E-2</v>
      </c>
    </row>
    <row r="519" spans="1:4" x14ac:dyDescent="0.35">
      <c r="A519" s="35">
        <v>37895</v>
      </c>
      <c r="B519" s="36">
        <f>VLOOKUP(A519,Data!$A:$AH,MATCH(Country!$A$1,Data!$A$1:$AH$1,),)</f>
        <v>50.340730000000001</v>
      </c>
      <c r="C519" s="59">
        <f>IF(B507&gt;0,(Table2[[#This Row],[Country]]-B507)/B507,0)</f>
        <v>6.3714833894694997E-2</v>
      </c>
      <c r="D519" s="59">
        <f>IF(Table2[[#This Row],[Country]]&gt;0,(((Table2[[#This Row],[Country]]-B518)/B518)+1)^12-1,"")</f>
        <v>-1.8028827731346508E-2</v>
      </c>
    </row>
    <row r="520" spans="1:4" x14ac:dyDescent="0.35">
      <c r="A520" s="35">
        <v>37926</v>
      </c>
      <c r="B520" s="36">
        <f>VLOOKUP(A520,Data!$A:$AH,MATCH(Country!$A$1,Data!$A$1:$AH$1,),)</f>
        <v>50.386389999999999</v>
      </c>
      <c r="C520" s="59">
        <f>IF(B508&gt;0,(Table2[[#This Row],[Country]]-B508)/B508,0)</f>
        <v>5.5385417127038782E-2</v>
      </c>
      <c r="D520" s="59">
        <f>IF(Table2[[#This Row],[Country]]&gt;0,(((Table2[[#This Row],[Country]]-B519)/B519)+1)^12-1,"")</f>
        <v>1.093868994693703E-2</v>
      </c>
    </row>
    <row r="521" spans="1:4" x14ac:dyDescent="0.35">
      <c r="A521" s="35">
        <v>37956</v>
      </c>
      <c r="B521" s="36">
        <f>VLOOKUP(A521,Data!$A:$AH,MATCH(Country!$A$1,Data!$A$1:$AH$1,),)</f>
        <v>50.371450000000003</v>
      </c>
      <c r="C521" s="59">
        <f>IF(B509&gt;0,(Table2[[#This Row],[Country]]-B509)/B509,0)</f>
        <v>5.1160865971352686E-2</v>
      </c>
      <c r="D521" s="59">
        <f>IF(Table2[[#This Row],[Country]]&gt;0,(((Table2[[#This Row],[Country]]-B520)/B520)+1)^12-1,"")</f>
        <v>-3.5523068708471772E-3</v>
      </c>
    </row>
    <row r="522" spans="1:4" x14ac:dyDescent="0.35">
      <c r="A522" s="35">
        <v>37987</v>
      </c>
      <c r="B522" s="36">
        <f>VLOOKUP(A522,Data!$A:$AH,MATCH(Country!$A$1,Data!$A$1:$AH$1,),)</f>
        <v>50.439529999999998</v>
      </c>
      <c r="C522" s="59">
        <f>IF(B510&gt;0,(Table2[[#This Row],[Country]]-B510)/B510,0)</f>
        <v>4.6670006192094306E-2</v>
      </c>
      <c r="D522" s="59">
        <f>IF(Table2[[#This Row],[Country]]&gt;0,(((Table2[[#This Row],[Country]]-B521)/B521)+1)^12-1,"")</f>
        <v>1.6339819031802039E-2</v>
      </c>
    </row>
    <row r="523" spans="1:4" x14ac:dyDescent="0.35">
      <c r="A523" s="35">
        <v>38018</v>
      </c>
      <c r="B523" s="36">
        <f>VLOOKUP(A523,Data!$A:$AH,MATCH(Country!$A$1,Data!$A$1:$AH$1,),)</f>
        <v>50.761650000000003</v>
      </c>
      <c r="C523" s="59">
        <f>IF(B511&gt;0,(Table2[[#This Row],[Country]]-B511)/B511,0)</f>
        <v>4.6843701787928752E-2</v>
      </c>
      <c r="D523" s="59">
        <f>IF(Table2[[#This Row],[Country]]&gt;0,(((Table2[[#This Row],[Country]]-B522)/B522)+1)^12-1,"")</f>
        <v>7.9385029811862573E-2</v>
      </c>
    </row>
    <row r="524" spans="1:4" x14ac:dyDescent="0.35">
      <c r="A524" s="35">
        <v>38047</v>
      </c>
      <c r="B524" s="36">
        <f>VLOOKUP(A524,Data!$A:$AH,MATCH(Country!$A$1,Data!$A$1:$AH$1,),)</f>
        <v>51.058860000000003</v>
      </c>
      <c r="C524" s="59">
        <f>IF(B512&gt;0,(Table2[[#This Row],[Country]]-B512)/B512,0)</f>
        <v>4.9254408569801129E-2</v>
      </c>
      <c r="D524" s="59">
        <f>IF(Table2[[#This Row],[Country]]&gt;0,(((Table2[[#This Row],[Country]]-B523)/B523)+1)^12-1,"")</f>
        <v>7.2567428176634863E-2</v>
      </c>
    </row>
    <row r="525" spans="1:4" x14ac:dyDescent="0.35">
      <c r="A525" s="35">
        <v>38078</v>
      </c>
      <c r="B525" s="36">
        <f>VLOOKUP(A525,Data!$A:$AH,MATCH(Country!$A$1,Data!$A$1:$AH$1,),)</f>
        <v>51.400080000000003</v>
      </c>
      <c r="C525" s="59">
        <f>IF(B513&gt;0,(Table2[[#This Row],[Country]]-B513)/B513,0)</f>
        <v>4.9569411756057585E-2</v>
      </c>
      <c r="D525" s="59">
        <f>IF(Table2[[#This Row],[Country]]&gt;0,(((Table2[[#This Row],[Country]]-B524)/B524)+1)^12-1,"")</f>
        <v>8.3208779058215221E-2</v>
      </c>
    </row>
    <row r="526" spans="1:4" x14ac:dyDescent="0.35">
      <c r="A526" s="35">
        <v>38108</v>
      </c>
      <c r="B526" s="36">
        <f>VLOOKUP(A526,Data!$A:$AH,MATCH(Country!$A$1,Data!$A$1:$AH$1,),)</f>
        <v>52.038519999999998</v>
      </c>
      <c r="C526" s="59">
        <f>IF(B514&gt;0,(Table2[[#This Row],[Country]]-B514)/B514,0)</f>
        <v>5.1818278469734649E-2</v>
      </c>
      <c r="D526" s="59">
        <f>IF(Table2[[#This Row],[Country]]&gt;0,(((Table2[[#This Row],[Country]]-B525)/B525)+1)^12-1,"")</f>
        <v>0.1596680685580425</v>
      </c>
    </row>
    <row r="527" spans="1:4" x14ac:dyDescent="0.35">
      <c r="A527" s="35">
        <v>38139</v>
      </c>
      <c r="B527" s="36">
        <f>VLOOKUP(A527,Data!$A:$AH,MATCH(Country!$A$1,Data!$A$1:$AH$1,),)</f>
        <v>52.058439999999997</v>
      </c>
      <c r="C527" s="59">
        <f>IF(B515&gt;0,(Table2[[#This Row],[Country]]-B515)/B515,0)</f>
        <v>4.578048277293198E-2</v>
      </c>
      <c r="D527" s="59">
        <f>IF(Table2[[#This Row],[Country]]&gt;0,(((Table2[[#This Row],[Country]]-B526)/B526)+1)^12-1,"")</f>
        <v>4.6032037190542052E-3</v>
      </c>
    </row>
    <row r="528" spans="1:4" x14ac:dyDescent="0.35">
      <c r="A528" s="35">
        <v>38169</v>
      </c>
      <c r="B528" s="36">
        <f>VLOOKUP(A528,Data!$A:$AH,MATCH(Country!$A$1,Data!$A$1:$AH$1,),)</f>
        <v>52.173009999999998</v>
      </c>
      <c r="C528" s="59">
        <f>IF(B516&gt;0,(Table2[[#This Row],[Country]]-B516)/B516,0)</f>
        <v>3.9982083918542778E-2</v>
      </c>
      <c r="D528" s="59">
        <f>IF(Table2[[#This Row],[Country]]&gt;0,(((Table2[[#This Row],[Country]]-B527)/B527)+1)^12-1,"")</f>
        <v>2.6731578418043078E-2</v>
      </c>
    </row>
    <row r="529" spans="1:4" x14ac:dyDescent="0.35">
      <c r="A529" s="35">
        <v>38200</v>
      </c>
      <c r="B529" s="36">
        <f>VLOOKUP(A529,Data!$A:$AH,MATCH(Country!$A$1,Data!$A$1:$AH$1,),)</f>
        <v>52.391359999999999</v>
      </c>
      <c r="C529" s="59">
        <f>IF(B517&gt;0,(Table2[[#This Row],[Country]]-B517)/B517,0)</f>
        <v>3.4389038248498496E-2</v>
      </c>
      <c r="D529" s="59">
        <f>IF(Table2[[#This Row],[Country]]&gt;0,(((Table2[[#This Row],[Country]]-B528)/B528)+1)^12-1,"")</f>
        <v>5.1393650677067582E-2</v>
      </c>
    </row>
    <row r="530" spans="1:4" x14ac:dyDescent="0.35">
      <c r="A530" s="35">
        <v>38231</v>
      </c>
      <c r="B530" s="36">
        <f>VLOOKUP(A530,Data!$A:$AH,MATCH(Country!$A$1,Data!$A$1:$AH$1,),)</f>
        <v>52.67944</v>
      </c>
      <c r="C530" s="59">
        <f>IF(B518&gt;0,(Table2[[#This Row],[Country]]-B518)/B518,0)</f>
        <v>4.4872266577755025E-2</v>
      </c>
      <c r="D530" s="59">
        <f>IF(Table2[[#This Row],[Country]]&gt;0,(((Table2[[#This Row],[Country]]-B529)/B529)+1)^12-1,"")</f>
        <v>6.8015925936212973E-2</v>
      </c>
    </row>
    <row r="531" spans="1:4" x14ac:dyDescent="0.35">
      <c r="A531" s="35">
        <v>38261</v>
      </c>
      <c r="B531" s="36">
        <f>VLOOKUP(A531,Data!$A:$AH,MATCH(Country!$A$1,Data!$A$1:$AH$1,),)</f>
        <v>52.911900000000003</v>
      </c>
      <c r="C531" s="59">
        <f>IF(B519&gt;0,(Table2[[#This Row],[Country]]-B519)/B519,0)</f>
        <v>5.1075341974580073E-2</v>
      </c>
      <c r="D531" s="59">
        <f>IF(Table2[[#This Row],[Country]]&gt;0,(((Table2[[#This Row],[Country]]-B530)/B530)+1)^12-1,"")</f>
        <v>5.4256982174640145E-2</v>
      </c>
    </row>
    <row r="532" spans="1:4" x14ac:dyDescent="0.35">
      <c r="A532" s="35">
        <v>38292</v>
      </c>
      <c r="B532" s="36">
        <f>VLOOKUP(A532,Data!$A:$AH,MATCH(Country!$A$1,Data!$A$1:$AH$1,),)</f>
        <v>53.131900000000002</v>
      </c>
      <c r="C532" s="59">
        <f>IF(B520&gt;0,(Table2[[#This Row],[Country]]-B520)/B520,0)</f>
        <v>5.4489118986297748E-2</v>
      </c>
      <c r="D532" s="59">
        <f>IF(Table2[[#This Row],[Country]]&gt;0,(((Table2[[#This Row],[Country]]-B531)/B531)+1)^12-1,"")</f>
        <v>5.1051212674391611E-2</v>
      </c>
    </row>
    <row r="533" spans="1:4" x14ac:dyDescent="0.35">
      <c r="A533" s="35">
        <v>38322</v>
      </c>
      <c r="B533" s="36">
        <f>VLOOKUP(A533,Data!$A:$AH,MATCH(Country!$A$1,Data!$A$1:$AH$1,),)</f>
        <v>53.285499999999999</v>
      </c>
      <c r="C533" s="59">
        <f>IF(B521&gt;0,(Table2[[#This Row],[Country]]-B521)/B521,0)</f>
        <v>5.7851223262383671E-2</v>
      </c>
      <c r="D533" s="59">
        <f>IF(Table2[[#This Row],[Country]]&gt;0,(((Table2[[#This Row],[Country]]-B532)/B532)+1)^12-1,"")</f>
        <v>3.524796282289766E-2</v>
      </c>
    </row>
    <row r="534" spans="1:4" x14ac:dyDescent="0.35">
      <c r="A534" s="35">
        <v>38353</v>
      </c>
      <c r="B534" s="36">
        <f>VLOOKUP(A534,Data!$A:$AH,MATCH(Country!$A$1,Data!$A$1:$AH$1,),)</f>
        <v>53.336970000000001</v>
      </c>
      <c r="C534" s="59">
        <f>IF(B522&gt;0,(Table2[[#This Row],[Country]]-B522)/B522,0)</f>
        <v>5.7443834230810703E-2</v>
      </c>
      <c r="D534" s="59">
        <f>IF(Table2[[#This Row],[Country]]&gt;0,(((Table2[[#This Row],[Country]]-B533)/B533)+1)^12-1,"")</f>
        <v>1.1652923730650411E-2</v>
      </c>
    </row>
    <row r="535" spans="1:4" x14ac:dyDescent="0.35">
      <c r="A535" s="35">
        <v>38384</v>
      </c>
      <c r="B535" s="36">
        <f>VLOOKUP(A535,Data!$A:$AH,MATCH(Country!$A$1,Data!$A$1:$AH$1,),)</f>
        <v>53.405880000000003</v>
      </c>
      <c r="C535" s="59">
        <f>IF(B523&gt;0,(Table2[[#This Row],[Country]]-B523)/B523,0)</f>
        <v>5.2091096329611036E-2</v>
      </c>
      <c r="D535" s="59">
        <f>IF(Table2[[#This Row],[Country]]&gt;0,(((Table2[[#This Row],[Country]]-B534)/B534)+1)^12-1,"")</f>
        <v>1.5614335726092055E-2</v>
      </c>
    </row>
    <row r="536" spans="1:4" x14ac:dyDescent="0.35">
      <c r="A536" s="35">
        <v>38412</v>
      </c>
      <c r="B536" s="36">
        <f>VLOOKUP(A536,Data!$A:$AH,MATCH(Country!$A$1,Data!$A$1:$AH$1,),)</f>
        <v>53.481430000000003</v>
      </c>
      <c r="C536" s="59">
        <f>IF(B524&gt;0,(Table2[[#This Row],[Country]]-B524)/B524,0)</f>
        <v>4.7446613574999526E-2</v>
      </c>
      <c r="D536" s="59">
        <f>IF(Table2[[#This Row],[Country]]&gt;0,(((Table2[[#This Row],[Country]]-B535)/B535)+1)^12-1,"")</f>
        <v>1.7108362950410072E-2</v>
      </c>
    </row>
    <row r="537" spans="1:4" x14ac:dyDescent="0.35">
      <c r="A537" s="35">
        <v>38443</v>
      </c>
      <c r="B537" s="36">
        <f>VLOOKUP(A537,Data!$A:$AH,MATCH(Country!$A$1,Data!$A$1:$AH$1,),)</f>
        <v>53.597659999999998</v>
      </c>
      <c r="C537" s="59">
        <f>IF(B525&gt;0,(Table2[[#This Row],[Country]]-B525)/B525,0)</f>
        <v>4.275440816434517E-2</v>
      </c>
      <c r="D537" s="59">
        <f>IF(Table2[[#This Row],[Country]]&gt;0,(((Table2[[#This Row],[Country]]-B536)/B536)+1)^12-1,"")</f>
        <v>2.6393328873059341E-2</v>
      </c>
    </row>
    <row r="538" spans="1:4" x14ac:dyDescent="0.35">
      <c r="A538" s="35">
        <v>38473</v>
      </c>
      <c r="B538" s="36">
        <f>VLOOKUP(A538,Data!$A:$AH,MATCH(Country!$A$1,Data!$A$1:$AH$1,),)</f>
        <v>53.742109999999997</v>
      </c>
      <c r="C538" s="59">
        <f>IF(B526&gt;0,(Table2[[#This Row],[Country]]-B526)/B526,0)</f>
        <v>3.273709552077958E-2</v>
      </c>
      <c r="D538" s="59">
        <f>IF(Table2[[#This Row],[Country]]&gt;0,(((Table2[[#This Row],[Country]]-B537)/B537)+1)^12-1,"")</f>
        <v>3.2824685232200723E-2</v>
      </c>
    </row>
    <row r="539" spans="1:4" x14ac:dyDescent="0.35">
      <c r="A539" s="35">
        <v>38504</v>
      </c>
      <c r="B539" s="36">
        <f>VLOOKUP(A539,Data!$A:$AH,MATCH(Country!$A$1,Data!$A$1:$AH$1,),)</f>
        <v>54.01193</v>
      </c>
      <c r="C539" s="59">
        <f>IF(B527&gt;0,(Table2[[#This Row],[Country]]-B527)/B527,0)</f>
        <v>3.7524943121614904E-2</v>
      </c>
      <c r="D539" s="59">
        <f>IF(Table2[[#This Row],[Country]]&gt;0,(((Table2[[#This Row],[Country]]-B538)/B538)+1)^12-1,"")</f>
        <v>6.1939539759439777E-2</v>
      </c>
    </row>
    <row r="540" spans="1:4" x14ac:dyDescent="0.35">
      <c r="A540" s="35">
        <v>38534</v>
      </c>
      <c r="B540" s="36">
        <f>VLOOKUP(A540,Data!$A:$AH,MATCH(Country!$A$1,Data!$A$1:$AH$1,),)</f>
        <v>54.274279999999997</v>
      </c>
      <c r="C540" s="59">
        <f>IF(B528&gt;0,(Table2[[#This Row],[Country]]-B528)/B528,0)</f>
        <v>4.0275038760462539E-2</v>
      </c>
      <c r="D540" s="59">
        <f>IF(Table2[[#This Row],[Country]]&gt;0,(((Table2[[#This Row],[Country]]-B539)/B539)+1)^12-1,"")</f>
        <v>5.9869748422179958E-2</v>
      </c>
    </row>
    <row r="541" spans="1:4" x14ac:dyDescent="0.35">
      <c r="A541" s="35">
        <v>38565</v>
      </c>
      <c r="B541" s="36">
        <f>VLOOKUP(A541,Data!$A:$AH,MATCH(Country!$A$1,Data!$A$1:$AH$1,),)</f>
        <v>54.546590000000002</v>
      </c>
      <c r="C541" s="59">
        <f>IF(B529&gt;0,(Table2[[#This Row],[Country]]-B529)/B529,0)</f>
        <v>4.11371264269529E-2</v>
      </c>
      <c r="D541" s="59">
        <f>IF(Table2[[#This Row],[Country]]&gt;0,(((Table2[[#This Row],[Country]]-B540)/B540)+1)^12-1,"")</f>
        <v>6.1897059797288767E-2</v>
      </c>
    </row>
    <row r="542" spans="1:4" x14ac:dyDescent="0.35">
      <c r="A542" s="35">
        <v>38596</v>
      </c>
      <c r="B542" s="36">
        <f>VLOOKUP(A542,Data!$A:$AH,MATCH(Country!$A$1,Data!$A$1:$AH$1,),)</f>
        <v>54.829689999999999</v>
      </c>
      <c r="C542" s="59">
        <f>IF(B530&gt;0,(Table2[[#This Row],[Country]]-B530)/B530,0)</f>
        <v>4.0817632078093462E-2</v>
      </c>
      <c r="D542" s="59">
        <f>IF(Table2[[#This Row],[Country]]&gt;0,(((Table2[[#This Row],[Country]]-B541)/B541)+1)^12-1,"")</f>
        <v>6.4089645134864481E-2</v>
      </c>
    </row>
    <row r="543" spans="1:4" x14ac:dyDescent="0.35">
      <c r="A543" s="35">
        <v>38626</v>
      </c>
      <c r="B543" s="36">
        <f>VLOOKUP(A543,Data!$A:$AH,MATCH(Country!$A$1,Data!$A$1:$AH$1,),)</f>
        <v>55.114449999999998</v>
      </c>
      <c r="C543" s="59">
        <f>IF(B531&gt;0,(Table2[[#This Row],[Country]]-B531)/B531,0)</f>
        <v>4.1626741810443305E-2</v>
      </c>
      <c r="D543" s="59">
        <f>IF(Table2[[#This Row],[Country]]&gt;0,(((Table2[[#This Row],[Country]]-B542)/B542)+1)^12-1,"")</f>
        <v>6.4133826761191504E-2</v>
      </c>
    </row>
    <row r="544" spans="1:4" x14ac:dyDescent="0.35">
      <c r="A544" s="35">
        <v>38657</v>
      </c>
      <c r="B544" s="36">
        <f>VLOOKUP(A544,Data!$A:$AH,MATCH(Country!$A$1,Data!$A$1:$AH$1,),)</f>
        <v>55.250610000000002</v>
      </c>
      <c r="C544" s="59">
        <f>IF(B532&gt;0,(Table2[[#This Row],[Country]]-B532)/B532,0)</f>
        <v>3.9876420756645256E-2</v>
      </c>
      <c r="D544" s="59">
        <f>IF(Table2[[#This Row],[Country]]&gt;0,(((Table2[[#This Row],[Country]]-B543)/B543)+1)^12-1,"")</f>
        <v>3.0052102547098336E-2</v>
      </c>
    </row>
    <row r="545" spans="1:4" x14ac:dyDescent="0.35">
      <c r="A545" s="35">
        <v>38687</v>
      </c>
      <c r="B545" s="36">
        <f>VLOOKUP(A545,Data!$A:$AH,MATCH(Country!$A$1,Data!$A$1:$AH$1,),)</f>
        <v>55.473930000000003</v>
      </c>
      <c r="C545" s="59">
        <f>IF(B533&gt;0,(Table2[[#This Row],[Country]]-B533)/B533,0)</f>
        <v>4.1069897063929287E-2</v>
      </c>
      <c r="D545" s="59">
        <f>IF(Table2[[#This Row],[Country]]&gt;0,(((Table2[[#This Row],[Country]]-B544)/B544)+1)^12-1,"")</f>
        <v>4.9596280268943138E-2</v>
      </c>
    </row>
    <row r="546" spans="1:4" x14ac:dyDescent="0.35">
      <c r="A546" s="35">
        <v>38718</v>
      </c>
      <c r="B546" s="36">
        <f>VLOOKUP(A546,Data!$A:$AH,MATCH(Country!$A$1,Data!$A$1:$AH$1,),)</f>
        <v>55.825940000000003</v>
      </c>
      <c r="C546" s="59">
        <f>IF(B534&gt;0,(Table2[[#This Row],[Country]]-B534)/B534,0)</f>
        <v>4.6665005529935459E-2</v>
      </c>
      <c r="D546" s="59">
        <f>IF(Table2[[#This Row],[Country]]&gt;0,(((Table2[[#This Row],[Country]]-B545)/B545)+1)^12-1,"")</f>
        <v>7.8860577138384347E-2</v>
      </c>
    </row>
    <row r="547" spans="1:4" x14ac:dyDescent="0.35">
      <c r="A547" s="35">
        <v>38749</v>
      </c>
      <c r="B547" s="36">
        <f>VLOOKUP(A547,Data!$A:$AH,MATCH(Country!$A$1,Data!$A$1:$AH$1,),)</f>
        <v>56.027679999999997</v>
      </c>
      <c r="C547" s="59">
        <f>IF(B535&gt;0,(Table2[[#This Row],[Country]]-B535)/B535,0)</f>
        <v>4.9091972644210585E-2</v>
      </c>
      <c r="D547" s="59">
        <f>IF(Table2[[#This Row],[Country]]&gt;0,(((Table2[[#This Row],[Country]]-B546)/B546)+1)^12-1,"")</f>
        <v>4.4237152199579244E-2</v>
      </c>
    </row>
    <row r="548" spans="1:4" x14ac:dyDescent="0.35">
      <c r="A548" s="35">
        <v>38777</v>
      </c>
      <c r="B548" s="36">
        <f>VLOOKUP(A548,Data!$A:$AH,MATCH(Country!$A$1,Data!$A$1:$AH$1,),)</f>
        <v>56.1464</v>
      </c>
      <c r="C548" s="59">
        <f>IF(B536&gt;0,(Table2[[#This Row],[Country]]-B536)/B536,0)</f>
        <v>4.9829819434521416E-2</v>
      </c>
      <c r="D548" s="59">
        <f>IF(Table2[[#This Row],[Country]]&gt;0,(((Table2[[#This Row],[Country]]-B547)/B547)+1)^12-1,"")</f>
        <v>2.5725872056626686E-2</v>
      </c>
    </row>
    <row r="549" spans="1:4" x14ac:dyDescent="0.35">
      <c r="A549" s="35">
        <v>38808</v>
      </c>
      <c r="B549" s="36">
        <f>VLOOKUP(A549,Data!$A:$AH,MATCH(Country!$A$1,Data!$A$1:$AH$1,),)</f>
        <v>56.455240000000003</v>
      </c>
      <c r="C549" s="59">
        <f>IF(B537&gt;0,(Table2[[#This Row],[Country]]-B537)/B537,0)</f>
        <v>5.3315387276235679E-2</v>
      </c>
      <c r="D549" s="59">
        <f>IF(Table2[[#This Row],[Country]]&gt;0,(((Table2[[#This Row],[Country]]-B548)/B548)+1)^12-1,"")</f>
        <v>6.804145975469833E-2</v>
      </c>
    </row>
    <row r="550" spans="1:4" x14ac:dyDescent="0.35">
      <c r="A550" s="35">
        <v>38838</v>
      </c>
      <c r="B550" s="36">
        <f>VLOOKUP(A550,Data!$A:$AH,MATCH(Country!$A$1,Data!$A$1:$AH$1,),)</f>
        <v>56.511699999999998</v>
      </c>
      <c r="C550" s="59">
        <f>IF(B538&gt;0,(Table2[[#This Row],[Country]]-B538)/B538,0)</f>
        <v>5.1534820646230696E-2</v>
      </c>
      <c r="D550" s="59">
        <f>IF(Table2[[#This Row],[Country]]&gt;0,(((Table2[[#This Row],[Country]]-B549)/B549)+1)^12-1,"")</f>
        <v>1.2067243456597598E-2</v>
      </c>
    </row>
    <row r="551" spans="1:4" x14ac:dyDescent="0.35">
      <c r="A551" s="35">
        <v>38869</v>
      </c>
      <c r="B551" s="36">
        <f>VLOOKUP(A551,Data!$A:$AH,MATCH(Country!$A$1,Data!$A$1:$AH$1,),)</f>
        <v>56.827179999999998</v>
      </c>
      <c r="C551" s="59">
        <f>IF(B539&gt;0,(Table2[[#This Row],[Country]]-B539)/B539,0)</f>
        <v>5.2122743993780613E-2</v>
      </c>
      <c r="D551" s="59">
        <f>IF(Table2[[#This Row],[Country]]&gt;0,(((Table2[[#This Row],[Country]]-B550)/B550)+1)^12-1,"")</f>
        <v>6.9086379141040544E-2</v>
      </c>
    </row>
    <row r="552" spans="1:4" x14ac:dyDescent="0.35">
      <c r="A552" s="35">
        <v>38899</v>
      </c>
      <c r="B552" s="36">
        <f>VLOOKUP(A552,Data!$A:$AH,MATCH(Country!$A$1,Data!$A$1:$AH$1,),)</f>
        <v>57.17089</v>
      </c>
      <c r="C552" s="59">
        <f>IF(B540&gt;0,(Table2[[#This Row],[Country]]-B540)/B540,0)</f>
        <v>5.3369846638223535E-2</v>
      </c>
      <c r="D552" s="59">
        <f>IF(Table2[[#This Row],[Country]]&gt;0,(((Table2[[#This Row],[Country]]-B551)/B551)+1)^12-1,"")</f>
        <v>7.5043842352162438E-2</v>
      </c>
    </row>
    <row r="553" spans="1:4" x14ac:dyDescent="0.35">
      <c r="A553" s="35">
        <v>38930</v>
      </c>
      <c r="B553" s="36">
        <f>VLOOKUP(A553,Data!$A:$AH,MATCH(Country!$A$1,Data!$A$1:$AH$1,),)</f>
        <v>57.426589999999997</v>
      </c>
      <c r="C553" s="59">
        <f>IF(B541&gt;0,(Table2[[#This Row],[Country]]-B541)/B541,0)</f>
        <v>5.2798900902879455E-2</v>
      </c>
      <c r="D553" s="59">
        <f>IF(Table2[[#This Row],[Country]]&gt;0,(((Table2[[#This Row],[Country]]-B552)/B552)+1)^12-1,"")</f>
        <v>5.5010800851893915E-2</v>
      </c>
    </row>
    <row r="554" spans="1:4" x14ac:dyDescent="0.35">
      <c r="A554" s="35">
        <v>38961</v>
      </c>
      <c r="B554" s="36">
        <f>VLOOKUP(A554,Data!$A:$AH,MATCH(Country!$A$1,Data!$A$1:$AH$1,),)</f>
        <v>57.651580000000003</v>
      </c>
      <c r="C554" s="59">
        <f>IF(B542&gt;0,(Table2[[#This Row],[Country]]-B542)/B542,0)</f>
        <v>5.1466459139200012E-2</v>
      </c>
      <c r="D554" s="59">
        <f>IF(Table2[[#This Row],[Country]]&gt;0,(((Table2[[#This Row],[Country]]-B553)/B553)+1)^12-1,"")</f>
        <v>4.8040887033333535E-2</v>
      </c>
    </row>
    <row r="555" spans="1:4" x14ac:dyDescent="0.35">
      <c r="A555" s="35">
        <v>38991</v>
      </c>
      <c r="B555" s="36">
        <f>VLOOKUP(A555,Data!$A:$AH,MATCH(Country!$A$1,Data!$A$1:$AH$1,),)</f>
        <v>58.05921</v>
      </c>
      <c r="C555" s="59">
        <f>IF(B543&gt;0,(Table2[[#This Row],[Country]]-B543)/B543,0)</f>
        <v>5.3429908127541913E-2</v>
      </c>
      <c r="D555" s="59">
        <f>IF(Table2[[#This Row],[Country]]&gt;0,(((Table2[[#This Row],[Country]]-B554)/B554)+1)^12-1,"")</f>
        <v>8.8225497213679116E-2</v>
      </c>
    </row>
    <row r="556" spans="1:4" x14ac:dyDescent="0.35">
      <c r="A556" s="35">
        <v>39022</v>
      </c>
      <c r="B556" s="36">
        <f>VLOOKUP(A556,Data!$A:$AH,MATCH(Country!$A$1,Data!$A$1:$AH$1,),)</f>
        <v>58.350619999999999</v>
      </c>
      <c r="C556" s="59">
        <f>IF(B544&gt;0,(Table2[[#This Row],[Country]]-B544)/B544,0)</f>
        <v>5.6108158805848428E-2</v>
      </c>
      <c r="D556" s="59">
        <f>IF(Table2[[#This Row],[Country]]&gt;0,(((Table2[[#This Row],[Country]]-B555)/B555)+1)^12-1,"")</f>
        <v>6.1921059206097029E-2</v>
      </c>
    </row>
    <row r="557" spans="1:4" x14ac:dyDescent="0.35">
      <c r="A557" s="35">
        <v>39052</v>
      </c>
      <c r="B557" s="36">
        <f>VLOOKUP(A557,Data!$A:$AH,MATCH(Country!$A$1,Data!$A$1:$AH$1,),)</f>
        <v>58.709269999999997</v>
      </c>
      <c r="C557" s="59">
        <f>IF(B545&gt;0,(Table2[[#This Row],[Country]]-B545)/B545,0)</f>
        <v>5.8321809902417109E-2</v>
      </c>
      <c r="D557" s="59">
        <f>IF(Table2[[#This Row],[Country]]&gt;0,(((Table2[[#This Row],[Country]]-B556)/B556)+1)^12-1,"")</f>
        <v>7.6302785668080242E-2</v>
      </c>
    </row>
    <row r="558" spans="1:4" x14ac:dyDescent="0.35">
      <c r="A558" s="35">
        <v>39083</v>
      </c>
      <c r="B558" s="36">
        <f>VLOOKUP(A558,Data!$A:$AH,MATCH(Country!$A$1,Data!$A$1:$AH$1,),)</f>
        <v>59.024749999999997</v>
      </c>
      <c r="C558" s="59">
        <f>IF(B546&gt;0,(Table2[[#This Row],[Country]]-B546)/B546,0)</f>
        <v>5.7299706910443324E-2</v>
      </c>
      <c r="D558" s="59">
        <f>IF(Table2[[#This Row],[Country]]&gt;0,(((Table2[[#This Row],[Country]]-B557)/B557)+1)^12-1,"")</f>
        <v>6.6423511962286907E-2</v>
      </c>
    </row>
    <row r="559" spans="1:4" x14ac:dyDescent="0.35">
      <c r="A559" s="35">
        <v>39114</v>
      </c>
      <c r="B559" s="36">
        <f>VLOOKUP(A559,Data!$A:$AH,MATCH(Country!$A$1,Data!$A$1:$AH$1,),)</f>
        <v>59.155090000000001</v>
      </c>
      <c r="C559" s="59">
        <f>IF(B547&gt;0,(Table2[[#This Row],[Country]]-B547)/B547,0)</f>
        <v>5.5819016600366193E-2</v>
      </c>
      <c r="D559" s="59">
        <f>IF(Table2[[#This Row],[Country]]&gt;0,(((Table2[[#This Row],[Country]]-B558)/B558)+1)^12-1,"")</f>
        <v>2.682292862795177E-2</v>
      </c>
    </row>
    <row r="560" spans="1:4" x14ac:dyDescent="0.35">
      <c r="A560" s="35">
        <v>39142</v>
      </c>
      <c r="B560" s="36">
        <f>VLOOKUP(A560,Data!$A:$AH,MATCH(Country!$A$1,Data!$A$1:$AH$1,),)</f>
        <v>59.435699999999997</v>
      </c>
      <c r="C560" s="59">
        <f>IF(B548&gt;0,(Table2[[#This Row],[Country]]-B548)/B548,0)</f>
        <v>5.8584343786956906E-2</v>
      </c>
      <c r="D560" s="59">
        <f>IF(Table2[[#This Row],[Country]]&gt;0,(((Table2[[#This Row],[Country]]-B559)/B559)+1)^12-1,"")</f>
        <v>5.8432459330146624E-2</v>
      </c>
    </row>
    <row r="561" spans="1:4" x14ac:dyDescent="0.35">
      <c r="A561" s="35">
        <v>39173</v>
      </c>
      <c r="B561" s="36">
        <f>VLOOKUP(A561,Data!$A:$AH,MATCH(Country!$A$1,Data!$A$1:$AH$1,),)</f>
        <v>60.035119999999999</v>
      </c>
      <c r="C561" s="59">
        <f>IF(B549&gt;0,(Table2[[#This Row],[Country]]-B549)/B549,0)</f>
        <v>6.3410942899188735E-2</v>
      </c>
      <c r="D561" s="59">
        <f>IF(Table2[[#This Row],[Country]]&gt;0,(((Table2[[#This Row],[Country]]-B560)/B560)+1)^12-1,"")</f>
        <v>0.1279660110250791</v>
      </c>
    </row>
    <row r="562" spans="1:4" x14ac:dyDescent="0.35">
      <c r="A562" s="35">
        <v>39203</v>
      </c>
      <c r="B562" s="36">
        <f>VLOOKUP(A562,Data!$A:$AH,MATCH(Country!$A$1,Data!$A$1:$AH$1,),)</f>
        <v>60.152180000000001</v>
      </c>
      <c r="C562" s="59">
        <f>IF(B550&gt;0,(Table2[[#This Row],[Country]]-B550)/B550,0)</f>
        <v>6.4419934279096258E-2</v>
      </c>
      <c r="D562" s="59">
        <f>IF(Table2[[#This Row],[Country]]&gt;0,(((Table2[[#This Row],[Country]]-B561)/B561)+1)^12-1,"")</f>
        <v>2.3650870914239341E-2</v>
      </c>
    </row>
    <row r="563" spans="1:4" x14ac:dyDescent="0.35">
      <c r="A563" s="35">
        <v>39234</v>
      </c>
      <c r="B563" s="36">
        <f>VLOOKUP(A563,Data!$A:$AH,MATCH(Country!$A$1,Data!$A$1:$AH$1,),)</f>
        <v>60.427810000000001</v>
      </c>
      <c r="C563" s="59">
        <f>IF(B551&gt;0,(Table2[[#This Row],[Country]]-B551)/B551,0)</f>
        <v>6.3361053636657713E-2</v>
      </c>
      <c r="D563" s="59">
        <f>IF(Table2[[#This Row],[Country]]&gt;0,(((Table2[[#This Row],[Country]]-B562)/B562)+1)^12-1,"")</f>
        <v>5.6393701697427634E-2</v>
      </c>
    </row>
    <row r="564" spans="1:4" x14ac:dyDescent="0.35">
      <c r="A564" s="35">
        <v>39264</v>
      </c>
      <c r="B564" s="36">
        <f>VLOOKUP(A564,Data!$A:$AH,MATCH(Country!$A$1,Data!$A$1:$AH$1,),)</f>
        <v>60.680190000000003</v>
      </c>
      <c r="C564" s="59">
        <f>IF(B552&gt;0,(Table2[[#This Row],[Country]]-B552)/B552,0)</f>
        <v>6.1382637212749412E-2</v>
      </c>
      <c r="D564" s="59">
        <f>IF(Table2[[#This Row],[Country]]&gt;0,(((Table2[[#This Row],[Country]]-B563)/B563)+1)^12-1,"")</f>
        <v>5.1286102956997093E-2</v>
      </c>
    </row>
    <row r="565" spans="1:4" x14ac:dyDescent="0.35">
      <c r="A565" s="35">
        <v>39295</v>
      </c>
      <c r="B565" s="36">
        <f>VLOOKUP(A565,Data!$A:$AH,MATCH(Country!$A$1,Data!$A$1:$AH$1,),)</f>
        <v>61.311990000000002</v>
      </c>
      <c r="C565" s="59">
        <f>IF(B553&gt;0,(Table2[[#This Row],[Country]]-B553)/B553,0)</f>
        <v>6.7658553293866205E-2</v>
      </c>
      <c r="D565" s="59">
        <f>IF(Table2[[#This Row],[Country]]&gt;0,(((Table2[[#This Row],[Country]]-B564)/B564)+1)^12-1,"")</f>
        <v>0.13235281258175102</v>
      </c>
    </row>
    <row r="566" spans="1:4" x14ac:dyDescent="0.35">
      <c r="A566" s="35">
        <v>39326</v>
      </c>
      <c r="B566" s="36">
        <f>VLOOKUP(A566,Data!$A:$AH,MATCH(Country!$A$1,Data!$A$1:$AH$1,),)</f>
        <v>61.462249999999997</v>
      </c>
      <c r="C566" s="59">
        <f>IF(B554&gt;0,(Table2[[#This Row],[Country]]-B554)/B554,0)</f>
        <v>6.6098275190376296E-2</v>
      </c>
      <c r="D566" s="59">
        <f>IF(Table2[[#This Row],[Country]]&gt;0,(((Table2[[#This Row],[Country]]-B565)/B565)+1)^12-1,"")</f>
        <v>2.980859155352622E-2</v>
      </c>
    </row>
    <row r="567" spans="1:4" x14ac:dyDescent="0.35">
      <c r="A567" s="35">
        <v>39356</v>
      </c>
      <c r="B567" s="36">
        <f>VLOOKUP(A567,Data!$A:$AH,MATCH(Country!$A$1,Data!$A$1:$AH$1,),)</f>
        <v>61.578479999999999</v>
      </c>
      <c r="C567" s="59">
        <f>IF(B555&gt;0,(Table2[[#This Row],[Country]]-B555)/B555,0)</f>
        <v>6.0615189218041356E-2</v>
      </c>
      <c r="D567" s="59">
        <f>IF(Table2[[#This Row],[Country]]&gt;0,(((Table2[[#This Row],[Country]]-B566)/B566)+1)^12-1,"")</f>
        <v>2.2930475966890906E-2</v>
      </c>
    </row>
    <row r="568" spans="1:4" x14ac:dyDescent="0.35">
      <c r="A568" s="35">
        <v>39387</v>
      </c>
      <c r="B568" s="36">
        <f>VLOOKUP(A568,Data!$A:$AH,MATCH(Country!$A$1,Data!$A$1:$AH$1,),)</f>
        <v>61.782710000000002</v>
      </c>
      <c r="C568" s="59">
        <f>IF(B556&gt;0,(Table2[[#This Row],[Country]]-B556)/B556,0)</f>
        <v>5.8818398159265532E-2</v>
      </c>
      <c r="D568" s="59">
        <f>IF(Table2[[#This Row],[Country]]&gt;0,(((Table2[[#This Row],[Country]]-B567)/B567)+1)^12-1,"")</f>
        <v>4.0533035563280029E-2</v>
      </c>
    </row>
    <row r="569" spans="1:4" x14ac:dyDescent="0.35">
      <c r="A569" s="35">
        <v>39417</v>
      </c>
      <c r="B569" s="36">
        <f>VLOOKUP(A569,Data!$A:$AH,MATCH(Country!$A$1,Data!$A$1:$AH$1,),)</f>
        <v>62.030119999999997</v>
      </c>
      <c r="C569" s="59">
        <f>IF(B557&gt;0,(Table2[[#This Row],[Country]]-B557)/B557,0)</f>
        <v>5.6564321102953591E-2</v>
      </c>
      <c r="D569" s="59">
        <f>IF(Table2[[#This Row],[Country]]&gt;0,(((Table2[[#This Row],[Country]]-B568)/B568)+1)^12-1,"")</f>
        <v>4.9126863947433819E-2</v>
      </c>
    </row>
    <row r="570" spans="1:4" x14ac:dyDescent="0.35">
      <c r="A570" s="35">
        <v>39448</v>
      </c>
      <c r="B570" s="36">
        <f>VLOOKUP(A570,Data!$A:$AH,MATCH(Country!$A$1,Data!$A$1:$AH$1,),)</f>
        <v>62.31156</v>
      </c>
      <c r="C570" s="59">
        <f>IF(B558&gt;0,(Table2[[#This Row],[Country]]-B558)/B558,0)</f>
        <v>5.5685284562831741E-2</v>
      </c>
      <c r="D570" s="59">
        <f>IF(Table2[[#This Row],[Country]]&gt;0,(((Table2[[#This Row],[Country]]-B569)/B569)+1)^12-1,"")</f>
        <v>5.5825225951375179E-2</v>
      </c>
    </row>
    <row r="571" spans="1:4" x14ac:dyDescent="0.35">
      <c r="A571" s="35">
        <v>39479</v>
      </c>
      <c r="B571" s="36">
        <f>VLOOKUP(A571,Data!$A:$AH,MATCH(Country!$A$1,Data!$A$1:$AH$1,),)</f>
        <v>63.018070000000002</v>
      </c>
      <c r="C571" s="59">
        <f>IF(B559&gt;0,(Table2[[#This Row],[Country]]-B559)/B559,0)</f>
        <v>6.5302580048479344E-2</v>
      </c>
      <c r="D571" s="59">
        <f>IF(Table2[[#This Row],[Country]]&gt;0,(((Table2[[#This Row],[Country]]-B570)/B570)+1)^12-1,"")</f>
        <v>0.14487399133205203</v>
      </c>
    </row>
    <row r="572" spans="1:4" x14ac:dyDescent="0.35">
      <c r="A572" s="35">
        <v>39508</v>
      </c>
      <c r="B572" s="36">
        <f>VLOOKUP(A572,Data!$A:$AH,MATCH(Country!$A$1,Data!$A$1:$AH$1,),)</f>
        <v>63.562690000000003</v>
      </c>
      <c r="C572" s="59">
        <f>IF(B560&gt;0,(Table2[[#This Row],[Country]]-B560)/B560,0)</f>
        <v>6.9436214261798995E-2</v>
      </c>
      <c r="D572" s="59">
        <f>IF(Table2[[#This Row],[Country]]&gt;0,(((Table2[[#This Row],[Country]]-B571)/B571)+1)^12-1,"")</f>
        <v>0.10878168107099961</v>
      </c>
    </row>
    <row r="573" spans="1:4" x14ac:dyDescent="0.35">
      <c r="A573" s="35">
        <v>39539</v>
      </c>
      <c r="B573" s="36">
        <f>VLOOKUP(A573,Data!$A:$AH,MATCH(Country!$A$1,Data!$A$1:$AH$1,),)</f>
        <v>63.91968</v>
      </c>
      <c r="C573" s="59">
        <f>IF(B561&gt;0,(Table2[[#This Row],[Country]]-B561)/B561,0)</f>
        <v>6.4704792794617563E-2</v>
      </c>
      <c r="D573" s="59">
        <f>IF(Table2[[#This Row],[Country]]&gt;0,(((Table2[[#This Row],[Country]]-B572)/B572)+1)^12-1,"")</f>
        <v>6.9517472407477632E-2</v>
      </c>
    </row>
    <row r="574" spans="1:4" x14ac:dyDescent="0.35">
      <c r="A574" s="35">
        <v>39569</v>
      </c>
      <c r="B574" s="36">
        <f>VLOOKUP(A574,Data!$A:$AH,MATCH(Country!$A$1,Data!$A$1:$AH$1,),)</f>
        <v>64.019300000000001</v>
      </c>
      <c r="C574" s="59">
        <f>IF(B562&gt;0,(Table2[[#This Row],[Country]]-B562)/B562,0)</f>
        <v>6.4288941813912648E-2</v>
      </c>
      <c r="D574" s="59">
        <f>IF(Table2[[#This Row],[Country]]&gt;0,(((Table2[[#This Row],[Country]]-B573)/B573)+1)^12-1,"")</f>
        <v>1.8863369711785927E-2</v>
      </c>
    </row>
    <row r="575" spans="1:4" x14ac:dyDescent="0.35">
      <c r="A575" s="35">
        <v>39600</v>
      </c>
      <c r="B575" s="36">
        <f>VLOOKUP(A575,Data!$A:$AH,MATCH(Country!$A$1,Data!$A$1:$AH$1,),)</f>
        <v>64.166250000000005</v>
      </c>
      <c r="C575" s="59">
        <f>IF(B563&gt;0,(Table2[[#This Row],[Country]]-B563)/B563,0)</f>
        <v>6.1866216895829988E-2</v>
      </c>
      <c r="D575" s="59">
        <f>IF(Table2[[#This Row],[Country]]&gt;0,(((Table2[[#This Row],[Country]]-B574)/B574)+1)^12-1,"")</f>
        <v>2.78952383290485E-2</v>
      </c>
    </row>
    <row r="576" spans="1:4" x14ac:dyDescent="0.35">
      <c r="A576" s="35">
        <v>39630</v>
      </c>
      <c r="B576" s="36">
        <f>VLOOKUP(A576,Data!$A:$AH,MATCH(Country!$A$1,Data!$A$1:$AH$1,),)</f>
        <v>64.552300000000002</v>
      </c>
      <c r="C576" s="59">
        <f>IF(B564&gt;0,(Table2[[#This Row],[Country]]-B564)/B564,0)</f>
        <v>6.3811764597309251E-2</v>
      </c>
      <c r="D576" s="59">
        <f>IF(Table2[[#This Row],[Country]]&gt;0,(((Table2[[#This Row],[Country]]-B575)/B575)+1)^12-1,"")</f>
        <v>7.4634406791536545E-2</v>
      </c>
    </row>
    <row r="577" spans="1:4" x14ac:dyDescent="0.35">
      <c r="A577" s="35">
        <v>39661</v>
      </c>
      <c r="B577" s="36">
        <f>VLOOKUP(A577,Data!$A:$AH,MATCH(Country!$A$1,Data!$A$1:$AH$1,),)</f>
        <v>64.675169999999994</v>
      </c>
      <c r="C577" s="59">
        <f>IF(B565&gt;0,(Table2[[#This Row],[Country]]-B565)/B565,0)</f>
        <v>5.485354495915061E-2</v>
      </c>
      <c r="D577" s="59">
        <f>IF(Table2[[#This Row],[Country]]&gt;0,(((Table2[[#This Row],[Country]]-B576)/B576)+1)^12-1,"")</f>
        <v>2.3081655808149248E-2</v>
      </c>
    </row>
    <row r="578" spans="1:4" x14ac:dyDescent="0.35">
      <c r="A578" s="35">
        <v>39692</v>
      </c>
      <c r="B578" s="36">
        <f>VLOOKUP(A578,Data!$A:$AH,MATCH(Country!$A$1,Data!$A$1:$AH$1,),)</f>
        <v>65.250510000000006</v>
      </c>
      <c r="C578" s="59">
        <f>IF(B566&gt;0,(Table2[[#This Row],[Country]]-B566)/B566,0)</f>
        <v>6.1635556784855883E-2</v>
      </c>
      <c r="D578" s="59">
        <f>IF(Table2[[#This Row],[Country]]&gt;0,(((Table2[[#This Row],[Country]]-B577)/B577)+1)^12-1,"")</f>
        <v>0.11213108160219787</v>
      </c>
    </row>
    <row r="579" spans="1:4" x14ac:dyDescent="0.35">
      <c r="A579" s="35">
        <v>39722</v>
      </c>
      <c r="B579" s="36">
        <f>VLOOKUP(A579,Data!$A:$AH,MATCH(Country!$A$1,Data!$A$1:$AH$1,),)</f>
        <v>66.128879999999995</v>
      </c>
      <c r="C579" s="59">
        <f>IF(B567&gt;0,(Table2[[#This Row],[Country]]-B567)/B567,0)</f>
        <v>7.3895945466662963E-2</v>
      </c>
      <c r="D579" s="59">
        <f>IF(Table2[[#This Row],[Country]]&gt;0,(((Table2[[#This Row],[Country]]-B578)/B578)+1)^12-1,"")</f>
        <v>0.17405132122992528</v>
      </c>
    </row>
    <row r="580" spans="1:4" x14ac:dyDescent="0.35">
      <c r="A580" s="35">
        <v>39753</v>
      </c>
      <c r="B580" s="36">
        <f>VLOOKUP(A580,Data!$A:$AH,MATCH(Country!$A$1,Data!$A$1:$AH$1,),)</f>
        <v>66.54813</v>
      </c>
      <c r="C580" s="59">
        <f>IF(B568&gt;0,(Table2[[#This Row],[Country]]-B568)/B568,0)</f>
        <v>7.713193545572862E-2</v>
      </c>
      <c r="D580" s="59">
        <f>IF(Table2[[#This Row],[Country]]&gt;0,(((Table2[[#This Row],[Country]]-B579)/B579)+1)^12-1,"")</f>
        <v>7.8788401368212968E-2</v>
      </c>
    </row>
    <row r="581" spans="1:4" x14ac:dyDescent="0.35">
      <c r="A581" s="35">
        <v>39783</v>
      </c>
      <c r="B581" s="36">
        <f>VLOOKUP(A581,Data!$A:$AH,MATCH(Country!$A$1,Data!$A$1:$AH$1,),)</f>
        <v>68.011799999999994</v>
      </c>
      <c r="C581" s="59">
        <f>IF(B569&gt;0,(Table2[[#This Row],[Country]]-B569)/B569,0)</f>
        <v>9.6431862456496903E-2</v>
      </c>
      <c r="D581" s="59">
        <f>IF(Table2[[#This Row],[Country]]&gt;0,(((Table2[[#This Row],[Country]]-B580)/B580)+1)^12-1,"")</f>
        <v>0.2983176242087322</v>
      </c>
    </row>
    <row r="582" spans="1:4" x14ac:dyDescent="0.35">
      <c r="A582" s="35">
        <v>39814</v>
      </c>
      <c r="B582" s="36">
        <f>VLOOKUP(A582,Data!$A:$AH,MATCH(Country!$A$1,Data!$A$1:$AH$1,),)</f>
        <v>68.689250000000001</v>
      </c>
      <c r="C582" s="59">
        <f>IF(B570&gt;0,(Table2[[#This Row],[Country]]-B570)/B570,0)</f>
        <v>0.10235163427139364</v>
      </c>
      <c r="D582" s="59">
        <f>IF(Table2[[#This Row],[Country]]&gt;0,(((Table2[[#This Row],[Country]]-B581)/B581)+1)^12-1,"")</f>
        <v>0.12629995053675125</v>
      </c>
    </row>
    <row r="583" spans="1:4" x14ac:dyDescent="0.35">
      <c r="A583" s="35">
        <v>39845</v>
      </c>
      <c r="B583" s="36">
        <f>VLOOKUP(A583,Data!$A:$AH,MATCH(Country!$A$1,Data!$A$1:$AH$1,),)</f>
        <v>68.933329999999998</v>
      </c>
      <c r="C583" s="59">
        <f>IF(B571&gt;0,(Table2[[#This Row],[Country]]-B571)/B571,0)</f>
        <v>9.3866092693730488E-2</v>
      </c>
      <c r="D583" s="59">
        <f>IF(Table2[[#This Row],[Country]]&gt;0,(((Table2[[#This Row],[Country]]-B582)/B582)+1)^12-1,"")</f>
        <v>4.3484040032171656E-2</v>
      </c>
    </row>
    <row r="584" spans="1:4" x14ac:dyDescent="0.35">
      <c r="A584" s="35">
        <v>39873</v>
      </c>
      <c r="B584" s="36">
        <f>VLOOKUP(A584,Data!$A:$AH,MATCH(Country!$A$1,Data!$A$1:$AH$1,),)</f>
        <v>69.482929999999996</v>
      </c>
      <c r="C584" s="59">
        <f>IF(B572&gt;0,(Table2[[#This Row],[Country]]-B572)/B572,0)</f>
        <v>9.3140173897611825E-2</v>
      </c>
      <c r="D584" s="59">
        <f>IF(Table2[[#This Row],[Country]]&gt;0,(((Table2[[#This Row],[Country]]-B583)/B583)+1)^12-1,"")</f>
        <v>9.9984032056766647E-2</v>
      </c>
    </row>
    <row r="585" spans="1:4" x14ac:dyDescent="0.35">
      <c r="A585" s="35">
        <v>39904</v>
      </c>
      <c r="B585" s="36">
        <f>VLOOKUP(A585,Data!$A:$AH,MATCH(Country!$A$1,Data!$A$1:$AH$1,),)</f>
        <v>69.512820000000005</v>
      </c>
      <c r="C585" s="59">
        <f>IF(B573&gt;0,(Table2[[#This Row],[Country]]-B573)/B573,0)</f>
        <v>8.7502628298514726E-2</v>
      </c>
      <c r="D585" s="59">
        <f>IF(Table2[[#This Row],[Country]]&gt;0,(((Table2[[#This Row],[Country]]-B584)/B584)+1)^12-1,"")</f>
        <v>5.1743622009794432E-3</v>
      </c>
    </row>
    <row r="586" spans="1:4" x14ac:dyDescent="0.35">
      <c r="A586" s="35">
        <v>39934</v>
      </c>
      <c r="B586" s="36">
        <f>VLOOKUP(A586,Data!$A:$AH,MATCH(Country!$A$1,Data!$A$1:$AH$1,),)</f>
        <v>69.992679999999993</v>
      </c>
      <c r="C586" s="59">
        <f>IF(B574&gt;0,(Table2[[#This Row],[Country]]-B574)/B574,0)</f>
        <v>9.3305924932012563E-2</v>
      </c>
      <c r="D586" s="59">
        <f>IF(Table2[[#This Row],[Country]]&gt;0,(((Table2[[#This Row],[Country]]-B585)/B585)+1)^12-1,"")</f>
        <v>8.6056917037765412E-2</v>
      </c>
    </row>
    <row r="587" spans="1:4" x14ac:dyDescent="0.35">
      <c r="A587" s="35">
        <v>39965</v>
      </c>
      <c r="B587" s="36">
        <f>VLOOKUP(A587,Data!$A:$AH,MATCH(Country!$A$1,Data!$A$1:$AH$1,),)</f>
        <v>70.074039999999997</v>
      </c>
      <c r="C587" s="59">
        <f>IF(B575&gt;0,(Table2[[#This Row],[Country]]-B575)/B575,0)</f>
        <v>9.2070052402937544E-2</v>
      </c>
      <c r="D587" s="59">
        <f>IF(Table2[[#This Row],[Country]]&gt;0,(((Table2[[#This Row],[Country]]-B586)/B586)+1)^12-1,"")</f>
        <v>1.4038412254828492E-2</v>
      </c>
    </row>
    <row r="588" spans="1:4" x14ac:dyDescent="0.35">
      <c r="A588" s="35">
        <v>39995</v>
      </c>
      <c r="B588" s="36">
        <f>VLOOKUP(A588,Data!$A:$AH,MATCH(Country!$A$1,Data!$A$1:$AH$1,),)</f>
        <v>70.112229999999997</v>
      </c>
      <c r="C588" s="59">
        <f>IF(B576&gt;0,(Table2[[#This Row],[Country]]-B576)/B576,0)</f>
        <v>8.6130625864608915E-2</v>
      </c>
      <c r="D588" s="59">
        <f>IF(Table2[[#This Row],[Country]]&gt;0,(((Table2[[#This Row],[Country]]-B587)/B587)+1)^12-1,"")</f>
        <v>6.5595787000056749E-3</v>
      </c>
    </row>
    <row r="589" spans="1:4" x14ac:dyDescent="0.35">
      <c r="A589" s="35">
        <v>40026</v>
      </c>
      <c r="B589" s="36">
        <f>VLOOKUP(A589,Data!$A:$AH,MATCH(Country!$A$1,Data!$A$1:$AH$1,),)</f>
        <v>70.111400000000003</v>
      </c>
      <c r="C589" s="59">
        <f>IF(B577&gt;0,(Table2[[#This Row],[Country]]-B577)/B577,0)</f>
        <v>8.4054359656109287E-2</v>
      </c>
      <c r="D589" s="59">
        <f>IF(Table2[[#This Row],[Country]]&gt;0,(((Table2[[#This Row],[Country]]-B588)/B588)+1)^12-1,"")</f>
        <v>-1.4204870578149453E-4</v>
      </c>
    </row>
    <row r="590" spans="1:4" x14ac:dyDescent="0.35">
      <c r="A590" s="35">
        <v>40057</v>
      </c>
      <c r="B590" s="36">
        <f>VLOOKUP(A590,Data!$A:$AH,MATCH(Country!$A$1,Data!$A$1:$AH$1,),)</f>
        <v>70.104759999999999</v>
      </c>
      <c r="C590" s="59">
        <f>IF(B578&gt;0,(Table2[[#This Row],[Country]]-B578)/B578,0)</f>
        <v>7.4394054544554403E-2</v>
      </c>
      <c r="D590" s="59">
        <f>IF(Table2[[#This Row],[Country]]&gt;0,(((Table2[[#This Row],[Country]]-B589)/B589)+1)^12-1,"")</f>
        <v>-1.1358853047607198E-3</v>
      </c>
    </row>
    <row r="591" spans="1:4" x14ac:dyDescent="0.35">
      <c r="A591" s="35">
        <v>40087</v>
      </c>
      <c r="B591" s="36">
        <f>VLOOKUP(A591,Data!$A:$AH,MATCH(Country!$A$1,Data!$A$1:$AH$1,),)</f>
        <v>70.328090000000003</v>
      </c>
      <c r="C591" s="59">
        <f>IF(B579&gt;0,(Table2[[#This Row],[Country]]-B579)/B579,0)</f>
        <v>6.350039498627541E-2</v>
      </c>
      <c r="D591" s="59">
        <f>IF(Table2[[#This Row],[Country]]&gt;0,(((Table2[[#This Row],[Country]]-B590)/B590)+1)^12-1,"")</f>
        <v>3.8904892529829871E-2</v>
      </c>
    </row>
    <row r="592" spans="1:4" x14ac:dyDescent="0.35">
      <c r="A592" s="35">
        <v>40118</v>
      </c>
      <c r="B592" s="36">
        <f>VLOOKUP(A592,Data!$A:$AH,MATCH(Country!$A$1,Data!$A$1:$AH$1,),)</f>
        <v>70.574659999999994</v>
      </c>
      <c r="C592" s="59">
        <f>IF(B580&gt;0,(Table2[[#This Row],[Country]]-B580)/B580,0)</f>
        <v>6.0505531860925228E-2</v>
      </c>
      <c r="D592" s="59">
        <f>IF(Table2[[#This Row],[Country]]&gt;0,(((Table2[[#This Row],[Country]]-B591)/B591)+1)^12-1,"")</f>
        <v>4.2892780403103403E-2</v>
      </c>
    </row>
    <row r="593" spans="1:4" x14ac:dyDescent="0.35">
      <c r="A593" s="35">
        <v>40148</v>
      </c>
      <c r="B593" s="36">
        <f>VLOOKUP(A593,Data!$A:$AH,MATCH(Country!$A$1,Data!$A$1:$AH$1,),)</f>
        <v>70.534809999999993</v>
      </c>
      <c r="C593" s="59">
        <f>IF(B581&gt;0,(Table2[[#This Row],[Country]]-B581)/B581,0)</f>
        <v>3.709665087528928E-2</v>
      </c>
      <c r="D593" s="59">
        <f>IF(Table2[[#This Row],[Country]]&gt;0,(((Table2[[#This Row],[Country]]-B592)/B592)+1)^12-1,"")</f>
        <v>-6.7547998812815813E-3</v>
      </c>
    </row>
    <row r="594" spans="1:4" x14ac:dyDescent="0.35">
      <c r="A594" s="35">
        <v>40179</v>
      </c>
      <c r="B594" s="36">
        <f>VLOOKUP(A594,Data!$A:$AH,MATCH(Country!$A$1,Data!$A$1:$AH$1,),)</f>
        <v>70.220160000000007</v>
      </c>
      <c r="C594" s="59">
        <f>IF(B582&gt;0,(Table2[[#This Row],[Country]]-B582)/B582,0)</f>
        <v>2.2287475842289815E-2</v>
      </c>
      <c r="D594" s="59">
        <f>IF(Table2[[#This Row],[Country]]&gt;0,(((Table2[[#This Row],[Country]]-B593)/B593)+1)^12-1,"")</f>
        <v>-5.223696438690173E-2</v>
      </c>
    </row>
    <row r="595" spans="1:4" x14ac:dyDescent="0.35">
      <c r="A595" s="35">
        <v>40210</v>
      </c>
      <c r="B595" s="36">
        <f>VLOOKUP(A595,Data!$A:$AH,MATCH(Country!$A$1,Data!$A$1:$AH$1,),)</f>
        <v>70.629459999999995</v>
      </c>
      <c r="C595" s="59">
        <f>IF(B583&gt;0,(Table2[[#This Row],[Country]]-B583)/B583,0)</f>
        <v>2.4605368694650274E-2</v>
      </c>
      <c r="D595" s="59">
        <f>IF(Table2[[#This Row],[Country]]&gt;0,(((Table2[[#This Row],[Country]]-B594)/B594)+1)^12-1,"")</f>
        <v>7.2232221253316187E-2</v>
      </c>
    </row>
    <row r="596" spans="1:4" x14ac:dyDescent="0.35">
      <c r="A596" s="35">
        <v>40238</v>
      </c>
      <c r="B596" s="36">
        <f>VLOOKUP(A596,Data!$A:$AH,MATCH(Country!$A$1,Data!$A$1:$AH$1,),)</f>
        <v>70.605379999999997</v>
      </c>
      <c r="C596" s="59">
        <f>IF(B584&gt;0,(Table2[[#This Row],[Country]]-B584)/B584,0)</f>
        <v>1.6154327400989002E-2</v>
      </c>
      <c r="D596" s="59">
        <f>IF(Table2[[#This Row],[Country]]&gt;0,(((Table2[[#This Row],[Country]]-B595)/B595)+1)^12-1,"")</f>
        <v>-4.0835477909644258E-3</v>
      </c>
    </row>
    <row r="597" spans="1:4" x14ac:dyDescent="0.35">
      <c r="A597" s="35">
        <v>40269</v>
      </c>
      <c r="B597" s="36">
        <f>VLOOKUP(A597,Data!$A:$AH,MATCH(Country!$A$1,Data!$A$1:$AH$1,),)</f>
        <v>70.860249999999994</v>
      </c>
      <c r="C597" s="59">
        <f>IF(B585&gt;0,(Table2[[#This Row],[Country]]-B585)/B585,0)</f>
        <v>1.9383906450637284E-2</v>
      </c>
      <c r="D597" s="59">
        <f>IF(Table2[[#This Row],[Country]]&gt;0,(((Table2[[#This Row],[Country]]-B596)/B596)+1)^12-1,"")</f>
        <v>4.4187826202115366E-2</v>
      </c>
    </row>
    <row r="598" spans="1:4" x14ac:dyDescent="0.35">
      <c r="A598" s="35">
        <v>40299</v>
      </c>
      <c r="B598" s="36">
        <f>VLOOKUP(A598,Data!$A:$AH,MATCH(Country!$A$1,Data!$A$1:$AH$1,),)</f>
        <v>71.31438</v>
      </c>
      <c r="C598" s="59">
        <f>IF(B586&gt;0,(Table2[[#This Row],[Country]]-B586)/B586,0)</f>
        <v>1.8883403235881339E-2</v>
      </c>
      <c r="D598" s="59">
        <f>IF(Table2[[#This Row],[Country]]&gt;0,(((Table2[[#This Row],[Country]]-B597)/B597)+1)^12-1,"")</f>
        <v>7.9675303684880738E-2</v>
      </c>
    </row>
    <row r="599" spans="1:4" x14ac:dyDescent="0.35">
      <c r="A599" s="35">
        <v>40330</v>
      </c>
      <c r="B599" s="36">
        <f>VLOOKUP(A599,Data!$A:$AH,MATCH(Country!$A$1,Data!$A$1:$AH$1,),)</f>
        <v>71.472949999999997</v>
      </c>
      <c r="C599" s="59">
        <f>IF(B587&gt;0,(Table2[[#This Row],[Country]]-B587)/B587,0)</f>
        <v>1.9963313089983122E-2</v>
      </c>
      <c r="D599" s="59">
        <f>IF(Table2[[#This Row],[Country]]&gt;0,(((Table2[[#This Row],[Country]]-B598)/B598)+1)^12-1,"")</f>
        <v>2.701115837440482E-2</v>
      </c>
    </row>
    <row r="600" spans="1:4" x14ac:dyDescent="0.35">
      <c r="A600" s="35">
        <v>40360</v>
      </c>
      <c r="B600" s="36">
        <f>VLOOKUP(A600,Data!$A:$AH,MATCH(Country!$A$1,Data!$A$1:$AH$1,),)</f>
        <v>71.554310000000001</v>
      </c>
      <c r="C600" s="59">
        <f>IF(B588&gt;0,(Table2[[#This Row],[Country]]-B588)/B588,0)</f>
        <v>2.056816621008923E-2</v>
      </c>
      <c r="D600" s="59">
        <f>IF(Table2[[#This Row],[Country]]&gt;0,(((Table2[[#This Row],[Country]]-B599)/B599)+1)^12-1,"")</f>
        <v>1.3745841286967986E-2</v>
      </c>
    </row>
    <row r="601" spans="1:4" x14ac:dyDescent="0.35">
      <c r="A601" s="35">
        <v>40391</v>
      </c>
      <c r="B601" s="36">
        <f>VLOOKUP(A601,Data!$A:$AH,MATCH(Country!$A$1,Data!$A$1:$AH$1,),)</f>
        <v>71.971909999999994</v>
      </c>
      <c r="C601" s="59">
        <f>IF(B589&gt;0,(Table2[[#This Row],[Country]]-B589)/B589,0)</f>
        <v>2.6536483367897244E-2</v>
      </c>
      <c r="D601" s="59">
        <f>IF(Table2[[#This Row],[Country]]&gt;0,(((Table2[[#This Row],[Country]]-B600)/B600)+1)^12-1,"")</f>
        <v>7.2325813126222993E-2</v>
      </c>
    </row>
    <row r="602" spans="1:4" x14ac:dyDescent="0.35">
      <c r="A602" s="35">
        <v>40422</v>
      </c>
      <c r="B602" s="36">
        <f>VLOOKUP(A602,Data!$A:$AH,MATCH(Country!$A$1,Data!$A$1:$AH$1,),)</f>
        <v>72.22927</v>
      </c>
      <c r="C602" s="59">
        <f>IF(B590&gt;0,(Table2[[#This Row],[Country]]-B590)/B590,0)</f>
        <v>3.0304789574916179E-2</v>
      </c>
      <c r="D602" s="59">
        <f>IF(Table2[[#This Row],[Country]]&gt;0,(((Table2[[#This Row],[Country]]-B601)/B601)+1)^12-1,"")</f>
        <v>4.3764132128467192E-2</v>
      </c>
    </row>
    <row r="603" spans="1:4" x14ac:dyDescent="0.35">
      <c r="A603" s="35">
        <v>40452</v>
      </c>
      <c r="B603" s="36">
        <f>VLOOKUP(A603,Data!$A:$AH,MATCH(Country!$A$1,Data!$A$1:$AH$1,),)</f>
        <v>72.638570000000001</v>
      </c>
      <c r="C603" s="59">
        <f>IF(B591&gt;0,(Table2[[#This Row],[Country]]-B591)/B591,0)</f>
        <v>3.2852875714383799E-2</v>
      </c>
      <c r="D603" s="59">
        <f>IF(Table2[[#This Row],[Country]]&gt;0,(((Table2[[#This Row],[Country]]-B602)/B602)+1)^12-1,"")</f>
        <v>7.0160022272643952E-2</v>
      </c>
    </row>
    <row r="604" spans="1:4" x14ac:dyDescent="0.35">
      <c r="A604" s="35">
        <v>40483</v>
      </c>
      <c r="B604" s="36">
        <f>VLOOKUP(A604,Data!$A:$AH,MATCH(Country!$A$1,Data!$A$1:$AH$1,),)</f>
        <v>72.80959</v>
      </c>
      <c r="C604" s="59">
        <f>IF(B592&gt;0,(Table2[[#This Row],[Country]]-B592)/B592,0)</f>
        <v>3.1667598540326032E-2</v>
      </c>
      <c r="D604" s="59">
        <f>IF(Table2[[#This Row],[Country]]&gt;0,(((Table2[[#This Row],[Country]]-B603)/B603)+1)^12-1,"")</f>
        <v>2.8621495376597306E-2</v>
      </c>
    </row>
    <row r="605" spans="1:4" x14ac:dyDescent="0.35">
      <c r="A605" s="35">
        <v>40513</v>
      </c>
      <c r="B605" s="36">
        <f>VLOOKUP(A605,Data!$A:$AH,MATCH(Country!$A$1,Data!$A$1:$AH$1,),)</f>
        <v>73.073589999999996</v>
      </c>
      <c r="C605" s="59">
        <f>IF(B593&gt;0,(Table2[[#This Row],[Country]]-B593)/B593,0)</f>
        <v>3.599329182286027E-2</v>
      </c>
      <c r="D605" s="59">
        <f>IF(Table2[[#This Row],[Country]]&gt;0,(((Table2[[#This Row],[Country]]-B604)/B604)+1)^12-1,"")</f>
        <v>4.4389035321858117E-2</v>
      </c>
    </row>
    <row r="606" spans="1:4" x14ac:dyDescent="0.35">
      <c r="A606" s="35">
        <v>40544</v>
      </c>
      <c r="B606" s="36">
        <f>VLOOKUP(A606,Data!$A:$AH,MATCH(Country!$A$1,Data!$A$1:$AH$1,),)</f>
        <v>73.250429999999994</v>
      </c>
      <c r="C606" s="59">
        <f>IF(B594&gt;0,(Table2[[#This Row],[Country]]-B594)/B594,0)</f>
        <v>4.3153846416755348E-2</v>
      </c>
      <c r="D606" s="59">
        <f>IF(Table2[[#This Row],[Country]]&gt;0,(((Table2[[#This Row],[Country]]-B605)/B605)+1)^12-1,"")</f>
        <v>2.9429979869276535E-2</v>
      </c>
    </row>
    <row r="607" spans="1:4" x14ac:dyDescent="0.35">
      <c r="A607" s="35">
        <v>40575</v>
      </c>
      <c r="B607" s="36">
        <f>VLOOKUP(A607,Data!$A:$AH,MATCH(Country!$A$1,Data!$A$1:$AH$1,),)</f>
        <v>73.780109999999993</v>
      </c>
      <c r="C607" s="59">
        <f>IF(B595&gt;0,(Table2[[#This Row],[Country]]-B595)/B595,0)</f>
        <v>4.4608156426510961E-2</v>
      </c>
      <c r="D607" s="59">
        <f>IF(Table2[[#This Row],[Country]]&gt;0,(((Table2[[#This Row],[Country]]-B606)/B606)+1)^12-1,"")</f>
        <v>9.0308603657571318E-2</v>
      </c>
    </row>
    <row r="608" spans="1:4" x14ac:dyDescent="0.35">
      <c r="A608" s="35">
        <v>40603</v>
      </c>
      <c r="B608" s="36">
        <f>VLOOKUP(A608,Data!$A:$AH,MATCH(Country!$A$1,Data!$A$1:$AH$1,),)</f>
        <v>74.250010000000003</v>
      </c>
      <c r="C608" s="59">
        <f>IF(B596&gt;0,(Table2[[#This Row],[Country]]-B596)/B596,0)</f>
        <v>5.1619720763488655E-2</v>
      </c>
      <c r="D608" s="59">
        <f>IF(Table2[[#This Row],[Country]]&gt;0,(((Table2[[#This Row],[Country]]-B607)/B607)+1)^12-1,"")</f>
        <v>7.9161932331093254E-2</v>
      </c>
    </row>
    <row r="609" spans="1:4" x14ac:dyDescent="0.35">
      <c r="A609" s="35">
        <v>40634</v>
      </c>
      <c r="B609" s="36">
        <f>VLOOKUP(A609,Data!$A:$AH,MATCH(Country!$A$1,Data!$A$1:$AH$1,),)</f>
        <v>74.75976</v>
      </c>
      <c r="C609" s="59">
        <f>IF(B597&gt;0,(Table2[[#This Row],[Country]]-B597)/B597,0)</f>
        <v>5.5030994104593292E-2</v>
      </c>
      <c r="D609" s="59">
        <f>IF(Table2[[#This Row],[Country]]&gt;0,(((Table2[[#This Row],[Country]]-B608)/B608)+1)^12-1,"")</f>
        <v>8.5566878652011624E-2</v>
      </c>
    </row>
    <row r="610" spans="1:4" x14ac:dyDescent="0.35">
      <c r="A610" s="35">
        <v>40664</v>
      </c>
      <c r="B610" s="36">
        <f>VLOOKUP(A610,Data!$A:$AH,MATCH(Country!$A$1,Data!$A$1:$AH$1,),)</f>
        <v>75.345889999999997</v>
      </c>
      <c r="C610" s="59">
        <f>IF(B598&gt;0,(Table2[[#This Row],[Country]]-B598)/B598,0)</f>
        <v>5.6531515803684998E-2</v>
      </c>
      <c r="D610" s="59">
        <f>IF(Table2[[#This Row],[Country]]&gt;0,(((Table2[[#This Row],[Country]]-B609)/B609)+1)^12-1,"")</f>
        <v>9.8246997364262789E-2</v>
      </c>
    </row>
    <row r="611" spans="1:4" x14ac:dyDescent="0.35">
      <c r="A611" s="35">
        <v>40695</v>
      </c>
      <c r="B611" s="36">
        <f>VLOOKUP(A611,Data!$A:$AH,MATCH(Country!$A$1,Data!$A$1:$AH$1,),)</f>
        <v>75.97269</v>
      </c>
      <c r="C611" s="59">
        <f>IF(B599&gt;0,(Table2[[#This Row],[Country]]-B599)/B599,0)</f>
        <v>6.2957244663890369E-2</v>
      </c>
      <c r="D611" s="59">
        <f>IF(Table2[[#This Row],[Country]]&gt;0,(((Table2[[#This Row],[Country]]-B610)/B610)+1)^12-1,"")</f>
        <v>0.10452421287694502</v>
      </c>
    </row>
    <row r="612" spans="1:4" x14ac:dyDescent="0.35">
      <c r="A612" s="35">
        <v>40725</v>
      </c>
      <c r="B612" s="36">
        <f>VLOOKUP(A612,Data!$A:$AH,MATCH(Country!$A$1,Data!$A$1:$AH$1,),)</f>
        <v>77.347530000000006</v>
      </c>
      <c r="C612" s="59">
        <f>IF(B600&gt;0,(Table2[[#This Row],[Country]]-B600)/B600,0)</f>
        <v>8.0962558369999021E-2</v>
      </c>
      <c r="D612" s="59">
        <f>IF(Table2[[#This Row],[Country]]&gt;0,(((Table2[[#This Row],[Country]]-B611)/B611)+1)^12-1,"")</f>
        <v>0.24013038292138611</v>
      </c>
    </row>
    <row r="613" spans="1:4" x14ac:dyDescent="0.35">
      <c r="A613" s="35">
        <v>40756</v>
      </c>
      <c r="B613" s="36">
        <f>VLOOKUP(A613,Data!$A:$AH,MATCH(Country!$A$1,Data!$A$1:$AH$1,),)</f>
        <v>78.933239999999998</v>
      </c>
      <c r="C613" s="59">
        <f>IF(B601&gt;0,(Table2[[#This Row],[Country]]-B601)/B601,0)</f>
        <v>9.6722874243576479E-2</v>
      </c>
      <c r="D613" s="59">
        <f>IF(Table2[[#This Row],[Country]]&gt;0,(((Table2[[#This Row],[Country]]-B612)/B612)+1)^12-1,"")</f>
        <v>0.27573879527488865</v>
      </c>
    </row>
    <row r="614" spans="1:4" x14ac:dyDescent="0.35">
      <c r="A614" s="35">
        <v>40787</v>
      </c>
      <c r="B614" s="36">
        <f>VLOOKUP(A614,Data!$A:$AH,MATCH(Country!$A$1,Data!$A$1:$AH$1,),)</f>
        <v>79.105090000000004</v>
      </c>
      <c r="C614" s="59">
        <f>IF(B602&gt;0,(Table2[[#This Row],[Country]]-B602)/B602,0)</f>
        <v>9.5194372032280053E-2</v>
      </c>
      <c r="D614" s="59">
        <f>IF(Table2[[#This Row],[Country]]&gt;0,(((Table2[[#This Row],[Country]]-B613)/B613)+1)^12-1,"")</f>
        <v>2.6440997618053963E-2</v>
      </c>
    </row>
    <row r="615" spans="1:4" x14ac:dyDescent="0.35">
      <c r="A615" s="35">
        <v>40817</v>
      </c>
      <c r="B615" s="36">
        <f>VLOOKUP(A615,Data!$A:$AH,MATCH(Country!$A$1,Data!$A$1:$AH$1,),)</f>
        <v>79.3857</v>
      </c>
      <c r="C615" s="59">
        <f>IF(B603&gt;0,(Table2[[#This Row],[Country]]-B603)/B603,0)</f>
        <v>9.2886327470378324E-2</v>
      </c>
      <c r="D615" s="59">
        <f>IF(Table2[[#This Row],[Country]]&gt;0,(((Table2[[#This Row],[Country]]-B614)/B614)+1)^12-1,"")</f>
        <v>4.3408080305843644E-2</v>
      </c>
    </row>
    <row r="616" spans="1:4" x14ac:dyDescent="0.35">
      <c r="A616" s="35">
        <v>40848</v>
      </c>
      <c r="B616" s="36">
        <f>VLOOKUP(A616,Data!$A:$AH,MATCH(Country!$A$1,Data!$A$1:$AH$1,),)</f>
        <v>79.804950000000005</v>
      </c>
      <c r="C616" s="59">
        <f>IF(B604&gt;0,(Table2[[#This Row],[Country]]-B604)/B604,0)</f>
        <v>9.6077453533250298E-2</v>
      </c>
      <c r="D616" s="59">
        <f>IF(Table2[[#This Row],[Country]]&gt;0,(((Table2[[#This Row],[Country]]-B615)/B615)+1)^12-1,"")</f>
        <v>6.524772309457294E-2</v>
      </c>
    </row>
    <row r="617" spans="1:4" x14ac:dyDescent="0.35">
      <c r="A617" s="35">
        <v>40878</v>
      </c>
      <c r="B617" s="36">
        <f>VLOOKUP(A617,Data!$A:$AH,MATCH(Country!$A$1,Data!$A$1:$AH$1,),)</f>
        <v>80.199299999999994</v>
      </c>
      <c r="C617" s="59">
        <f>IF(B605&gt;0,(Table2[[#This Row],[Country]]-B605)/B605,0)</f>
        <v>9.7514163461792397E-2</v>
      </c>
      <c r="D617" s="59">
        <f>IF(Table2[[#This Row],[Country]]&gt;0,(((Table2[[#This Row],[Country]]-B616)/B616)+1)^12-1,"")</f>
        <v>6.0935481427176308E-2</v>
      </c>
    </row>
    <row r="618" spans="1:4" x14ac:dyDescent="0.35">
      <c r="A618" s="35">
        <v>40909</v>
      </c>
      <c r="B618" s="36">
        <f>VLOOKUP(A618,Data!$A:$AH,MATCH(Country!$A$1,Data!$A$1:$AH$1,),)</f>
        <v>80.807019999999994</v>
      </c>
      <c r="C618" s="59">
        <f>IF(B606&gt;0,(Table2[[#This Row],[Country]]-B606)/B606,0)</f>
        <v>0.1031610326383067</v>
      </c>
      <c r="D618" s="59">
        <f>IF(Table2[[#This Row],[Country]]&gt;0,(((Table2[[#This Row],[Country]]-B617)/B617)+1)^12-1,"")</f>
        <v>9.4818586853584241E-2</v>
      </c>
    </row>
    <row r="619" spans="1:4" x14ac:dyDescent="0.35">
      <c r="A619" s="35">
        <v>40940</v>
      </c>
      <c r="B619" s="36">
        <f>VLOOKUP(A619,Data!$A:$AH,MATCH(Country!$A$1,Data!$A$1:$AH$1,),)</f>
        <v>81.242050000000006</v>
      </c>
      <c r="C619" s="59">
        <f>IF(B607&gt;0,(Table2[[#This Row],[Country]]-B607)/B607,0)</f>
        <v>0.10113755590768315</v>
      </c>
      <c r="D619" s="59">
        <f>IF(Table2[[#This Row],[Country]]&gt;0,(((Table2[[#This Row],[Country]]-B618)/B618)+1)^12-1,"")</f>
        <v>6.6550413581243362E-2</v>
      </c>
    </row>
    <row r="620" spans="1:4" x14ac:dyDescent="0.35">
      <c r="A620" s="35">
        <v>40969</v>
      </c>
      <c r="B620" s="36">
        <f>VLOOKUP(A620,Data!$A:$AH,MATCH(Country!$A$1,Data!$A$1:$AH$1,),)</f>
        <v>81.614810000000006</v>
      </c>
      <c r="C620" s="59">
        <f>IF(B608&gt;0,(Table2[[#This Row],[Country]]-B608)/B608,0)</f>
        <v>9.9189212230409163E-2</v>
      </c>
      <c r="D620" s="59">
        <f>IF(Table2[[#This Row],[Country]]&gt;0,(((Table2[[#This Row],[Country]]-B619)/B619)+1)^12-1,"")</f>
        <v>5.6470086576074108E-2</v>
      </c>
    </row>
    <row r="621" spans="1:4" x14ac:dyDescent="0.35">
      <c r="A621" s="35">
        <v>41000</v>
      </c>
      <c r="B621" s="36">
        <f>VLOOKUP(A621,Data!$A:$AH,MATCH(Country!$A$1,Data!$A$1:$AH$1,),)</f>
        <v>82.063130000000001</v>
      </c>
      <c r="C621" s="59">
        <f>IF(B609&gt;0,(Table2[[#This Row],[Country]]-B609)/B609,0)</f>
        <v>9.7691191089966059E-2</v>
      </c>
      <c r="D621" s="59">
        <f>IF(Table2[[#This Row],[Country]]&gt;0,(((Table2[[#This Row],[Country]]-B620)/B620)+1)^12-1,"")</f>
        <v>6.794587680933839E-2</v>
      </c>
    </row>
    <row r="622" spans="1:4" x14ac:dyDescent="0.35">
      <c r="A622" s="35">
        <v>41030</v>
      </c>
      <c r="B622" s="36">
        <f>VLOOKUP(A622,Data!$A:$AH,MATCH(Country!$A$1,Data!$A$1:$AH$1,),)</f>
        <v>82.426770000000005</v>
      </c>
      <c r="C622" s="59">
        <f>IF(B610&gt;0,(Table2[[#This Row],[Country]]-B610)/B610,0)</f>
        <v>9.3978317861797209E-2</v>
      </c>
      <c r="D622" s="59">
        <f>IF(Table2[[#This Row],[Country]]&gt;0,(((Table2[[#This Row],[Country]]-B621)/B621)+1)^12-1,"")</f>
        <v>5.4489964677820302E-2</v>
      </c>
    </row>
    <row r="623" spans="1:4" x14ac:dyDescent="0.35">
      <c r="A623" s="35">
        <v>41061</v>
      </c>
      <c r="B623" s="36">
        <f>VLOOKUP(A623,Data!$A:$AH,MATCH(Country!$A$1,Data!$A$1:$AH$1,),)</f>
        <v>83.015389999999996</v>
      </c>
      <c r="C623" s="59">
        <f>IF(B611&gt;0,(Table2[[#This Row],[Country]]-B611)/B611,0)</f>
        <v>9.2700416425955126E-2</v>
      </c>
      <c r="D623" s="59">
        <f>IF(Table2[[#This Row],[Country]]&gt;0,(((Table2[[#This Row],[Country]]-B622)/B622)+1)^12-1,"")</f>
        <v>8.9140653490039412E-2</v>
      </c>
    </row>
    <row r="624" spans="1:4" x14ac:dyDescent="0.35">
      <c r="A624" s="35">
        <v>41091</v>
      </c>
      <c r="B624" s="36">
        <f>VLOOKUP(A624,Data!$A:$AH,MATCH(Country!$A$1,Data!$A$1:$AH$1,),)</f>
        <v>83.451250000000002</v>
      </c>
      <c r="C624" s="59">
        <f>IF(B612&gt;0,(Table2[[#This Row],[Country]]-B612)/B612,0)</f>
        <v>7.8912927148416953E-2</v>
      </c>
      <c r="D624" s="59">
        <f>IF(Table2[[#This Row],[Country]]&gt;0,(((Table2[[#This Row],[Country]]-B623)/B623)+1)^12-1,"")</f>
        <v>6.4855810466171393E-2</v>
      </c>
    </row>
    <row r="625" spans="1:4" x14ac:dyDescent="0.35">
      <c r="A625" s="35">
        <v>41122</v>
      </c>
      <c r="B625" s="36">
        <f>VLOOKUP(A625,Data!$A:$AH,MATCH(Country!$A$1,Data!$A$1:$AH$1,),)</f>
        <v>84.028239999999997</v>
      </c>
      <c r="C625" s="59">
        <f>IF(B613&gt;0,(Table2[[#This Row],[Country]]-B613)/B613,0)</f>
        <v>6.454821821579855E-2</v>
      </c>
      <c r="D625" s="59">
        <f>IF(Table2[[#This Row],[Country]]&gt;0,(((Table2[[#This Row],[Country]]-B624)/B624)+1)^12-1,"")</f>
        <v>8.6198130567721298E-2</v>
      </c>
    </row>
    <row r="626" spans="1:4" x14ac:dyDescent="0.35">
      <c r="A626" s="35">
        <v>41153</v>
      </c>
      <c r="B626" s="36">
        <f>VLOOKUP(A626,Data!$A:$AH,MATCH(Country!$A$1,Data!$A$1:$AH$1,),)</f>
        <v>84.68826</v>
      </c>
      <c r="C626" s="59">
        <f>IF(B614&gt;0,(Table2[[#This Row],[Country]]-B614)/B614,0)</f>
        <v>7.0579149837260727E-2</v>
      </c>
      <c r="D626" s="59">
        <f>IF(Table2[[#This Row],[Country]]&gt;0,(((Table2[[#This Row],[Country]]-B625)/B625)+1)^12-1,"")</f>
        <v>9.8437404593235911E-2</v>
      </c>
    </row>
    <row r="627" spans="1:4" x14ac:dyDescent="0.35">
      <c r="A627" s="35">
        <v>41183</v>
      </c>
      <c r="B627" s="36">
        <f>VLOOKUP(A627,Data!$A:$AH,MATCH(Country!$A$1,Data!$A$1:$AH$1,),)</f>
        <v>85.240359999999995</v>
      </c>
      <c r="C627" s="59">
        <f>IF(B615&gt;0,(Table2[[#This Row],[Country]]-B615)/B615,0)</f>
        <v>7.3749554390778127E-2</v>
      </c>
      <c r="D627" s="59">
        <f>IF(Table2[[#This Row],[Country]]&gt;0,(((Table2[[#This Row],[Country]]-B626)/B626)+1)^12-1,"")</f>
        <v>8.1097300854705789E-2</v>
      </c>
    </row>
    <row r="628" spans="1:4" x14ac:dyDescent="0.35">
      <c r="A628" s="35">
        <v>41214</v>
      </c>
      <c r="B628" s="36">
        <f>VLOOKUP(A628,Data!$A:$AH,MATCH(Country!$A$1,Data!$A$1:$AH$1,),)</f>
        <v>85.823989999999995</v>
      </c>
      <c r="C628" s="59">
        <f>IF(B616&gt;0,(Table2[[#This Row],[Country]]-B616)/B616,0)</f>
        <v>7.5421887990657091E-2</v>
      </c>
      <c r="D628" s="59">
        <f>IF(Table2[[#This Row],[Country]]&gt;0,(((Table2[[#This Row],[Country]]-B627)/B627)+1)^12-1,"")</f>
        <v>8.5328261732623867E-2</v>
      </c>
    </row>
    <row r="629" spans="1:4" x14ac:dyDescent="0.35">
      <c r="A629" s="35">
        <v>41244</v>
      </c>
      <c r="B629" s="36">
        <f>VLOOKUP(A629,Data!$A:$AH,MATCH(Country!$A$1,Data!$A$1:$AH$1,),)</f>
        <v>86.837680000000006</v>
      </c>
      <c r="C629" s="59">
        <f>IF(B617&gt;0,(Table2[[#This Row],[Country]]-B617)/B617,0)</f>
        <v>8.2773540417435218E-2</v>
      </c>
      <c r="D629" s="59">
        <f>IF(Table2[[#This Row],[Country]]&gt;0,(((Table2[[#This Row],[Country]]-B628)/B628)+1)^12-1,"")</f>
        <v>0.15131491386513174</v>
      </c>
    </row>
    <row r="630" spans="1:4" x14ac:dyDescent="0.35">
      <c r="A630" s="35">
        <v>41275</v>
      </c>
      <c r="B630" s="36">
        <f>VLOOKUP(A630,Data!$A:$AH,MATCH(Country!$A$1,Data!$A$1:$AH$1,),)</f>
        <v>87.00206</v>
      </c>
      <c r="C630" s="59">
        <f>IF(B618&gt;0,(Table2[[#This Row],[Country]]-B618)/B618,0)</f>
        <v>7.6664626414883336E-2</v>
      </c>
      <c r="D630" s="59">
        <f>IF(Table2[[#This Row],[Country]]&gt;0,(((Table2[[#This Row],[Country]]-B629)/B629)+1)^12-1,"")</f>
        <v>2.2953480341544319E-2</v>
      </c>
    </row>
    <row r="631" spans="1:4" x14ac:dyDescent="0.35">
      <c r="A631" s="35">
        <v>41306</v>
      </c>
      <c r="B631" s="36">
        <f>VLOOKUP(A631,Data!$A:$AH,MATCH(Country!$A$1,Data!$A$1:$AH$1,),)</f>
        <v>87.022819999999996</v>
      </c>
      <c r="C631" s="59">
        <f>IF(B619&gt;0,(Table2[[#This Row],[Country]]-B619)/B619,0)</f>
        <v>7.1154900694898632E-2</v>
      </c>
      <c r="D631" s="59">
        <f>IF(Table2[[#This Row],[Country]]&gt;0,(((Table2[[#This Row],[Country]]-B630)/B630)+1)^12-1,"")</f>
        <v>2.8671413178686933E-3</v>
      </c>
    </row>
    <row r="632" spans="1:4" x14ac:dyDescent="0.35">
      <c r="A632" s="35">
        <v>41334</v>
      </c>
      <c r="B632" s="36">
        <f>VLOOKUP(A632,Data!$A:$AH,MATCH(Country!$A$1,Data!$A$1:$AH$1,),)</f>
        <v>87.587360000000004</v>
      </c>
      <c r="C632" s="59">
        <f>IF(B620&gt;0,(Table2[[#This Row],[Country]]-B620)/B620,0)</f>
        <v>7.3179732943077336E-2</v>
      </c>
      <c r="D632" s="59">
        <f>IF(Table2[[#This Row],[Country]]&gt;0,(((Table2[[#This Row],[Country]]-B631)/B631)+1)^12-1,"")</f>
        <v>8.0685699049286796E-2</v>
      </c>
    </row>
    <row r="633" spans="1:4" x14ac:dyDescent="0.35">
      <c r="A633" s="35">
        <v>41365</v>
      </c>
      <c r="B633" s="36">
        <f>VLOOKUP(A633,Data!$A:$AH,MATCH(Country!$A$1,Data!$A$1:$AH$1,),)</f>
        <v>87.885409999999993</v>
      </c>
      <c r="C633" s="59">
        <f>IF(B621&gt;0,(Table2[[#This Row],[Country]]-B621)/B621,0)</f>
        <v>7.0948792716046677E-2</v>
      </c>
      <c r="D633" s="59">
        <f>IF(Table2[[#This Row],[Country]]&gt;0,(((Table2[[#This Row],[Country]]-B632)/B632)+1)^12-1,"")</f>
        <v>4.1607651725658501E-2</v>
      </c>
    </row>
    <row r="634" spans="1:4" x14ac:dyDescent="0.35">
      <c r="A634" s="35">
        <v>41395</v>
      </c>
      <c r="B634" s="36">
        <f>VLOOKUP(A634,Data!$A:$AH,MATCH(Country!$A$1,Data!$A$1:$AH$1,),)</f>
        <v>88.236590000000007</v>
      </c>
      <c r="C634" s="59">
        <f>IF(B622&gt;0,(Table2[[#This Row],[Country]]-B622)/B622,0)</f>
        <v>7.0484625322574226E-2</v>
      </c>
      <c r="D634" s="59">
        <f>IF(Table2[[#This Row],[Country]]&gt;0,(((Table2[[#This Row],[Country]]-B633)/B633)+1)^12-1,"")</f>
        <v>4.9018613205100037E-2</v>
      </c>
    </row>
    <row r="635" spans="1:4" x14ac:dyDescent="0.35">
      <c r="A635" s="35">
        <v>41426</v>
      </c>
      <c r="B635" s="36">
        <f>VLOOKUP(A635,Data!$A:$AH,MATCH(Country!$A$1,Data!$A$1:$AH$1,),)</f>
        <v>88.707319999999996</v>
      </c>
      <c r="C635" s="59">
        <f>IF(B623&gt;0,(Table2[[#This Row],[Country]]-B623)/B623,0)</f>
        <v>6.8564756486718906E-2</v>
      </c>
      <c r="D635" s="59">
        <f>IF(Table2[[#This Row],[Country]]&gt;0,(((Table2[[#This Row],[Country]]-B634)/B634)+1)^12-1,"")</f>
        <v>6.5930557120997157E-2</v>
      </c>
    </row>
    <row r="636" spans="1:4" x14ac:dyDescent="0.35">
      <c r="A636" s="35">
        <v>41456</v>
      </c>
      <c r="B636" s="36">
        <f>VLOOKUP(A636,Data!$A:$AH,MATCH(Country!$A$1,Data!$A$1:$AH$1,),)</f>
        <v>89.088390000000004</v>
      </c>
      <c r="C636" s="59">
        <f>IF(B624&gt;0,(Table2[[#This Row],[Country]]-B624)/B624,0)</f>
        <v>6.7550096613292213E-2</v>
      </c>
      <c r="D636" s="59">
        <f>IF(Table2[[#This Row],[Country]]&gt;0,(((Table2[[#This Row],[Country]]-B635)/B635)+1)^12-1,"")</f>
        <v>5.278532255807411E-2</v>
      </c>
    </row>
    <row r="637" spans="1:4" x14ac:dyDescent="0.35">
      <c r="A637" s="35">
        <v>41487</v>
      </c>
      <c r="B637" s="36">
        <f>VLOOKUP(A637,Data!$A:$AH,MATCH(Country!$A$1,Data!$A$1:$AH$1,),)</f>
        <v>89.581540000000004</v>
      </c>
      <c r="C637" s="59">
        <f>IF(B625&gt;0,(Table2[[#This Row],[Country]]-B625)/B625,0)</f>
        <v>6.6088495962785931E-2</v>
      </c>
      <c r="D637" s="59">
        <f>IF(Table2[[#This Row],[Country]]&gt;0,(((Table2[[#This Row],[Country]]-B636)/B636)+1)^12-1,"")</f>
        <v>6.8486315137523013E-2</v>
      </c>
    </row>
    <row r="638" spans="1:4" x14ac:dyDescent="0.35">
      <c r="A638" s="35">
        <v>41518</v>
      </c>
      <c r="B638" s="36">
        <f>VLOOKUP(A638,Data!$A:$AH,MATCH(Country!$A$1,Data!$A$1:$AH$1,),)</f>
        <v>90.005769999999998</v>
      </c>
      <c r="C638" s="59">
        <f>IF(B626&gt;0,(Table2[[#This Row],[Country]]-B626)/B626,0)</f>
        <v>6.278922249671913E-2</v>
      </c>
      <c r="D638" s="59">
        <f>IF(Table2[[#This Row],[Country]]&gt;0,(((Table2[[#This Row],[Country]]-B637)/B637)+1)^12-1,"")</f>
        <v>5.8332005480135951E-2</v>
      </c>
    </row>
    <row r="639" spans="1:4" x14ac:dyDescent="0.35">
      <c r="A639" s="35">
        <v>41548</v>
      </c>
      <c r="B639" s="36">
        <f>VLOOKUP(A639,Data!$A:$AH,MATCH(Country!$A$1,Data!$A$1:$AH$1,),)</f>
        <v>90.963840000000005</v>
      </c>
      <c r="C639" s="59">
        <f>IF(B627&gt;0,(Table2[[#This Row],[Country]]-B627)/B627,0)</f>
        <v>6.7145188030646633E-2</v>
      </c>
      <c r="D639" s="59">
        <f>IF(Table2[[#This Row],[Country]]&gt;0,(((Table2[[#This Row],[Country]]-B638)/B638)+1)^12-1,"")</f>
        <v>0.13548449340082125</v>
      </c>
    </row>
    <row r="640" spans="1:4" x14ac:dyDescent="0.35">
      <c r="A640" s="35">
        <v>41579</v>
      </c>
      <c r="B640" s="36">
        <f>VLOOKUP(A640,Data!$A:$AH,MATCH(Country!$A$1,Data!$A$1:$AH$1,),)</f>
        <v>91.065950000000001</v>
      </c>
      <c r="C640" s="59">
        <f>IF(B628&gt;0,(Table2[[#This Row],[Country]]-B628)/B628,0)</f>
        <v>6.1078027250888782E-2</v>
      </c>
      <c r="D640" s="59">
        <f>IF(Table2[[#This Row],[Country]]&gt;0,(((Table2[[#This Row],[Country]]-B639)/B639)+1)^12-1,"")</f>
        <v>1.3553885001098553E-2</v>
      </c>
    </row>
    <row r="641" spans="1:4" x14ac:dyDescent="0.35">
      <c r="A641" s="35">
        <v>41609</v>
      </c>
      <c r="B641" s="36">
        <f>VLOOKUP(A641,Data!$A:$AH,MATCH(Country!$A$1,Data!$A$1:$AH$1,),)</f>
        <v>91.562420000000003</v>
      </c>
      <c r="C641" s="59">
        <f>IF(B629&gt;0,(Table2[[#This Row],[Country]]-B629)/B629,0)</f>
        <v>5.4408869513787067E-2</v>
      </c>
      <c r="D641" s="59">
        <f>IF(Table2[[#This Row],[Country]]&gt;0,(((Table2[[#This Row],[Country]]-B640)/B640)+1)^12-1,"")</f>
        <v>6.7418881739053971E-2</v>
      </c>
    </row>
    <row r="642" spans="1:4" x14ac:dyDescent="0.35">
      <c r="A642" s="35">
        <v>41640</v>
      </c>
      <c r="B642" s="36">
        <f>VLOOKUP(A642,Data!$A:$AH,MATCH(Country!$A$1,Data!$A$1:$AH$1,),)</f>
        <v>91.978359999999995</v>
      </c>
      <c r="C642" s="59">
        <f>IF(B630&gt;0,(Table2[[#This Row],[Country]]-B630)/B630,0)</f>
        <v>5.7197496243192342E-2</v>
      </c>
      <c r="D642" s="59">
        <f>IF(Table2[[#This Row],[Country]]&gt;0,(((Table2[[#This Row],[Country]]-B641)/B641)+1)^12-1,"")</f>
        <v>5.5895136701244796E-2</v>
      </c>
    </row>
    <row r="643" spans="1:4" x14ac:dyDescent="0.35">
      <c r="A643" s="35">
        <v>41671</v>
      </c>
      <c r="B643" s="36">
        <f>VLOOKUP(A643,Data!$A:$AH,MATCH(Country!$A$1,Data!$A$1:$AH$1,),)</f>
        <v>92.659959999999998</v>
      </c>
      <c r="C643" s="59">
        <f>IF(B631&gt;0,(Table2[[#This Row],[Country]]-B631)/B631,0)</f>
        <v>6.4777721521780185E-2</v>
      </c>
      <c r="D643" s="59">
        <f>IF(Table2[[#This Row],[Country]]&gt;0,(((Table2[[#This Row],[Country]]-B642)/B642)+1)^12-1,"")</f>
        <v>9.2640665990544768E-2</v>
      </c>
    </row>
    <row r="644" spans="1:4" x14ac:dyDescent="0.35">
      <c r="A644" s="35">
        <v>41699</v>
      </c>
      <c r="B644" s="36">
        <f>VLOOKUP(A644,Data!$A:$AH,MATCH(Country!$A$1,Data!$A$1:$AH$1,),)</f>
        <v>92.985399999999998</v>
      </c>
      <c r="C644" s="59">
        <f>IF(B632&gt;0,(Table2[[#This Row],[Country]]-B632)/B632,0)</f>
        <v>6.1630353968883118E-2</v>
      </c>
      <c r="D644" s="59">
        <f>IF(Table2[[#This Row],[Country]]&gt;0,(((Table2[[#This Row],[Country]]-B643)/B643)+1)^12-1,"")</f>
        <v>4.2970111522860011E-2</v>
      </c>
    </row>
    <row r="645" spans="1:4" x14ac:dyDescent="0.35">
      <c r="A645" s="35">
        <v>41730</v>
      </c>
      <c r="B645" s="36">
        <f>VLOOKUP(A645,Data!$A:$AH,MATCH(Country!$A$1,Data!$A$1:$AH$1,),)</f>
        <v>93.456130000000002</v>
      </c>
      <c r="C645" s="59">
        <f>IF(B633&gt;0,(Table2[[#This Row],[Country]]-B633)/B633,0)</f>
        <v>6.3386175247973575E-2</v>
      </c>
      <c r="D645" s="59">
        <f>IF(Table2[[#This Row],[Country]]&gt;0,(((Table2[[#This Row],[Country]]-B644)/B644)+1)^12-1,"")</f>
        <v>6.2469208253211672E-2</v>
      </c>
    </row>
    <row r="646" spans="1:4" x14ac:dyDescent="0.35">
      <c r="A646" s="35">
        <v>41760</v>
      </c>
      <c r="B646" s="36">
        <f>VLOOKUP(A646,Data!$A:$AH,MATCH(Country!$A$1,Data!$A$1:$AH$1,),)</f>
        <v>94.032300000000006</v>
      </c>
      <c r="C646" s="59">
        <f>IF(B634&gt;0,(Table2[[#This Row],[Country]]-B634)/B634,0)</f>
        <v>6.5683748658011368E-2</v>
      </c>
      <c r="D646" s="59">
        <f>IF(Table2[[#This Row],[Country]]&gt;0,(((Table2[[#This Row],[Country]]-B645)/B645)+1)^12-1,"")</f>
        <v>7.6542528498263041E-2</v>
      </c>
    </row>
    <row r="647" spans="1:4" x14ac:dyDescent="0.35">
      <c r="A647" s="35">
        <v>41791</v>
      </c>
      <c r="B647" s="36">
        <f>VLOOKUP(A647,Data!$A:$AH,MATCH(Country!$A$1,Data!$A$1:$AH$1,),)</f>
        <v>94.483930000000001</v>
      </c>
      <c r="C647" s="59">
        <f>IF(B635&gt;0,(Table2[[#This Row],[Country]]-B635)/B635,0)</f>
        <v>6.5119879622110161E-2</v>
      </c>
      <c r="D647" s="59">
        <f>IF(Table2[[#This Row],[Country]]&gt;0,(((Table2[[#This Row],[Country]]-B646)/B646)+1)^12-1,"")</f>
        <v>5.9182222669664553E-2</v>
      </c>
    </row>
    <row r="648" spans="1:4" x14ac:dyDescent="0.35">
      <c r="A648" s="35">
        <v>41821</v>
      </c>
      <c r="B648" s="36">
        <f>VLOOKUP(A648,Data!$A:$AH,MATCH(Country!$A$1,Data!$A$1:$AH$1,),)</f>
        <v>94.97542</v>
      </c>
      <c r="C648" s="59">
        <f>IF(B636&gt;0,(Table2[[#This Row],[Country]]-B636)/B636,0)</f>
        <v>6.6080776630939184E-2</v>
      </c>
      <c r="D648" s="59">
        <f>IF(Table2[[#This Row],[Country]]&gt;0,(((Table2[[#This Row],[Country]]-B647)/B647)+1)^12-1,"")</f>
        <v>6.4239276765932996E-2</v>
      </c>
    </row>
    <row r="649" spans="1:4" x14ac:dyDescent="0.35">
      <c r="A649" s="35">
        <v>41852</v>
      </c>
      <c r="B649" s="36">
        <f>VLOOKUP(A649,Data!$A:$AH,MATCH(Country!$A$1,Data!$A$1:$AH$1,),)</f>
        <v>95.220330000000004</v>
      </c>
      <c r="C649" s="59">
        <f>IF(B637&gt;0,(Table2[[#This Row],[Country]]-B637)/B637,0)</f>
        <v>6.2945892647078852E-2</v>
      </c>
      <c r="D649" s="59">
        <f>IF(Table2[[#This Row],[Country]]&gt;0,(((Table2[[#This Row],[Country]]-B648)/B648)+1)^12-1,"")</f>
        <v>3.1386669270007328E-2</v>
      </c>
    </row>
    <row r="650" spans="1:4" x14ac:dyDescent="0.35">
      <c r="A650" s="35">
        <v>41883</v>
      </c>
      <c r="B650" s="36">
        <f>VLOOKUP(A650,Data!$A:$AH,MATCH(Country!$A$1,Data!$A$1:$AH$1,),)</f>
        <v>95.497619999999998</v>
      </c>
      <c r="C650" s="59">
        <f>IF(B638&gt;0,(Table2[[#This Row],[Country]]-B638)/B638,0)</f>
        <v>6.1016643710730983E-2</v>
      </c>
      <c r="D650" s="59">
        <f>IF(Table2[[#This Row],[Country]]&gt;0,(((Table2[[#This Row],[Country]]-B649)/B649)+1)^12-1,"")</f>
        <v>3.551022420722294E-2</v>
      </c>
    </row>
    <row r="651" spans="1:4" x14ac:dyDescent="0.35">
      <c r="A651" s="35">
        <v>41913</v>
      </c>
      <c r="B651" s="36">
        <f>VLOOKUP(A651,Data!$A:$AH,MATCH(Country!$A$1,Data!$A$1:$AH$1,),)</f>
        <v>96.000730000000004</v>
      </c>
      <c r="C651" s="59">
        <f>IF(B639&gt;0,(Table2[[#This Row],[Country]]-B639)/B639,0)</f>
        <v>5.5372442500228658E-2</v>
      </c>
      <c r="D651" s="59">
        <f>IF(Table2[[#This Row],[Country]]&gt;0,(((Table2[[#This Row],[Country]]-B650)/B650)+1)^12-1,"")</f>
        <v>6.5083967466528447E-2</v>
      </c>
    </row>
    <row r="652" spans="1:4" x14ac:dyDescent="0.35">
      <c r="A652" s="35">
        <v>41944</v>
      </c>
      <c r="B652" s="36">
        <f>VLOOKUP(A652,Data!$A:$AH,MATCH(Country!$A$1,Data!$A$1:$AH$1,),)</f>
        <v>96.343609999999998</v>
      </c>
      <c r="C652" s="59">
        <f>IF(B640&gt;0,(Table2[[#This Row],[Country]]-B640)/B640,0)</f>
        <v>5.7954262817221998E-2</v>
      </c>
      <c r="D652" s="59">
        <f>IF(Table2[[#This Row],[Country]]&gt;0,(((Table2[[#This Row],[Country]]-B651)/B651)+1)^12-1,"")</f>
        <v>4.3711714922587408E-2</v>
      </c>
    </row>
    <row r="653" spans="1:4" x14ac:dyDescent="0.35">
      <c r="A653" s="35">
        <v>41974</v>
      </c>
      <c r="B653" s="36">
        <f>VLOOKUP(A653,Data!$A:$AH,MATCH(Country!$A$1,Data!$A$1:$AH$1,),)</f>
        <v>96.981210000000004</v>
      </c>
      <c r="C653" s="59">
        <f>IF(B641&gt;0,(Table2[[#This Row],[Country]]-B641)/B641,0)</f>
        <v>5.9181375940041789E-2</v>
      </c>
      <c r="D653" s="59">
        <f>IF(Table2[[#This Row],[Country]]&gt;0,(((Table2[[#This Row],[Country]]-B652)/B652)+1)^12-1,"")</f>
        <v>8.2371121354142485E-2</v>
      </c>
    </row>
    <row r="654" spans="1:4" x14ac:dyDescent="0.35">
      <c r="A654" s="35">
        <v>42005</v>
      </c>
      <c r="B654" s="36">
        <f>VLOOKUP(A654,Data!$A:$AH,MATCH(Country!$A$1,Data!$A$1:$AH$1,),)</f>
        <v>97.510059999999996</v>
      </c>
      <c r="C654" s="59">
        <f>IF(B642&gt;0,(Table2[[#This Row],[Country]]-B642)/B642,0)</f>
        <v>6.0141320197489939E-2</v>
      </c>
      <c r="D654" s="59">
        <f>IF(Table2[[#This Row],[Country]]&gt;0,(((Table2[[#This Row],[Country]]-B653)/B653)+1)^12-1,"")</f>
        <v>6.743614311520818E-2</v>
      </c>
    </row>
    <row r="655" spans="1:4" x14ac:dyDescent="0.35">
      <c r="A655" s="35">
        <v>42036</v>
      </c>
      <c r="B655" s="36">
        <f>VLOOKUP(A655,Data!$A:$AH,MATCH(Country!$A$1,Data!$A$1:$AH$1,),)</f>
        <v>98.495509999999996</v>
      </c>
      <c r="C655" s="59">
        <f>IF(B643&gt;0,(Table2[[#This Row],[Country]]-B643)/B643,0)</f>
        <v>6.2978119135816565E-2</v>
      </c>
      <c r="D655" s="59">
        <f>IF(Table2[[#This Row],[Country]]&gt;0,(((Table2[[#This Row],[Country]]-B654)/B654)+1)^12-1,"")</f>
        <v>0.1282468125263363</v>
      </c>
    </row>
    <row r="656" spans="1:4" x14ac:dyDescent="0.35">
      <c r="A656" s="35">
        <v>42064</v>
      </c>
      <c r="B656" s="36">
        <f>VLOOKUP(A656,Data!$A:$AH,MATCH(Country!$A$1,Data!$A$1:$AH$1,),)</f>
        <v>98.625860000000003</v>
      </c>
      <c r="C656" s="59">
        <f>IF(B644&gt;0,(Table2[[#This Row],[Country]]-B644)/B644,0)</f>
        <v>6.0659630436606223E-2</v>
      </c>
      <c r="D656" s="59">
        <f>IF(Table2[[#This Row],[Country]]&gt;0,(((Table2[[#This Row],[Country]]-B655)/B655)+1)^12-1,"")</f>
        <v>1.5997031831961772E-2</v>
      </c>
    </row>
    <row r="657" spans="1:4" x14ac:dyDescent="0.35">
      <c r="A657" s="35">
        <v>42095</v>
      </c>
      <c r="B657" s="36">
        <f>VLOOKUP(A657,Data!$A:$AH,MATCH(Country!$A$1,Data!$A$1:$AH$1,),)</f>
        <v>99.022710000000004</v>
      </c>
      <c r="C657" s="59">
        <f>IF(B645&gt;0,(Table2[[#This Row],[Country]]-B645)/B645,0)</f>
        <v>5.9563562069176221E-2</v>
      </c>
      <c r="D657" s="59">
        <f>IF(Table2[[#This Row],[Country]]&gt;0,(((Table2[[#This Row],[Country]]-B656)/B656)+1)^12-1,"")</f>
        <v>4.9368573686450423E-2</v>
      </c>
    </row>
    <row r="658" spans="1:4" x14ac:dyDescent="0.35">
      <c r="A658" s="35">
        <v>42125</v>
      </c>
      <c r="B658" s="36">
        <f>VLOOKUP(A658,Data!$A:$AH,MATCH(Country!$A$1,Data!$A$1:$AH$1,),)</f>
        <v>99.295850000000002</v>
      </c>
      <c r="C658" s="59">
        <f>IF(B646&gt;0,(Table2[[#This Row],[Country]]-B646)/B646,0)</f>
        <v>5.5975978466973525E-2</v>
      </c>
      <c r="D658" s="59">
        <f>IF(Table2[[#This Row],[Country]]&gt;0,(((Table2[[#This Row],[Country]]-B657)/B657)+1)^12-1,"")</f>
        <v>3.3607094971762175E-2</v>
      </c>
    </row>
    <row r="659" spans="1:4" x14ac:dyDescent="0.35">
      <c r="A659" s="35">
        <v>42156</v>
      </c>
      <c r="B659" s="36">
        <f>VLOOKUP(A659,Data!$A:$AH,MATCH(Country!$A$1,Data!$A$1:$AH$1,),)</f>
        <v>99.673590000000004</v>
      </c>
      <c r="C659" s="59">
        <f>IF(B647&gt;0,(Table2[[#This Row],[Country]]-B647)/B647,0)</f>
        <v>5.4926377427357259E-2</v>
      </c>
      <c r="D659" s="59">
        <f>IF(Table2[[#This Row],[Country]]&gt;0,(((Table2[[#This Row],[Country]]-B658)/B658)+1)^12-1,"")</f>
        <v>4.6617603750599201E-2</v>
      </c>
    </row>
    <row r="660" spans="1:4" x14ac:dyDescent="0.35">
      <c r="A660" s="35">
        <v>42186</v>
      </c>
      <c r="B660" s="36">
        <f>VLOOKUP(A660,Data!$A:$AH,MATCH(Country!$A$1,Data!$A$1:$AH$1,),)</f>
        <v>100.1103</v>
      </c>
      <c r="C660" s="59">
        <f>IF(B648&gt;0,(Table2[[#This Row],[Country]]-B648)/B648,0)</f>
        <v>5.406535712082132E-2</v>
      </c>
      <c r="D660" s="59">
        <f>IF(Table2[[#This Row],[Country]]&gt;0,(((Table2[[#This Row],[Country]]-B659)/B659)+1)^12-1,"")</f>
        <v>5.3862484244570519E-2</v>
      </c>
    </row>
    <row r="661" spans="1:4" x14ac:dyDescent="0.35">
      <c r="A661" s="35">
        <v>42217</v>
      </c>
      <c r="B661" s="36">
        <f>VLOOKUP(A661,Data!$A:$AH,MATCH(Country!$A$1,Data!$A$1:$AH$1,),)</f>
        <v>100.53449999999999</v>
      </c>
      <c r="C661" s="59">
        <f>IF(B649&gt;0,(Table2[[#This Row],[Country]]-B649)/B649,0)</f>
        <v>5.5809195368257909E-2</v>
      </c>
      <c r="D661" s="59">
        <f>IF(Table2[[#This Row],[Country]]&gt;0,(((Table2[[#This Row],[Country]]-B660)/B660)+1)^12-1,"")</f>
        <v>5.2049838831407014E-2</v>
      </c>
    </row>
    <row r="662" spans="1:4" x14ac:dyDescent="0.35">
      <c r="A662" s="35">
        <v>42248</v>
      </c>
      <c r="B662" s="36">
        <f>VLOOKUP(A662,Data!$A:$AH,MATCH(Country!$A$1,Data!$A$1:$AH$1,),)</f>
        <v>100.9911</v>
      </c>
      <c r="C662" s="59">
        <f>IF(B650&gt;0,(Table2[[#This Row],[Country]]-B650)/B650,0)</f>
        <v>5.7524784387296829E-2</v>
      </c>
      <c r="D662" s="59">
        <f>IF(Table2[[#This Row],[Country]]&gt;0,(((Table2[[#This Row],[Country]]-B661)/B661)+1)^12-1,"")</f>
        <v>5.5882915523336241E-2</v>
      </c>
    </row>
    <row r="663" spans="1:4" x14ac:dyDescent="0.35">
      <c r="A663" s="35">
        <v>42278</v>
      </c>
      <c r="B663" s="36">
        <f>VLOOKUP(A663,Data!$A:$AH,MATCH(Country!$A$1,Data!$A$1:$AH$1,),)</f>
        <v>101.2593</v>
      </c>
      <c r="C663" s="59">
        <f>IF(B651&gt;0,(Table2[[#This Row],[Country]]-B651)/B651,0)</f>
        <v>5.4776354304805722E-2</v>
      </c>
      <c r="D663" s="59">
        <f>IF(Table2[[#This Row],[Country]]&gt;0,(((Table2[[#This Row],[Country]]-B662)/B662)+1)^12-1,"")</f>
        <v>3.2337773781553114E-2</v>
      </c>
    </row>
    <row r="664" spans="1:4" x14ac:dyDescent="0.35">
      <c r="A664" s="35">
        <v>42309</v>
      </c>
      <c r="B664" s="36">
        <f>VLOOKUP(A664,Data!$A:$AH,MATCH(Country!$A$1,Data!$A$1:$AH$1,),)</f>
        <v>101.99979999999999</v>
      </c>
      <c r="C664" s="59">
        <f>IF(B652&gt;0,(Table2[[#This Row],[Country]]-B652)/B652,0)</f>
        <v>5.8708512168061742E-2</v>
      </c>
      <c r="D664" s="59">
        <f>IF(Table2[[#This Row],[Country]]&gt;0,(((Table2[[#This Row],[Country]]-B663)/B663)+1)^12-1,"")</f>
        <v>9.1371963125659095E-2</v>
      </c>
    </row>
    <row r="665" spans="1:4" x14ac:dyDescent="0.35">
      <c r="A665" s="35">
        <v>42339</v>
      </c>
      <c r="B665" s="36">
        <f>VLOOKUP(A665,Data!$A:$AH,MATCH(Country!$A$1,Data!$A$1:$AH$1,),)</f>
        <v>102.48139999999999</v>
      </c>
      <c r="C665" s="59">
        <f>IF(B653&gt;0,(Table2[[#This Row],[Country]]-B653)/B653,0)</f>
        <v>5.6713975830988181E-2</v>
      </c>
      <c r="D665" s="59">
        <f>IF(Table2[[#This Row],[Country]]&gt;0,(((Table2[[#This Row],[Country]]-B664)/B664)+1)^12-1,"")</f>
        <v>5.8153697253950476E-2</v>
      </c>
    </row>
    <row r="666" spans="1:4" x14ac:dyDescent="0.35">
      <c r="A666" s="35">
        <v>42370</v>
      </c>
      <c r="B666" s="36">
        <f>VLOOKUP(A666,Data!$A:$AH,MATCH(Country!$A$1,Data!$A$1:$AH$1,),)</f>
        <v>103.5274</v>
      </c>
      <c r="C666" s="59">
        <f>IF(B654&gt;0,(Table2[[#This Row],[Country]]-B654)/B654,0)</f>
        <v>6.170994049229387E-2</v>
      </c>
      <c r="D666" s="59">
        <f>IF(Table2[[#This Row],[Country]]&gt;0,(((Table2[[#This Row],[Country]]-B665)/B665)+1)^12-1,"")</f>
        <v>0.12959585607331769</v>
      </c>
    </row>
    <row r="667" spans="1:4" x14ac:dyDescent="0.35">
      <c r="A667" s="35">
        <v>42401</v>
      </c>
      <c r="B667" s="36">
        <f>VLOOKUP(A667,Data!$A:$AH,MATCH(Country!$A$1,Data!$A$1:$AH$1,),)</f>
        <v>104.1551</v>
      </c>
      <c r="C667" s="59">
        <f>IF(B655&gt;0,(Table2[[#This Row],[Country]]-B655)/B655,0)</f>
        <v>5.7460385757685896E-2</v>
      </c>
      <c r="D667" s="59">
        <f>IF(Table2[[#This Row],[Country]]&gt;0,(((Table2[[#This Row],[Country]]-B666)/B666)+1)^12-1,"")</f>
        <v>7.5233522786319451E-2</v>
      </c>
    </row>
    <row r="668" spans="1:4" x14ac:dyDescent="0.35">
      <c r="A668" s="35">
        <v>42430</v>
      </c>
      <c r="B668" s="36">
        <f>VLOOKUP(A668,Data!$A:$AH,MATCH(Country!$A$1,Data!$A$1:$AH$1,),)</f>
        <v>104.6872</v>
      </c>
      <c r="C668" s="59">
        <f>IF(B656&gt;0,(Table2[[#This Row],[Country]]-B656)/B656,0)</f>
        <v>6.1457917832098002E-2</v>
      </c>
      <c r="D668" s="59">
        <f>IF(Table2[[#This Row],[Country]]&gt;0,(((Table2[[#This Row],[Country]]-B667)/B667)+1)^12-1,"")</f>
        <v>6.3056940746293311E-2</v>
      </c>
    </row>
    <row r="669" spans="1:4" x14ac:dyDescent="0.35">
      <c r="A669" s="35">
        <v>42461</v>
      </c>
      <c r="B669" s="36">
        <f>VLOOKUP(A669,Data!$A:$AH,MATCH(Country!$A$1,Data!$A$1:$AH$1,),)</f>
        <v>105.42359999999999</v>
      </c>
      <c r="C669" s="59">
        <f>IF(B657&gt;0,(Table2[[#This Row],[Country]]-B657)/B657,0)</f>
        <v>6.464062637752481E-2</v>
      </c>
      <c r="D669" s="59">
        <f>IF(Table2[[#This Row],[Country]]&gt;0,(((Table2[[#This Row],[Country]]-B668)/B668)+1)^12-1,"")</f>
        <v>8.7755026286142401E-2</v>
      </c>
    </row>
    <row r="670" spans="1:4" x14ac:dyDescent="0.35">
      <c r="A670" s="35">
        <v>42491</v>
      </c>
      <c r="B670" s="36">
        <f>VLOOKUP(A670,Data!$A:$AH,MATCH(Country!$A$1,Data!$A$1:$AH$1,),)</f>
        <v>105.9815</v>
      </c>
      <c r="C670" s="59">
        <f>IF(B658&gt;0,(Table2[[#This Row],[Country]]-B658)/B658,0)</f>
        <v>6.7330608479609116E-2</v>
      </c>
      <c r="D670" s="59">
        <f>IF(Table2[[#This Row],[Country]]&gt;0,(((Table2[[#This Row],[Country]]-B669)/B669)+1)^12-1,"")</f>
        <v>6.538513979542171E-2</v>
      </c>
    </row>
    <row r="671" spans="1:4" x14ac:dyDescent="0.35">
      <c r="A671" s="35">
        <v>42522</v>
      </c>
      <c r="B671" s="36">
        <f>VLOOKUP(A671,Data!$A:$AH,MATCH(Country!$A$1,Data!$A$1:$AH$1,),)</f>
        <v>106.532</v>
      </c>
      <c r="C671" s="59">
        <f>IF(B659&gt;0,(Table2[[#This Row],[Country]]-B659)/B659,0)</f>
        <v>6.8808698472684601E-2</v>
      </c>
      <c r="D671" s="59">
        <f>IF(Table2[[#This Row],[Country]]&gt;0,(((Table2[[#This Row],[Country]]-B670)/B670)+1)^12-1,"")</f>
        <v>6.4143560471967564E-2</v>
      </c>
    </row>
    <row r="672" spans="1:4" x14ac:dyDescent="0.35">
      <c r="A672" s="35">
        <v>42552</v>
      </c>
      <c r="B672" s="36">
        <f>VLOOKUP(A672,Data!$A:$AH,MATCH(Country!$A$1,Data!$A$1:$AH$1,),)</f>
        <v>107.0309</v>
      </c>
      <c r="C672" s="59">
        <f>IF(B660&gt;0,(Table2[[#This Row],[Country]]-B660)/B660,0)</f>
        <v>6.912974988587596E-2</v>
      </c>
      <c r="D672" s="59">
        <f>IF(Table2[[#This Row],[Country]]&gt;0,(((Table2[[#This Row],[Country]]-B671)/B671)+1)^12-1,"")</f>
        <v>5.7667508434894765E-2</v>
      </c>
    </row>
    <row r="673" spans="1:4" x14ac:dyDescent="0.35">
      <c r="A673" s="35">
        <v>42583</v>
      </c>
      <c r="B673" s="36">
        <f>VLOOKUP(A673,Data!$A:$AH,MATCH(Country!$A$1,Data!$A$1:$AH$1,),)</f>
        <v>107.7466</v>
      </c>
      <c r="C673" s="59">
        <f>IF(B661&gt;0,(Table2[[#This Row],[Country]]-B661)/B661,0)</f>
        <v>7.1737562727223064E-2</v>
      </c>
      <c r="D673" s="59">
        <f>IF(Table2[[#This Row],[Country]]&gt;0,(((Table2[[#This Row],[Country]]-B672)/B672)+1)^12-1,"")</f>
        <v>8.3260152356149142E-2</v>
      </c>
    </row>
    <row r="674" spans="1:4" x14ac:dyDescent="0.35">
      <c r="A674" s="35">
        <v>42614</v>
      </c>
      <c r="B674" s="36">
        <f>VLOOKUP(A674,Data!$A:$AH,MATCH(Country!$A$1,Data!$A$1:$AH$1,),)</f>
        <v>108.2422</v>
      </c>
      <c r="C674" s="59">
        <f>IF(B662&gt;0,(Table2[[#This Row],[Country]]-B662)/B662,0)</f>
        <v>7.1799396184416192E-2</v>
      </c>
      <c r="D674" s="59">
        <f>IF(Table2[[#This Row],[Country]]&gt;0,(((Table2[[#This Row],[Country]]-B673)/B673)+1)^12-1,"")</f>
        <v>5.6614172295146314E-2</v>
      </c>
    </row>
    <row r="675" spans="1:4" x14ac:dyDescent="0.35">
      <c r="A675" s="35">
        <v>42644</v>
      </c>
      <c r="B675" s="36">
        <f>VLOOKUP(A675,Data!$A:$AH,MATCH(Country!$A$1,Data!$A$1:$AH$1,),)</f>
        <v>108.8026</v>
      </c>
      <c r="C675" s="59">
        <f>IF(B663&gt;0,(Table2[[#This Row],[Country]]-B663)/B663,0)</f>
        <v>7.449488590183817E-2</v>
      </c>
      <c r="D675" s="59">
        <f>IF(Table2[[#This Row],[Country]]&gt;0,(((Table2[[#This Row],[Country]]-B674)/B674)+1)^12-1,"")</f>
        <v>6.3927306929868477E-2</v>
      </c>
    </row>
    <row r="676" spans="1:4" x14ac:dyDescent="0.35">
      <c r="A676" s="35">
        <v>42675</v>
      </c>
      <c r="B676" s="36">
        <f>VLOOKUP(A676,Data!$A:$AH,MATCH(Country!$A$1,Data!$A$1:$AH$1,),)</f>
        <v>109.3929</v>
      </c>
      <c r="C676" s="59">
        <f>IF(B664&gt;0,(Table2[[#This Row],[Country]]-B664)/B664,0)</f>
        <v>7.2481514669636649E-2</v>
      </c>
      <c r="D676" s="59">
        <f>IF(Table2[[#This Row],[Country]]&gt;0,(((Table2[[#This Row],[Country]]-B675)/B675)+1)^12-1,"")</f>
        <v>6.7083351429017668E-2</v>
      </c>
    </row>
    <row r="677" spans="1:4" x14ac:dyDescent="0.35">
      <c r="A677" s="35">
        <v>42705</v>
      </c>
      <c r="B677" s="36">
        <f>VLOOKUP(A677,Data!$A:$AH,MATCH(Country!$A$1,Data!$A$1:$AH$1,),)</f>
        <v>109.6677</v>
      </c>
      <c r="C677" s="59">
        <f>IF(B665&gt;0,(Table2[[#This Row],[Country]]-B665)/B665,0)</f>
        <v>7.0122968655775622E-2</v>
      </c>
      <c r="D677" s="59">
        <f>IF(Table2[[#This Row],[Country]]&gt;0,(((Table2[[#This Row],[Country]]-B676)/B676)+1)^12-1,"")</f>
        <v>3.0564544329908738E-2</v>
      </c>
    </row>
    <row r="678" spans="1:4" x14ac:dyDescent="0.35">
      <c r="A678" s="35">
        <v>42736</v>
      </c>
      <c r="B678" s="36">
        <f>VLOOKUP(A678,Data!$A:$AH,MATCH(Country!$A$1,Data!$A$1:$AH$1,),)</f>
        <v>110.27460000000001</v>
      </c>
      <c r="C678" s="59">
        <f>IF(B666&gt;0,(Table2[[#This Row],[Country]]-B666)/B666,0)</f>
        <v>6.5173084613348795E-2</v>
      </c>
      <c r="D678" s="59">
        <f>IF(Table2[[#This Row],[Country]]&gt;0,(((Table2[[#This Row],[Country]]-B677)/B677)+1)^12-1,"")</f>
        <v>6.8466891916380224E-2</v>
      </c>
    </row>
    <row r="679" spans="1:4" x14ac:dyDescent="0.35">
      <c r="A679" s="35">
        <v>42767</v>
      </c>
      <c r="B679" s="36">
        <f>VLOOKUP(A679,Data!$A:$AH,MATCH(Country!$A$1,Data!$A$1:$AH$1,),)</f>
        <v>110.8449</v>
      </c>
      <c r="C679" s="59">
        <f>IF(B667&gt;0,(Table2[[#This Row],[Country]]-B667)/B667,0)</f>
        <v>6.4229212011701689E-2</v>
      </c>
      <c r="D679" s="59">
        <f>IF(Table2[[#This Row],[Country]]&gt;0,(((Table2[[#This Row],[Country]]-B678)/B678)+1)^12-1,"")</f>
        <v>6.3855632900768677E-2</v>
      </c>
    </row>
    <row r="680" spans="1:4" x14ac:dyDescent="0.35">
      <c r="A680" s="35">
        <v>42795</v>
      </c>
      <c r="B680" s="36">
        <f>VLOOKUP(A680,Data!$A:$AH,MATCH(Country!$A$1,Data!$A$1:$AH$1,),)</f>
        <v>111.4194</v>
      </c>
      <c r="C680" s="59">
        <f>IF(B668&gt;0,(Table2[[#This Row],[Country]]-B668)/B668,0)</f>
        <v>6.4307766374494604E-2</v>
      </c>
      <c r="D680" s="59">
        <f>IF(Table2[[#This Row],[Country]]&gt;0,(((Table2[[#This Row],[Country]]-B679)/B679)+1)^12-1,"")</f>
        <v>6.3998937112580423E-2</v>
      </c>
    </row>
    <row r="681" spans="1:4" x14ac:dyDescent="0.35">
      <c r="A681" s="35">
        <v>42826</v>
      </c>
      <c r="B681" s="36">
        <f>VLOOKUP(A681,Data!$A:$AH,MATCH(Country!$A$1,Data!$A$1:$AH$1,),)</f>
        <v>111.9366</v>
      </c>
      <c r="C681" s="59">
        <f>IF(B669&gt;0,(Table2[[#This Row],[Country]]-B669)/B669,0)</f>
        <v>6.1779335936166149E-2</v>
      </c>
      <c r="D681" s="59">
        <f>IF(Table2[[#This Row],[Country]]&gt;0,(((Table2[[#This Row],[Country]]-B680)/B680)+1)^12-1,"")</f>
        <v>5.714741271297008E-2</v>
      </c>
    </row>
    <row r="682" spans="1:4" x14ac:dyDescent="0.35">
      <c r="A682" s="35">
        <v>42856</v>
      </c>
      <c r="B682" s="36">
        <f>VLOOKUP(A682,Data!$A:$AH,MATCH(Country!$A$1,Data!$A$1:$AH$1,),)</f>
        <v>112.36750000000001</v>
      </c>
      <c r="C682" s="59">
        <f>IF(B670&gt;0,(Table2[[#This Row],[Country]]-B670)/B670,0)</f>
        <v>6.025579936120936E-2</v>
      </c>
      <c r="D682" s="59">
        <f>IF(Table2[[#This Row],[Country]]&gt;0,(((Table2[[#This Row],[Country]]-B681)/B681)+1)^12-1,"")</f>
        <v>4.7184696573728369E-2</v>
      </c>
    </row>
    <row r="683" spans="1:4" x14ac:dyDescent="0.35">
      <c r="A683" s="35">
        <v>42887</v>
      </c>
      <c r="B683" s="36">
        <f>VLOOKUP(A683,Data!$A:$AH,MATCH(Country!$A$1,Data!$A$1:$AH$1,),)</f>
        <v>112.5676</v>
      </c>
      <c r="C683" s="59">
        <f>IF(B671&gt;0,(Table2[[#This Row],[Country]]-B671)/B671,0)</f>
        <v>5.6655277287575585E-2</v>
      </c>
      <c r="D683" s="59">
        <f>IF(Table2[[#This Row],[Country]]&gt;0,(((Table2[[#This Row],[Country]]-B682)/B682)+1)^12-1,"")</f>
        <v>2.1579709417608672E-2</v>
      </c>
    </row>
    <row r="684" spans="1:4" x14ac:dyDescent="0.35">
      <c r="A684" s="35">
        <v>42917</v>
      </c>
      <c r="B684" s="36">
        <f>VLOOKUP(A684,Data!$A:$AH,MATCH(Country!$A$1,Data!$A$1:$AH$1,),)</f>
        <v>113.08320000000001</v>
      </c>
      <c r="C684" s="59">
        <f>IF(B672&gt;0,(Table2[[#This Row],[Country]]-B672)/B672,0)</f>
        <v>5.6547221409891935E-2</v>
      </c>
      <c r="D684" s="59">
        <f>IF(Table2[[#This Row],[Country]]&gt;0,(((Table2[[#This Row],[Country]]-B683)/B683)+1)^12-1,"")</f>
        <v>5.6370325498912077E-2</v>
      </c>
    </row>
    <row r="685" spans="1:4" x14ac:dyDescent="0.35">
      <c r="A685" s="35">
        <v>42948</v>
      </c>
      <c r="B685" s="36">
        <f>VLOOKUP(A685,Data!$A:$AH,MATCH(Country!$A$1,Data!$A$1:$AH$1,),)</f>
        <v>113.5697</v>
      </c>
      <c r="C685" s="59">
        <f>IF(B673&gt;0,(Table2[[#This Row],[Country]]-B673)/B673,0)</f>
        <v>5.4044396760547397E-2</v>
      </c>
      <c r="D685" s="59">
        <f>IF(Table2[[#This Row],[Country]]&gt;0,(((Table2[[#This Row],[Country]]-B684)/B684)+1)^12-1,"")</f>
        <v>5.286495029203131E-2</v>
      </c>
    </row>
    <row r="686" spans="1:4" x14ac:dyDescent="0.35">
      <c r="A686" s="35">
        <v>42979</v>
      </c>
      <c r="B686" s="36">
        <f>VLOOKUP(A686,Data!$A:$AH,MATCH(Country!$A$1,Data!$A$1:$AH$1,),)</f>
        <v>113.9225</v>
      </c>
      <c r="C686" s="59">
        <f>IF(B674&gt;0,(Table2[[#This Row],[Country]]-B674)/B674,0)</f>
        <v>5.2477684304273221E-2</v>
      </c>
      <c r="D686" s="59">
        <f>IF(Table2[[#This Row],[Country]]&gt;0,(((Table2[[#This Row],[Country]]-B685)/B685)+1)^12-1,"")</f>
        <v>3.7921097081638822E-2</v>
      </c>
    </row>
    <row r="687" spans="1:4" x14ac:dyDescent="0.35">
      <c r="A687" s="35">
        <v>43009</v>
      </c>
      <c r="B687" s="36">
        <f>VLOOKUP(A687,Data!$A:$AH,MATCH(Country!$A$1,Data!$A$1:$AH$1,),)</f>
        <v>114.38160000000001</v>
      </c>
      <c r="C687" s="59">
        <f>IF(B675&gt;0,(Table2[[#This Row],[Country]]-B675)/B675,0)</f>
        <v>5.1276348175503229E-2</v>
      </c>
      <c r="D687" s="59">
        <f>IF(Table2[[#This Row],[Country]]&gt;0,(((Table2[[#This Row],[Country]]-B686)/B686)+1)^12-1,"")</f>
        <v>4.9445584979069146E-2</v>
      </c>
    </row>
    <row r="688" spans="1:4" x14ac:dyDescent="0.35">
      <c r="A688" s="35">
        <v>43040</v>
      </c>
      <c r="B688" s="36">
        <f>VLOOKUP(A688,Data!$A:$AH,MATCH(Country!$A$1,Data!$A$1:$AH$1,),)</f>
        <v>114.6033</v>
      </c>
      <c r="C688" s="59">
        <f>IF(B676&gt;0,(Table2[[#This Row],[Country]]-B676)/B676,0)</f>
        <v>4.7630147843233037E-2</v>
      </c>
      <c r="D688" s="59">
        <f>IF(Table2[[#This Row],[Country]]&gt;0,(((Table2[[#This Row],[Country]]-B687)/B687)+1)^12-1,"")</f>
        <v>2.3508544034901657E-2</v>
      </c>
    </row>
    <row r="689" spans="1:4" x14ac:dyDescent="0.35">
      <c r="A689" s="35">
        <v>43070</v>
      </c>
      <c r="B689" s="36">
        <f>VLOOKUP(A689,Data!$A:$AH,MATCH(Country!$A$1,Data!$A$1:$AH$1,),)</f>
        <v>115.0034</v>
      </c>
      <c r="C689" s="59">
        <f>IF(B677&gt;0,(Table2[[#This Row],[Country]]-B677)/B677,0)</f>
        <v>4.8653340956361833E-2</v>
      </c>
      <c r="D689" s="59">
        <f>IF(Table2[[#This Row],[Country]]&gt;0,(((Table2[[#This Row],[Country]]-B688)/B688)+1)^12-1,"")</f>
        <v>4.2707944131107789E-2</v>
      </c>
    </row>
    <row r="690" spans="1:4" x14ac:dyDescent="0.35">
      <c r="A690" s="35">
        <v>43101</v>
      </c>
      <c r="B690" s="36">
        <f>VLOOKUP(A690,Data!$A:$AH,MATCH(Country!$A$1,Data!$A$1:$AH$1,),)</f>
        <v>115.13549999999999</v>
      </c>
      <c r="C690" s="59">
        <f>IF(B678&gt;0,(Table2[[#This Row],[Country]]-B678)/B678,0)</f>
        <v>4.4079960389790451E-2</v>
      </c>
      <c r="D690" s="59">
        <f>IF(Table2[[#This Row],[Country]]&gt;0,(((Table2[[#This Row],[Country]]-B689)/B689)+1)^12-1,"")</f>
        <v>1.3871356552950465E-2</v>
      </c>
    </row>
    <row r="691" spans="1:4" x14ac:dyDescent="0.35">
      <c r="A691" s="35">
        <v>43132</v>
      </c>
      <c r="B691" s="36">
        <f>VLOOKUP(A691,Data!$A:$AH,MATCH(Country!$A$1,Data!$A$1:$AH$1,),)</f>
        <v>115.4841</v>
      </c>
      <c r="C691" s="59">
        <f>IF(B679&gt;0,(Table2[[#This Row],[Country]]-B679)/B679,0)</f>
        <v>4.1853075784271561E-2</v>
      </c>
      <c r="D691" s="59">
        <f>IF(Table2[[#This Row],[Country]]&gt;0,(((Table2[[#This Row],[Country]]-B690)/B690)+1)^12-1,"")</f>
        <v>3.694402527512497E-2</v>
      </c>
    </row>
    <row r="692" spans="1:4" x14ac:dyDescent="0.35">
      <c r="A692" s="35">
        <v>43160</v>
      </c>
      <c r="B692" s="36">
        <f>VLOOKUP(A692,Data!$A:$AH,MATCH(Country!$A$1,Data!$A$1:$AH$1,),)</f>
        <v>115.94329999999999</v>
      </c>
      <c r="C692" s="59">
        <f>IF(B680&gt;0,(Table2[[#This Row],[Country]]-B680)/B680,0)</f>
        <v>4.0602444457607897E-2</v>
      </c>
      <c r="D692" s="59">
        <f>IF(Table2[[#This Row],[Country]]&gt;0,(((Table2[[#This Row],[Country]]-B691)/B691)+1)^12-1,"")</f>
        <v>4.877314142950917E-2</v>
      </c>
    </row>
    <row r="693" spans="1:4" x14ac:dyDescent="0.35">
      <c r="A693" s="35">
        <v>43191</v>
      </c>
      <c r="B693" s="36">
        <f>VLOOKUP(A693,Data!$A:$AH,MATCH(Country!$A$1,Data!$A$1:$AH$1,),)</f>
        <v>116.1276</v>
      </c>
      <c r="C693" s="59">
        <f>IF(B681&gt;0,(Table2[[#This Row],[Country]]-B681)/B681,0)</f>
        <v>3.7440837045255998E-2</v>
      </c>
      <c r="D693" s="59">
        <f>IF(Table2[[#This Row],[Country]]&gt;0,(((Table2[[#This Row],[Country]]-B692)/B692)+1)^12-1,"")</f>
        <v>1.9242492052001126E-2</v>
      </c>
    </row>
    <row r="694" spans="1:4" x14ac:dyDescent="0.35">
      <c r="A694" s="35">
        <v>43221</v>
      </c>
      <c r="B694" s="36">
        <f>VLOOKUP(A694,Data!$A:$AH,MATCH(Country!$A$1,Data!$A$1:$AH$1,),)</f>
        <v>116.57170000000001</v>
      </c>
      <c r="C694" s="59">
        <f>IF(B682&gt;0,(Table2[[#This Row],[Country]]-B682)/B682,0)</f>
        <v>3.7414732907646783E-2</v>
      </c>
      <c r="D694" s="59">
        <f>IF(Table2[[#This Row],[Country]]&gt;0,(((Table2[[#This Row],[Country]]-B693)/B693)+1)^12-1,"")</f>
        <v>4.6868548571229462E-2</v>
      </c>
    </row>
    <row r="695" spans="1:4" x14ac:dyDescent="0.35">
      <c r="A695" s="35">
        <v>43252</v>
      </c>
      <c r="B695" s="36">
        <f>VLOOKUP(A695,Data!$A:$AH,MATCH(Country!$A$1,Data!$A$1:$AH$1,),)</f>
        <v>117.08150000000001</v>
      </c>
      <c r="C695" s="59">
        <f>IF(B683&gt;0,(Table2[[#This Row],[Country]]-B683)/B683,0)</f>
        <v>4.0099460235449691E-2</v>
      </c>
      <c r="D695" s="59">
        <f>IF(Table2[[#This Row],[Country]]&gt;0,(((Table2[[#This Row],[Country]]-B694)/B694)+1)^12-1,"")</f>
        <v>5.376015772241316E-2</v>
      </c>
    </row>
    <row r="696" spans="1:4" x14ac:dyDescent="0.35">
      <c r="A696" s="35">
        <v>43282</v>
      </c>
      <c r="B696" s="36">
        <f>VLOOKUP(A696,Data!$A:$AH,MATCH(Country!$A$1,Data!$A$1:$AH$1,),)</f>
        <v>117.36709999999999</v>
      </c>
      <c r="C696" s="59">
        <f>IF(B684&gt;0,(Table2[[#This Row],[Country]]-B684)/B684,0)</f>
        <v>3.7882727054062745E-2</v>
      </c>
      <c r="D696" s="59">
        <f>IF(Table2[[#This Row],[Country]]&gt;0,(((Table2[[#This Row],[Country]]-B695)/B695)+1)^12-1,"")</f>
        <v>2.9667848959941345E-2</v>
      </c>
    </row>
    <row r="697" spans="1:4" x14ac:dyDescent="0.35">
      <c r="A697" s="35">
        <v>43313</v>
      </c>
      <c r="B697" s="36">
        <f>VLOOKUP(A697,Data!$A:$AH,MATCH(Country!$A$1,Data!$A$1:$AH$1,),)</f>
        <v>117.7855</v>
      </c>
      <c r="C697" s="59">
        <f>IF(B685&gt;0,(Table2[[#This Row],[Country]]-B685)/B685,0)</f>
        <v>3.7120816555824325E-2</v>
      </c>
      <c r="D697" s="59">
        <f>IF(Table2[[#This Row],[Country]]&gt;0,(((Table2[[#This Row],[Country]]-B696)/B696)+1)^12-1,"")</f>
        <v>4.3627399233226338E-2</v>
      </c>
    </row>
    <row r="698" spans="1:4" x14ac:dyDescent="0.35">
      <c r="A698" s="35">
        <v>43344</v>
      </c>
      <c r="B698" s="36">
        <f>VLOOKUP(A698,Data!$A:$AH,MATCH(Country!$A$1,Data!$A$1:$AH$1,),)</f>
        <v>118.01130000000001</v>
      </c>
      <c r="C698" s="59">
        <f>IF(B686&gt;0,(Table2[[#This Row],[Country]]-B686)/B686,0)</f>
        <v>3.5891066295069073E-2</v>
      </c>
      <c r="D698" s="59">
        <f>IF(Table2[[#This Row],[Country]]&gt;0,(((Table2[[#This Row],[Country]]-B697)/B697)+1)^12-1,"")</f>
        <v>2.3248639918756586E-2</v>
      </c>
    </row>
    <row r="699" spans="1:4" x14ac:dyDescent="0.35">
      <c r="A699" s="35">
        <v>43374</v>
      </c>
      <c r="B699" s="36">
        <f>VLOOKUP(A699,Data!$A:$AH,MATCH(Country!$A$1,Data!$A$1:$AH$1,),)</f>
        <v>118.1267</v>
      </c>
      <c r="C699" s="59">
        <f>IF(B687&gt;0,(Table2[[#This Row],[Country]]-B687)/B687,0)</f>
        <v>3.2742154332514962E-2</v>
      </c>
      <c r="D699" s="59">
        <f>IF(Table2[[#This Row],[Country]]&gt;0,(((Table2[[#This Row],[Country]]-B698)/B698)+1)^12-1,"")</f>
        <v>1.1797787145549465E-2</v>
      </c>
    </row>
    <row r="700" spans="1:4" x14ac:dyDescent="0.35">
      <c r="A700" s="35">
        <v>43405</v>
      </c>
      <c r="B700" s="36">
        <f>VLOOKUP(A700,Data!$A:$AH,MATCH(Country!$A$1,Data!$A$1:$AH$1,),)</f>
        <v>118.2355</v>
      </c>
      <c r="C700" s="59">
        <f>IF(B688&gt;0,(Table2[[#This Row],[Country]]-B688)/B688,0)</f>
        <v>3.1693677232680011E-2</v>
      </c>
      <c r="D700" s="59">
        <f>IF(Table2[[#This Row],[Country]]&gt;0,(((Table2[[#This Row],[Country]]-B699)/B699)+1)^12-1,"")</f>
        <v>1.1108700972491059E-2</v>
      </c>
    </row>
    <row r="701" spans="1:4" x14ac:dyDescent="0.35">
      <c r="A701" s="35">
        <v>43435</v>
      </c>
      <c r="B701" s="36">
        <f>VLOOKUP(A701,Data!$A:$AH,MATCH(Country!$A$1,Data!$A$1:$AH$1,),)</f>
        <v>119.2085</v>
      </c>
      <c r="C701" s="59">
        <f>IF(B689&gt;0,(Table2[[#This Row],[Country]]-B689)/B689,0)</f>
        <v>3.6565005904173283E-2</v>
      </c>
      <c r="D701" s="59">
        <f>IF(Table2[[#This Row],[Country]]&gt;0,(((Table2[[#This Row],[Country]]-B700)/B700)+1)^12-1,"")</f>
        <v>0.10334662811327977</v>
      </c>
    </row>
    <row r="702" spans="1:4" x14ac:dyDescent="0.35">
      <c r="A702" s="35">
        <v>43466</v>
      </c>
      <c r="B702" s="36">
        <f>VLOOKUP(A702,Data!$A:$AH,MATCH(Country!$A$1,Data!$A$1:$AH$1,),)</f>
        <v>119.8062</v>
      </c>
      <c r="C702" s="59">
        <f>IF(B690&gt;0,(Table2[[#This Row],[Country]]-B690)/B690,0)</f>
        <v>4.0566984118712394E-2</v>
      </c>
      <c r="D702" s="59">
        <f>IF(Table2[[#This Row],[Country]]&gt;0,(((Table2[[#This Row],[Country]]-B701)/B701)+1)^12-1,"")</f>
        <v>6.1854085469352338E-2</v>
      </c>
    </row>
    <row r="703" spans="1:4" x14ac:dyDescent="0.35">
      <c r="A703" s="35">
        <v>43497</v>
      </c>
      <c r="B703" s="36">
        <f>VLOOKUP(A703,Data!$A:$AH,MATCH(Country!$A$1,Data!$A$1:$AH$1,),)</f>
        <v>120.1508</v>
      </c>
      <c r="C703" s="59">
        <f>IF(B691&gt;0,(Table2[[#This Row],[Country]]-B691)/B691,0)</f>
        <v>4.0409891924516064E-2</v>
      </c>
      <c r="D703" s="59">
        <f>IF(Table2[[#This Row],[Country]]&gt;0,(((Table2[[#This Row],[Country]]-B702)/B702)+1)^12-1,"")</f>
        <v>3.5067041363267881E-2</v>
      </c>
    </row>
    <row r="704" spans="1:4" x14ac:dyDescent="0.35">
      <c r="A704" s="35">
        <v>43525</v>
      </c>
      <c r="B704" s="36">
        <f>VLOOKUP(A704,Data!$A:$AH,MATCH(Country!$A$1,Data!$A$1:$AH$1,),)</f>
        <v>120.4696</v>
      </c>
      <c r="C704" s="59">
        <f>IF(B692&gt;0,(Table2[[#This Row],[Country]]-B692)/B692,0)</f>
        <v>3.9038909535954271E-2</v>
      </c>
      <c r="D704" s="59">
        <f>IF(Table2[[#This Row],[Country]]&gt;0,(((Table2[[#This Row],[Country]]-B703)/B703)+1)^12-1,"")</f>
        <v>3.2308773344857933E-2</v>
      </c>
    </row>
    <row r="705" spans="1:4" x14ac:dyDescent="0.35">
      <c r="A705" s="35">
        <v>43556</v>
      </c>
      <c r="B705" s="36">
        <f>VLOOKUP(A705,Data!$A:$AH,MATCH(Country!$A$1,Data!$A$1:$AH$1,),)</f>
        <v>120.72110000000001</v>
      </c>
      <c r="C705" s="59">
        <f>IF(B693&gt;0,(Table2[[#This Row],[Country]]-B693)/B693,0)</f>
        <v>3.9555626741618756E-2</v>
      </c>
      <c r="D705" s="59">
        <f>IF(Table2[[#This Row],[Country]]&gt;0,(((Table2[[#This Row],[Country]]-B704)/B704)+1)^12-1,"")</f>
        <v>2.5341624872107449E-2</v>
      </c>
    </row>
    <row r="706" spans="1:4" x14ac:dyDescent="0.35">
      <c r="A706" s="35">
        <v>43586</v>
      </c>
      <c r="B706" s="36">
        <f>VLOOKUP(A706,Data!$A:$AH,MATCH(Country!$A$1,Data!$A$1:$AH$1,),)</f>
        <v>121.4808</v>
      </c>
      <c r="C706" s="59">
        <f>IF(B694&gt;0,(Table2[[#This Row],[Country]]-B694)/B694,0)</f>
        <v>4.2112279395427832E-2</v>
      </c>
      <c r="D706" s="59">
        <f>IF(Table2[[#This Row],[Country]]&gt;0,(((Table2[[#This Row],[Country]]-B705)/B705)+1)^12-1,"")</f>
        <v>7.8185558939899868E-2</v>
      </c>
    </row>
    <row r="707" spans="1:4" x14ac:dyDescent="0.35">
      <c r="A707" s="35">
        <v>43617</v>
      </c>
      <c r="B707" s="36">
        <f>VLOOKUP(A707,Data!$A:$AH,MATCH(Country!$A$1,Data!$A$1:$AH$1,),)</f>
        <v>122.4961</v>
      </c>
      <c r="C707" s="59">
        <f>IF(B695&gt;0,(Table2[[#This Row],[Country]]-B695)/B695,0)</f>
        <v>4.6246418093379336E-2</v>
      </c>
      <c r="D707" s="59">
        <f>IF(Table2[[#This Row],[Country]]&gt;0,(((Table2[[#This Row],[Country]]-B706)/B706)+1)^12-1,"")</f>
        <v>0.10503344965784422</v>
      </c>
    </row>
    <row r="708" spans="1:4" x14ac:dyDescent="0.35">
      <c r="A708" s="35">
        <v>43647</v>
      </c>
      <c r="B708" s="36">
        <f>VLOOKUP(A708,Data!$A:$AH,MATCH(Country!$A$1,Data!$A$1:$AH$1,),)</f>
        <v>123.152</v>
      </c>
      <c r="C708" s="59">
        <f>IF(B696&gt;0,(Table2[[#This Row],[Country]]-B696)/B696,0)</f>
        <v>4.9288940427087383E-2</v>
      </c>
      <c r="D708" s="59">
        <f>IF(Table2[[#This Row],[Country]]&gt;0,(((Table2[[#This Row],[Country]]-B707)/B707)+1)^12-1,"")</f>
        <v>6.6179890780750261E-2</v>
      </c>
    </row>
    <row r="709" spans="1:4" x14ac:dyDescent="0.35">
      <c r="A709" s="35">
        <v>43678</v>
      </c>
      <c r="B709" s="36">
        <f>VLOOKUP(A709,Data!$A:$AH,MATCH(Country!$A$1,Data!$A$1:$AH$1,),)</f>
        <v>123.866</v>
      </c>
      <c r="C709" s="59">
        <f>IF(B697&gt;0,(Table2[[#This Row],[Country]]-B697)/B697,0)</f>
        <v>5.1623502043969767E-2</v>
      </c>
      <c r="D709" s="59">
        <f>IF(Table2[[#This Row],[Country]]&gt;0,(((Table2[[#This Row],[Country]]-B708)/B708)+1)^12-1,"")</f>
        <v>7.1834488857086987E-2</v>
      </c>
    </row>
    <row r="710" spans="1:4" x14ac:dyDescent="0.35">
      <c r="A710" s="35">
        <v>43709</v>
      </c>
      <c r="B710" s="36">
        <f>VLOOKUP(A710,Data!$A:$AH,MATCH(Country!$A$1,Data!$A$1:$AH$1,),)</f>
        <v>124.5716</v>
      </c>
      <c r="C710" s="59">
        <f>IF(B698&gt;0,(Table2[[#This Row],[Country]]-B698)/B698,0)</f>
        <v>5.5590439220650885E-2</v>
      </c>
      <c r="D710" s="59">
        <f>IF(Table2[[#This Row],[Country]]&gt;0,(((Table2[[#This Row],[Country]]-B709)/B709)+1)^12-1,"")</f>
        <v>7.0540625643494836E-2</v>
      </c>
    </row>
    <row r="711" spans="1:4" x14ac:dyDescent="0.35">
      <c r="A711" s="35">
        <v>43739</v>
      </c>
      <c r="B711" s="36">
        <f>VLOOKUP(A711,Data!$A:$AH,MATCH(Country!$A$1,Data!$A$1:$AH$1,),)</f>
        <v>125.729</v>
      </c>
      <c r="C711" s="59">
        <f>IF(B699&gt;0,(Table2[[#This Row],[Country]]-B699)/B699,0)</f>
        <v>6.4357169039683665E-2</v>
      </c>
      <c r="D711" s="59">
        <f>IF(Table2[[#This Row],[Country]]&gt;0,(((Table2[[#This Row],[Country]]-B710)/B710)+1)^12-1,"")</f>
        <v>0.11737004763336212</v>
      </c>
    </row>
    <row r="712" spans="1:4" x14ac:dyDescent="0.35">
      <c r="A712" s="35">
        <v>43770</v>
      </c>
      <c r="B712" s="36">
        <f>VLOOKUP(A712,Data!$A:$AH,MATCH(Country!$A$1,Data!$A$1:$AH$1,),)</f>
        <v>126.6065</v>
      </c>
      <c r="C712" s="59">
        <f>IF(B700&gt;0,(Table2[[#This Row],[Country]]-B700)/B700,0)</f>
        <v>7.0799379205061047E-2</v>
      </c>
      <c r="D712" s="59">
        <f>IF(Table2[[#This Row],[Country]]&gt;0,(((Table2[[#This Row],[Country]]-B711)/B711)+1)^12-1,"")</f>
        <v>8.7042439529801063E-2</v>
      </c>
    </row>
    <row r="713" spans="1:4" x14ac:dyDescent="0.35">
      <c r="A713" s="35">
        <v>43800</v>
      </c>
      <c r="B713" s="36">
        <f>VLOOKUP(A713,Data!$A:$AH,MATCH(Country!$A$1,Data!$A$1:$AH$1,),)</f>
        <v>127.181</v>
      </c>
      <c r="C713" s="59">
        <f>IF(B701&gt;0,(Table2[[#This Row],[Country]]-B701)/B701,0)</f>
        <v>6.6878620232617605E-2</v>
      </c>
      <c r="D713" s="59">
        <f>IF(Table2[[#This Row],[Country]]&gt;0,(((Table2[[#This Row],[Country]]-B712)/B712)+1)^12-1,"")</f>
        <v>5.5831923970324882E-2</v>
      </c>
    </row>
    <row r="714" spans="1:4" x14ac:dyDescent="0.35">
      <c r="A714" s="35">
        <v>43831</v>
      </c>
      <c r="B714" s="36">
        <f>VLOOKUP(A714,Data!$A:$AH,MATCH(Country!$A$1,Data!$A$1:$AH$1,),)</f>
        <v>127.8676</v>
      </c>
      <c r="C714" s="59">
        <f>IF(B702&gt;0,(Table2[[#This Row],[Country]]-B702)/B702,0)</f>
        <v>6.7287001841306968E-2</v>
      </c>
      <c r="D714" s="59">
        <f>IF(Table2[[#This Row],[Country]]&gt;0,(((Table2[[#This Row],[Country]]-B713)/B713)+1)^12-1,"")</f>
        <v>6.6741866884577616E-2</v>
      </c>
    </row>
    <row r="715" spans="1:4" x14ac:dyDescent="0.35">
      <c r="A715" s="35">
        <v>43862</v>
      </c>
      <c r="B715" s="36">
        <f>VLOOKUP(A715,Data!$A:$AH,MATCH(Country!$A$1,Data!$A$1:$AH$1,),)</f>
        <v>128.34</v>
      </c>
      <c r="C715" s="59">
        <f>IF(B703&gt;0,(Table2[[#This Row],[Country]]-B703)/B703,0)</f>
        <v>6.8157681846479579E-2</v>
      </c>
      <c r="D715" s="59">
        <f>IF(Table2[[#This Row],[Country]]&gt;0,(((Table2[[#This Row],[Country]]-B714)/B714)+1)^12-1,"")</f>
        <v>4.5245373314187098E-2</v>
      </c>
    </row>
    <row r="716" spans="1:4" x14ac:dyDescent="0.35">
      <c r="A716" s="35">
        <v>43891</v>
      </c>
      <c r="B716" s="36">
        <f>VLOOKUP(A716,Data!$A:$AH,MATCH(Country!$A$1,Data!$A$1:$AH$1,),)</f>
        <v>132.73929999999999</v>
      </c>
      <c r="C716" s="59">
        <f>IF(B704&gt;0,(Table2[[#This Row],[Country]]-B704)/B704,0)</f>
        <v>0.10184893118263849</v>
      </c>
      <c r="D716" s="59">
        <f>IF(Table2[[#This Row],[Country]]&gt;0,(((Table2[[#This Row],[Country]]-B715)/B715)+1)^12-1,"")</f>
        <v>0.49847622678629011</v>
      </c>
    </row>
    <row r="717" spans="1:4" x14ac:dyDescent="0.35">
      <c r="A717" s="35">
        <v>43922</v>
      </c>
      <c r="B717" s="36">
        <f>VLOOKUP(A717,Data!$A:$AH,MATCH(Country!$A$1,Data!$A$1:$AH$1,),)</f>
        <v>141.1568</v>
      </c>
      <c r="C717" s="59">
        <f>IF(B705&gt;0,(Table2[[#This Row],[Country]]-B705)/B705,0)</f>
        <v>0.16928026666423679</v>
      </c>
      <c r="D717" s="59">
        <f>IF(Table2[[#This Row],[Country]]&gt;0,(((Table2[[#This Row],[Country]]-B716)/B716)+1)^12-1,"")</f>
        <v>1.0913531570099706</v>
      </c>
    </row>
    <row r="718" spans="1:4" x14ac:dyDescent="0.35">
      <c r="A718" s="35">
        <v>43952</v>
      </c>
      <c r="B718" s="36">
        <f>VLOOKUP(A718,Data!$A:$AH,MATCH(Country!$A$1,Data!$A$1:$AH$1,),)</f>
        <v>148.07</v>
      </c>
      <c r="C718" s="59">
        <f>IF(B706&gt;0,(Table2[[#This Row],[Country]]-B706)/B706,0)</f>
        <v>0.21887574003463914</v>
      </c>
      <c r="D718" s="59">
        <f>IF(Table2[[#This Row],[Country]]&gt;0,(((Table2[[#This Row],[Country]]-B717)/B717)+1)^12-1,"")</f>
        <v>0.77493831140101443</v>
      </c>
    </row>
    <row r="719" spans="1:4" x14ac:dyDescent="0.35">
      <c r="A719" s="35">
        <v>43983</v>
      </c>
      <c r="B719" s="36">
        <f>VLOOKUP(A719,Data!$A:$AH,MATCH(Country!$A$1,Data!$A$1:$AH$1,),)</f>
        <v>150.51159999999999</v>
      </c>
      <c r="C719" s="59">
        <f>IF(B707&gt;0,(Table2[[#This Row],[Country]]-B707)/B707,0)</f>
        <v>0.22870524041173546</v>
      </c>
      <c r="D719" s="59">
        <f>IF(Table2[[#This Row],[Country]]&gt;0,(((Table2[[#This Row],[Country]]-B718)/B718)+1)^12-1,"")</f>
        <v>0.21684357506646545</v>
      </c>
    </row>
    <row r="720" spans="1:4" x14ac:dyDescent="0.35">
      <c r="A720" s="35">
        <v>44013</v>
      </c>
      <c r="B720" s="36">
        <f>VLOOKUP(A720,Data!$A:$AH,MATCH(Country!$A$1,Data!$A$1:$AH$1,),)</f>
        <v>151.74449999999999</v>
      </c>
      <c r="C720" s="59">
        <f>IF(B708&gt;0,(Table2[[#This Row],[Country]]-B708)/B708,0)</f>
        <v>0.23217243731323881</v>
      </c>
      <c r="D720" s="59">
        <f>IF(Table2[[#This Row],[Country]]&gt;0,(((Table2[[#This Row],[Country]]-B719)/B719)+1)^12-1,"")</f>
        <v>0.10284845125137032</v>
      </c>
    </row>
    <row r="721" spans="1:4" x14ac:dyDescent="0.35">
      <c r="A721" s="35">
        <v>44044</v>
      </c>
      <c r="B721" s="36">
        <f>VLOOKUP(A721,Data!$A:$AH,MATCH(Country!$A$1,Data!$A$1:$AH$1,),)</f>
        <v>152.40530000000001</v>
      </c>
      <c r="C721" s="59">
        <f>IF(B709&gt;0,(Table2[[#This Row],[Country]]-B709)/B709,0)</f>
        <v>0.23040463081071491</v>
      </c>
      <c r="D721" s="59">
        <f>IF(Table2[[#This Row],[Country]]&gt;0,(((Table2[[#This Row],[Country]]-B720)/B720)+1)^12-1,"")</f>
        <v>5.3526184876338423E-2</v>
      </c>
    </row>
    <row r="722" spans="1:4" x14ac:dyDescent="0.35">
      <c r="A722" s="35">
        <v>44075</v>
      </c>
      <c r="B722" s="36">
        <f>VLOOKUP(A722,Data!$A:$AH,MATCH(Country!$A$1,Data!$A$1:$AH$1,),)</f>
        <v>154.21350000000001</v>
      </c>
      <c r="C722" s="59">
        <f>IF(B710&gt;0,(Table2[[#This Row],[Country]]-B710)/B710,0)</f>
        <v>0.23795070465499363</v>
      </c>
      <c r="D722" s="59">
        <f>IF(Table2[[#This Row],[Country]]&gt;0,(((Table2[[#This Row],[Country]]-B721)/B721)+1)^12-1,"")</f>
        <v>0.15204086716451015</v>
      </c>
    </row>
    <row r="723" spans="1:4" x14ac:dyDescent="0.35">
      <c r="A723" s="35">
        <v>44105</v>
      </c>
      <c r="B723" s="36">
        <f>VLOOKUP(A723,Data!$A:$AH,MATCH(Country!$A$1,Data!$A$1:$AH$1,),)</f>
        <v>155.54599999999999</v>
      </c>
      <c r="C723" s="59">
        <f>IF(B711&gt;0,(Table2[[#This Row],[Country]]-B711)/B711,0)</f>
        <v>0.23715292414637826</v>
      </c>
      <c r="D723" s="59">
        <f>IF(Table2[[#This Row],[Country]]&gt;0,(((Table2[[#This Row],[Country]]-B722)/B722)+1)^12-1,"")</f>
        <v>0.1087597213880902</v>
      </c>
    </row>
    <row r="724" spans="1:4" x14ac:dyDescent="0.35">
      <c r="A724" s="35">
        <v>44136</v>
      </c>
      <c r="B724" s="36">
        <f>VLOOKUP(A724,Data!$A:$AH,MATCH(Country!$A$1,Data!$A$1:$AH$1,),)</f>
        <v>157.48949999999999</v>
      </c>
      <c r="C724" s="59">
        <f>IF(B712&gt;0,(Table2[[#This Row],[Country]]-B712)/B712,0)</f>
        <v>0.24392902418122289</v>
      </c>
      <c r="D724" s="59">
        <f>IF(Table2[[#This Row],[Country]]&gt;0,(((Table2[[#This Row],[Country]]-B723)/B723)+1)^12-1,"")</f>
        <v>0.16068155363045999</v>
      </c>
    </row>
    <row r="725" spans="1:4" x14ac:dyDescent="0.35">
      <c r="A725" s="35">
        <v>44166</v>
      </c>
      <c r="B725" s="36">
        <f>VLOOKUP(A725,Data!$A:$AH,MATCH(Country!$A$1,Data!$A$1:$AH$1,),)</f>
        <v>158.7764</v>
      </c>
      <c r="C725" s="59">
        <f>IF(B713&gt;0,(Table2[[#This Row],[Country]]-B713)/B713,0)</f>
        <v>0.24842861748217107</v>
      </c>
      <c r="D725" s="59">
        <f>IF(Table2[[#This Row],[Country]]&gt;0,(((Table2[[#This Row],[Country]]-B724)/B724)+1)^12-1,"")</f>
        <v>0.10258520124112613</v>
      </c>
    </row>
    <row r="726" spans="1:4" x14ac:dyDescent="0.35">
      <c r="A726" s="35">
        <v>44197</v>
      </c>
      <c r="B726" s="36">
        <f>VLOOKUP(A726,Data!$A:$AH,MATCH(Country!$A$1,Data!$A$1:$AH$1,),)</f>
        <v>160.83199999999999</v>
      </c>
      <c r="C726" s="59">
        <f>IF(B714&gt;0,(Table2[[#This Row],[Country]]-B714)/B714,0)</f>
        <v>0.25780103794862808</v>
      </c>
      <c r="D726" s="59">
        <f>IF(Table2[[#This Row],[Country]]&gt;0,(((Table2[[#This Row],[Country]]-B725)/B725)+1)^12-1,"")</f>
        <v>0.1669120953464025</v>
      </c>
    </row>
    <row r="727" spans="1:4" x14ac:dyDescent="0.35">
      <c r="A727" s="35">
        <v>44228</v>
      </c>
      <c r="B727" s="36">
        <f>VLOOKUP(A727,Data!$A:$AH,MATCH(Country!$A$1,Data!$A$1:$AH$1,),)</f>
        <v>162.84690000000001</v>
      </c>
      <c r="C727" s="59">
        <f>IF(B715&gt;0,(Table2[[#This Row],[Country]]-B715)/B715,0)</f>
        <v>0.26887096774193547</v>
      </c>
      <c r="D727" s="59">
        <f>IF(Table2[[#This Row],[Country]]&gt;0,(((Table2[[#This Row],[Country]]-B726)/B726)+1)^12-1,"")</f>
        <v>0.16113949283710349</v>
      </c>
    </row>
    <row r="728" spans="1:4" x14ac:dyDescent="0.35">
      <c r="A728" s="35">
        <v>44256</v>
      </c>
      <c r="B728" s="36">
        <f>VLOOKUP(A728,Data!$A:$AH,MATCH(Country!$A$1,Data!$A$1:$AH$1,),)</f>
        <v>164.82859999999999</v>
      </c>
      <c r="C728" s="59">
        <f>IF(B716&gt;0,(Table2[[#This Row],[Country]]-B716)/B716,0)</f>
        <v>0.24174679239682606</v>
      </c>
      <c r="D728" s="59">
        <f>IF(Table2[[#This Row],[Country]]&gt;0,(((Table2[[#This Row],[Country]]-B727)/B727)+1)^12-1,"")</f>
        <v>0.15621045233266839</v>
      </c>
    </row>
    <row r="729" spans="1:4" x14ac:dyDescent="0.35">
      <c r="A729" s="35">
        <v>44287</v>
      </c>
      <c r="B729" s="36">
        <f>VLOOKUP(A729,Data!$A:$AH,MATCH(Country!$A$1,Data!$A$1:$AH$1,),)</f>
        <v>166.9614</v>
      </c>
      <c r="C729" s="59">
        <f>IF(B717&gt;0,(Table2[[#This Row],[Country]]-B717)/B717,0)</f>
        <v>0.18280805458893934</v>
      </c>
      <c r="D729" s="59">
        <f>IF(Table2[[#This Row],[Country]]&gt;0,(((Table2[[#This Row],[Country]]-B728)/B728)+1)^12-1,"")</f>
        <v>0.16681524248051405</v>
      </c>
    </row>
    <row r="730" spans="1:4" x14ac:dyDescent="0.35">
      <c r="A730" s="35">
        <v>44317</v>
      </c>
      <c r="B730" s="36">
        <f>VLOOKUP(A730,Data!$A:$AH,MATCH(Country!$A$1,Data!$A$1:$AH$1,),)</f>
        <v>169.51849999999999</v>
      </c>
      <c r="C730" s="59">
        <f>IF(B718&gt;0,(Table2[[#This Row],[Country]]-B718)/B718,0)</f>
        <v>0.14485378537178359</v>
      </c>
      <c r="D730" s="59">
        <f>IF(Table2[[#This Row],[Country]]&gt;0,(((Table2[[#This Row],[Country]]-B729)/B729)+1)^12-1,"")</f>
        <v>0.20008574592681327</v>
      </c>
    </row>
    <row r="731" spans="1:4" x14ac:dyDescent="0.35">
      <c r="A731" s="35">
        <v>44348</v>
      </c>
      <c r="B731" s="36">
        <f>VLOOKUP(A731,Data!$A:$AH,MATCH(Country!$A$1,Data!$A$1:$AH$1,),)</f>
        <v>169.8622</v>
      </c>
      <c r="C731" s="59">
        <f>IF(B719&gt;0,(Table2[[#This Row],[Country]]-B719)/B719,0)</f>
        <v>0.12856550591449439</v>
      </c>
      <c r="D731" s="59">
        <f>IF(Table2[[#This Row],[Country]]&gt;0,(((Table2[[#This Row],[Country]]-B730)/B730)+1)^12-1,"")</f>
        <v>2.4603241753343053E-2</v>
      </c>
    </row>
    <row r="732" spans="1:4" x14ac:dyDescent="0.35">
      <c r="A732" s="35">
        <v>44378</v>
      </c>
      <c r="B732" s="36">
        <f>VLOOKUP(A732,Data!$A:$AH,MATCH(Country!$A$1,Data!$A$1:$AH$1,),)</f>
        <v>171.1507</v>
      </c>
      <c r="C732" s="59">
        <f>IF(B720&gt;0,(Table2[[#This Row],[Country]]-B720)/B720,0)</f>
        <v>0.12788733693807694</v>
      </c>
      <c r="D732" s="59">
        <f>IF(Table2[[#This Row],[Country]]&gt;0,(((Table2[[#This Row],[Country]]-B731)/B731)+1)^12-1,"")</f>
        <v>9.4922098746423877E-2</v>
      </c>
    </row>
    <row r="733" spans="1:4" x14ac:dyDescent="0.35">
      <c r="A733" s="35">
        <v>44409</v>
      </c>
      <c r="B733" s="36">
        <f>VLOOKUP(A733,Data!$A:$AH,MATCH(Country!$A$1,Data!$A$1:$AH$1,),)</f>
        <v>172.97720000000001</v>
      </c>
      <c r="C733" s="59">
        <f>IF(B721&gt;0,(Table2[[#This Row],[Country]]-B721)/B721,0)</f>
        <v>0.13498152623301157</v>
      </c>
      <c r="D733" s="59">
        <f>IF(Table2[[#This Row],[Country]]&gt;0,(((Table2[[#This Row],[Country]]-B732)/B732)+1)^12-1,"")</f>
        <v>0.13585317829870469</v>
      </c>
    </row>
    <row r="734" spans="1:4" x14ac:dyDescent="0.35">
      <c r="A734" s="35">
        <v>44440</v>
      </c>
      <c r="B734" s="36">
        <f>VLOOKUP(A734,Data!$A:$AH,MATCH(Country!$A$1,Data!$A$1:$AH$1,),)</f>
        <v>174.06059999999999</v>
      </c>
      <c r="C734" s="59">
        <f>IF(B722&gt;0,(Table2[[#This Row],[Country]]-B722)/B722,0)</f>
        <v>0.12869884932253001</v>
      </c>
      <c r="D734" s="59">
        <f>IF(Table2[[#This Row],[Country]]&gt;0,(((Table2[[#This Row],[Country]]-B733)/B733)+1)^12-1,"")</f>
        <v>7.780293154994955E-2</v>
      </c>
    </row>
    <row r="735" spans="1:4" x14ac:dyDescent="0.35">
      <c r="A735" s="35">
        <v>44470</v>
      </c>
      <c r="B735" s="36">
        <f>VLOOKUP(A735,Data!$A:$AH,MATCH(Country!$A$1,Data!$A$1:$AH$1,),)</f>
        <v>175.5384</v>
      </c>
      <c r="C735" s="59">
        <f>IF(B723&gt;0,(Table2[[#This Row],[Country]]-B723)/B723,0)</f>
        <v>0.12853046687153644</v>
      </c>
      <c r="D735" s="59">
        <f>IF(Table2[[#This Row],[Country]]&gt;0,(((Table2[[#This Row],[Country]]-B734)/B734)+1)^12-1,"")</f>
        <v>0.10677645468163144</v>
      </c>
    </row>
    <row r="736" spans="1:4" x14ac:dyDescent="0.35">
      <c r="A736" s="35">
        <v>44501</v>
      </c>
      <c r="B736" s="36">
        <f>VLOOKUP(A736,Data!$A:$AH,MATCH(Country!$A$1,Data!$A$1:$AH$1,),)</f>
        <v>177.24359999999999</v>
      </c>
      <c r="C736" s="59">
        <f>IF(B724&gt;0,(Table2[[#This Row],[Country]]-B724)/B724,0)</f>
        <v>0.12543121922413872</v>
      </c>
      <c r="D736" s="59">
        <f>IF(Table2[[#This Row],[Country]]&gt;0,(((Table2[[#This Row],[Country]]-B735)/B735)+1)^12-1,"")</f>
        <v>0.12300353336811654</v>
      </c>
    </row>
    <row r="737" spans="1:4" x14ac:dyDescent="0.35">
      <c r="A737" s="35">
        <v>44531</v>
      </c>
      <c r="B737" s="36">
        <f>VLOOKUP(A737,Data!$A:$AH,MATCH(Country!$A$1,Data!$A$1:$AH$1,),)</f>
        <v>178.4117</v>
      </c>
      <c r="C737" s="59">
        <f>IF(B725&gt;0,(Table2[[#This Row],[Country]]-B725)/B725,0)</f>
        <v>0.12366636351498082</v>
      </c>
      <c r="D737" s="59">
        <f>IF(Table2[[#This Row],[Country]]&gt;0,(((Table2[[#This Row],[Country]]-B736)/B736)+1)^12-1,"")</f>
        <v>8.2014867032270011E-2</v>
      </c>
    </row>
    <row r="738" spans="1:4" x14ac:dyDescent="0.35">
      <c r="A738" s="35">
        <v>44562</v>
      </c>
      <c r="B738" s="36">
        <f>VLOOKUP(A738,Data!$A:$AH,MATCH(Country!$A$1,Data!$A$1:$AH$1,),)</f>
        <v>179.73840000000001</v>
      </c>
      <c r="C738" s="59">
        <f>IF(B726&gt;0,(Table2[[#This Row],[Country]]-B726)/B726,0)</f>
        <v>0.11755372065260657</v>
      </c>
      <c r="D738" s="59">
        <f>IF(Table2[[#This Row],[Country]]&gt;0,(((Table2[[#This Row],[Country]]-B737)/B737)+1)^12-1,"")</f>
        <v>9.297563147408261E-2</v>
      </c>
    </row>
    <row r="739" spans="1:4" x14ac:dyDescent="0.35">
      <c r="A739" s="35">
        <v>44593</v>
      </c>
      <c r="B739" s="36">
        <f>VLOOKUP(A739,Data!$A:$AH,MATCH(Country!$A$1,Data!$A$1:$AH$1,),)</f>
        <v>180.22569999999999</v>
      </c>
      <c r="C739" s="59">
        <f>IF(B727&gt;0,(Table2[[#This Row],[Country]]-B727)/B727,0)</f>
        <v>0.10671864186545758</v>
      </c>
      <c r="D739" s="59">
        <f>IF(Table2[[#This Row],[Country]]&gt;0,(((Table2[[#This Row],[Country]]-B738)/B738)+1)^12-1,"")</f>
        <v>3.302348690847734E-2</v>
      </c>
    </row>
    <row r="740" spans="1:4" x14ac:dyDescent="0.35">
      <c r="A740" s="35">
        <v>44621</v>
      </c>
      <c r="B740" s="36">
        <f>VLOOKUP(A740,Data!$A:$AH,MATCH(Country!$A$1,Data!$A$1:$AH$1,),)</f>
        <v>180.48560000000001</v>
      </c>
      <c r="C740" s="59">
        <f>IF(B728&gt;0,(Table2[[#This Row],[Country]]-B728)/B728,0)</f>
        <v>9.4989583118463727E-2</v>
      </c>
      <c r="D740" s="59">
        <f>IF(Table2[[#This Row],[Country]]&gt;0,(((Table2[[#This Row],[Country]]-B739)/B739)+1)^12-1,"")</f>
        <v>1.7442883454594771E-2</v>
      </c>
    </row>
    <row r="741" spans="1:4" x14ac:dyDescent="0.35">
      <c r="A741" s="35">
        <v>44652</v>
      </c>
      <c r="B741" s="36">
        <f>VLOOKUP(A741,Data!$A:$AH,MATCH(Country!$A$1,Data!$A$1:$AH$1,),)</f>
        <v>179.6927</v>
      </c>
      <c r="C741" s="59">
        <f>IF(B729&gt;0,(Table2[[#This Row],[Country]]-B729)/B729,0)</f>
        <v>7.6252954275658952E-2</v>
      </c>
      <c r="D741" s="59">
        <f>IF(Table2[[#This Row],[Country]]&gt;0,(((Table2[[#This Row],[Country]]-B740)/B740)+1)^12-1,"")</f>
        <v>-5.1462465516829869E-2</v>
      </c>
    </row>
    <row r="742" spans="1:4" x14ac:dyDescent="0.35">
      <c r="A742" s="35">
        <v>44682</v>
      </c>
      <c r="B742" s="36">
        <f>VLOOKUP(A742,Data!$A:$AH,MATCH(Country!$A$1,Data!$A$1:$AH$1,),)</f>
        <v>179.73259999999999</v>
      </c>
      <c r="C742" s="59">
        <f>IF(B730&gt;0,(Table2[[#This Row],[Country]]-B730)/B730,0)</f>
        <v>6.0253600639458248E-2</v>
      </c>
      <c r="D742" s="59">
        <f>IF(Table2[[#This Row],[Country]]&gt;0,(((Table2[[#This Row],[Country]]-B741)/B741)+1)^12-1,"")</f>
        <v>2.6678054716882116E-3</v>
      </c>
    </row>
    <row r="743" spans="1:4" x14ac:dyDescent="0.35">
      <c r="A743" s="35">
        <v>44713</v>
      </c>
      <c r="B743" s="36">
        <f>VLOOKUP(A743,Data!$A:$AH,MATCH(Country!$A$1,Data!$A$1:$AH$1,),)</f>
        <v>179.38640000000001</v>
      </c>
      <c r="C743" s="59">
        <f>IF(B731&gt;0,(Table2[[#This Row],[Country]]-B731)/B731,0)</f>
        <v>5.6070155690907141E-2</v>
      </c>
      <c r="D743" s="59">
        <f>IF(Table2[[#This Row],[Country]]&gt;0,(((Table2[[#This Row],[Country]]-B742)/B742)+1)^12-1,"")</f>
        <v>-2.287102815212938E-2</v>
      </c>
    </row>
    <row r="744" spans="1:4" x14ac:dyDescent="0.35">
      <c r="A744" s="35">
        <v>44743</v>
      </c>
      <c r="B744" s="36">
        <f>VLOOKUP(A744,Data!$A:$AH,MATCH(Country!$A$1,Data!$A$1:$AH$1,),)</f>
        <v>179.62549999999999</v>
      </c>
      <c r="C744" s="59">
        <f>IF(B732&gt;0,(Table2[[#This Row],[Country]]-B732)/B732,0)</f>
        <v>4.9516595608431559E-2</v>
      </c>
      <c r="D744" s="59">
        <f>IF(Table2[[#This Row],[Country]]&gt;0,(((Table2[[#This Row],[Country]]-B743)/B743)+1)^12-1,"")</f>
        <v>1.6112299091320503E-2</v>
      </c>
    </row>
    <row r="745" spans="1:4" x14ac:dyDescent="0.35">
      <c r="A745" s="35">
        <v>44774</v>
      </c>
      <c r="B745" s="36">
        <f>VLOOKUP(A745,Data!$A:$AH,MATCH(Country!$A$1,Data!$A$1:$AH$1,),)</f>
        <v>179.59059999999999</v>
      </c>
      <c r="C745" s="59">
        <f>IF(B733&gt;0,(Table2[[#This Row],[Country]]-B733)/B733,0)</f>
        <v>3.8232784436330242E-2</v>
      </c>
      <c r="D745" s="59">
        <f>IF(Table2[[#This Row],[Country]]&gt;0,(((Table2[[#This Row],[Country]]-B744)/B744)+1)^12-1,"")</f>
        <v>-2.3290276432278434E-3</v>
      </c>
    </row>
    <row r="746" spans="1:4" x14ac:dyDescent="0.35">
      <c r="A746" s="35">
        <v>44805</v>
      </c>
      <c r="B746" s="36">
        <f>VLOOKUP(A746,Data!$A:$AH,MATCH(Country!$A$1,Data!$A$1:$AH$1,),)</f>
        <v>178.523</v>
      </c>
      <c r="C746" s="59">
        <f>IF(B734&gt;0,(Table2[[#This Row],[Country]]-B734)/B734,0)</f>
        <v>2.5637048246415342E-2</v>
      </c>
      <c r="D746" s="59">
        <f>IF(Table2[[#This Row],[Country]]&gt;0,(((Table2[[#This Row],[Country]]-B745)/B745)+1)^12-1,"")</f>
        <v>-6.9048835626452476E-2</v>
      </c>
    </row>
    <row r="747" spans="1:4" x14ac:dyDescent="0.35">
      <c r="A747" s="35">
        <v>44835</v>
      </c>
      <c r="B747" s="36">
        <f>VLOOKUP(A747,Data!$A:$AH,MATCH(Country!$A$1,Data!$A$1:$AH$1,),)</f>
        <v>177.79400000000001</v>
      </c>
      <c r="C747" s="59">
        <f>IF(B735&gt;0,(Table2[[#This Row],[Country]]-B735)/B735,0)</f>
        <v>1.284961011379855E-2</v>
      </c>
      <c r="D747" s="59">
        <f>IF(Table2[[#This Row],[Country]]&gt;0,(((Table2[[#This Row],[Country]]-B746)/B746)+1)^12-1,"")</f>
        <v>-4.791638081762184E-2</v>
      </c>
    </row>
    <row r="748" spans="1:4" x14ac:dyDescent="0.35">
      <c r="A748" s="35">
        <v>44866</v>
      </c>
      <c r="B748" s="36">
        <f>VLOOKUP(A748,Data!$A:$AH,MATCH(Country!$A$1,Data!$A$1:$AH$1,),)</f>
        <v>177.2901</v>
      </c>
      <c r="C748" s="59">
        <f>IF(B736&gt;0,(Table2[[#This Row],[Country]]-B736)/B736,0)</f>
        <v>2.6235079856202917E-4</v>
      </c>
      <c r="D748" s="59">
        <f>IF(Table2[[#This Row],[Country]]&gt;0,(((Table2[[#This Row],[Country]]-B747)/B747)+1)^12-1,"")</f>
        <v>-3.3484973627399661E-2</v>
      </c>
    </row>
  </sheetData>
  <conditionalFormatting sqref="D7:D748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2023-02-11T07:04:29Z</dcterms:modified>
</cp:coreProperties>
</file>