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E19E0A30-0BA7-A441-B9F9-79A92B38372D}" xr6:coauthVersionLast="47" xr6:coauthVersionMax="47" xr10:uidLastSave="{00000000-0000-0000-0000-000000000000}"/>
  <bookViews>
    <workbookView xWindow="0" yWindow="500" windowWidth="28800" windowHeight="17500"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901" i="15" l="1"/>
  <c r="B901" i="14"/>
  <c r="C901" i="14"/>
  <c r="D901" i="14" s="1"/>
  <c r="B901" i="13"/>
  <c r="C901" i="13"/>
  <c r="D901" i="13"/>
  <c r="E901" i="13"/>
  <c r="B901" i="11"/>
  <c r="C901" i="11"/>
  <c r="D901" i="11"/>
  <c r="E901" i="11"/>
  <c r="F901" i="11"/>
  <c r="G901" i="11"/>
  <c r="H901" i="11"/>
  <c r="I901" i="11"/>
  <c r="J901" i="11"/>
  <c r="K901" i="11"/>
  <c r="L901" i="11"/>
  <c r="AU51" i="10"/>
  <c r="AV51" i="10"/>
  <c r="AW51" i="10"/>
  <c r="AU52" i="10"/>
  <c r="AV52" i="10"/>
  <c r="AW52" i="10"/>
  <c r="AU53" i="10"/>
  <c r="AV53" i="10"/>
  <c r="AW53" i="10"/>
  <c r="AU54" i="10"/>
  <c r="AV54" i="10"/>
  <c r="AW54" i="10"/>
  <c r="AU55" i="10"/>
  <c r="AV55" i="10"/>
  <c r="AW55" i="10"/>
  <c r="AU56" i="10"/>
  <c r="AV56" i="10"/>
  <c r="AW56" i="10"/>
  <c r="AU57" i="10"/>
  <c r="AV57" i="10"/>
  <c r="AW57" i="10"/>
  <c r="AU58" i="10"/>
  <c r="AV58" i="10"/>
  <c r="AW58" i="10"/>
  <c r="AU59" i="10"/>
  <c r="AV59" i="10"/>
  <c r="AW59" i="10"/>
  <c r="AU60" i="10"/>
  <c r="AV60" i="10"/>
  <c r="AW60" i="10"/>
  <c r="AU61" i="10"/>
  <c r="AV61" i="10"/>
  <c r="AW61" i="10"/>
  <c r="AU62" i="10"/>
  <c r="AV62" i="10"/>
  <c r="AW62" i="10"/>
  <c r="AU63" i="10"/>
  <c r="AV63" i="10"/>
  <c r="AW63" i="10"/>
  <c r="AU64" i="10"/>
  <c r="AV64" i="10"/>
  <c r="AW64" i="10"/>
  <c r="AU65" i="10"/>
  <c r="AV65" i="10"/>
  <c r="AW65" i="10"/>
  <c r="AU66" i="10"/>
  <c r="AV66" i="10"/>
  <c r="AW66" i="10"/>
  <c r="AU67" i="10"/>
  <c r="AV67" i="10"/>
  <c r="AW67" i="10"/>
  <c r="AW50" i="10"/>
  <c r="AV50" i="10"/>
  <c r="AU50" i="10"/>
  <c r="AU29" i="10"/>
  <c r="AV29" i="10"/>
  <c r="AW29" i="10"/>
  <c r="AU30" i="10"/>
  <c r="AV30" i="10"/>
  <c r="AW30" i="10"/>
  <c r="AU31" i="10"/>
  <c r="AV31" i="10"/>
  <c r="AW31" i="10"/>
  <c r="AU32" i="10"/>
  <c r="AV32" i="10"/>
  <c r="AW32" i="10"/>
  <c r="AU33" i="10"/>
  <c r="AV33" i="10"/>
  <c r="AW33" i="10"/>
  <c r="AU34" i="10"/>
  <c r="AV34" i="10"/>
  <c r="AW34" i="10"/>
  <c r="AU35" i="10"/>
  <c r="AV35" i="10"/>
  <c r="AW35" i="10"/>
  <c r="AU36" i="10"/>
  <c r="AV36" i="10"/>
  <c r="AW36" i="10"/>
  <c r="AU37" i="10"/>
  <c r="AV37" i="10"/>
  <c r="AW37" i="10"/>
  <c r="AU38" i="10"/>
  <c r="AV38" i="10"/>
  <c r="AW38" i="10"/>
  <c r="AU39" i="10"/>
  <c r="AV39" i="10"/>
  <c r="AW39" i="10"/>
  <c r="AU40" i="10"/>
  <c r="AV40" i="10"/>
  <c r="AW40" i="10"/>
  <c r="AU41" i="10"/>
  <c r="AV41" i="10"/>
  <c r="AW41" i="10"/>
  <c r="AU42" i="10"/>
  <c r="AV42" i="10"/>
  <c r="AW42" i="10"/>
  <c r="AU43" i="10"/>
  <c r="AV43" i="10"/>
  <c r="AW43" i="10"/>
  <c r="AU44" i="10"/>
  <c r="AV44" i="10"/>
  <c r="AW44" i="10"/>
  <c r="AU45" i="10"/>
  <c r="AV45" i="10"/>
  <c r="AW45" i="10"/>
  <c r="AW28" i="10"/>
  <c r="AV28" i="10"/>
  <c r="AU28" i="10"/>
  <c r="AU7" i="10"/>
  <c r="AV7" i="10"/>
  <c r="AW7" i="10"/>
  <c r="AU8" i="10"/>
  <c r="AV8" i="10"/>
  <c r="AW8" i="10"/>
  <c r="AU9" i="10"/>
  <c r="AV9" i="10"/>
  <c r="AW9" i="10"/>
  <c r="AU10" i="10"/>
  <c r="AV10" i="10"/>
  <c r="AW10" i="10"/>
  <c r="AU11" i="10"/>
  <c r="AV11" i="10"/>
  <c r="AW11" i="10"/>
  <c r="AU12" i="10"/>
  <c r="AV12" i="10"/>
  <c r="AW12" i="10"/>
  <c r="AU13" i="10"/>
  <c r="AV13" i="10"/>
  <c r="AW13" i="10"/>
  <c r="AU14" i="10"/>
  <c r="AV14" i="10"/>
  <c r="AW14" i="10"/>
  <c r="AU15" i="10"/>
  <c r="AV15" i="10"/>
  <c r="AW15" i="10"/>
  <c r="AU16" i="10"/>
  <c r="AV16" i="10"/>
  <c r="AW16" i="10"/>
  <c r="AU17" i="10"/>
  <c r="AV17" i="10"/>
  <c r="AW17" i="10"/>
  <c r="AU18" i="10"/>
  <c r="AV18" i="10"/>
  <c r="AW18" i="10"/>
  <c r="AU19" i="10"/>
  <c r="AV19" i="10"/>
  <c r="AW19" i="10"/>
  <c r="AU20" i="10"/>
  <c r="AV20" i="10"/>
  <c r="AW20" i="10"/>
  <c r="AU21" i="10"/>
  <c r="AV21" i="10"/>
  <c r="AW21" i="10"/>
  <c r="AU22" i="10"/>
  <c r="AV22" i="10"/>
  <c r="AW22" i="10"/>
  <c r="AU23" i="10"/>
  <c r="AV23" i="10"/>
  <c r="AW23" i="10"/>
  <c r="AW6" i="10"/>
  <c r="AV6" i="10"/>
  <c r="AU6" i="10"/>
  <c r="AS6" i="10"/>
  <c r="AS7" i="10"/>
  <c r="AS8" i="10"/>
  <c r="AS9" i="10"/>
  <c r="AS10" i="10"/>
  <c r="AS11" i="10"/>
  <c r="AS12" i="10"/>
  <c r="AS13" i="10"/>
  <c r="AS14" i="10"/>
  <c r="AS15" i="10"/>
  <c r="AS16" i="10"/>
  <c r="AS17" i="10"/>
  <c r="AS18" i="10"/>
  <c r="AS19" i="10"/>
  <c r="AS20" i="10"/>
  <c r="AS21" i="10"/>
  <c r="AS22" i="10"/>
  <c r="AS23" i="10"/>
  <c r="AS28" i="10"/>
  <c r="AS29" i="10"/>
  <c r="AS30" i="10"/>
  <c r="AS31" i="10"/>
  <c r="AS32" i="10"/>
  <c r="AS33" i="10"/>
  <c r="AS34" i="10"/>
  <c r="AS35" i="10"/>
  <c r="AS36" i="10"/>
  <c r="AS37" i="10"/>
  <c r="AS38" i="10"/>
  <c r="AS39" i="10"/>
  <c r="AS40" i="10"/>
  <c r="AS41" i="10"/>
  <c r="AS42" i="10"/>
  <c r="AS43" i="10"/>
  <c r="AS44" i="10"/>
  <c r="AS45" i="10"/>
  <c r="AS50" i="10"/>
  <c r="AS51" i="10"/>
  <c r="AS52" i="10"/>
  <c r="AS53" i="10"/>
  <c r="AS54" i="10"/>
  <c r="AS55" i="10"/>
  <c r="AS56" i="10"/>
  <c r="AS57" i="10"/>
  <c r="AS58" i="10"/>
  <c r="AS59" i="10"/>
  <c r="AS60" i="10"/>
  <c r="AS61" i="10"/>
  <c r="AS62" i="10"/>
  <c r="AS63" i="10"/>
  <c r="AS64" i="10"/>
  <c r="AS65" i="10"/>
  <c r="AS66" i="10"/>
  <c r="AS67" i="10"/>
  <c r="B900" i="15"/>
  <c r="C901" i="15" s="1"/>
  <c r="B899" i="15"/>
  <c r="C900" i="15" s="1"/>
  <c r="B898" i="15"/>
  <c r="B897" i="15"/>
  <c r="C898" i="15" s="1"/>
  <c r="B896" i="15"/>
  <c r="C897" i="15" s="1"/>
  <c r="B895" i="15"/>
  <c r="B894" i="15"/>
  <c r="C894" i="15" s="1"/>
  <c r="B893" i="15"/>
  <c r="C893" i="15" s="1"/>
  <c r="B892" i="15"/>
  <c r="B891" i="15"/>
  <c r="C892" i="15" s="1"/>
  <c r="B890" i="15"/>
  <c r="B889" i="15"/>
  <c r="C889" i="15" s="1"/>
  <c r="B888" i="15"/>
  <c r="B887" i="15"/>
  <c r="B886" i="15"/>
  <c r="C887" i="15" s="1"/>
  <c r="B885" i="15"/>
  <c r="B884" i="15"/>
  <c r="C885" i="15" s="1"/>
  <c r="B883" i="15"/>
  <c r="B882" i="15"/>
  <c r="B881" i="15"/>
  <c r="B880" i="15"/>
  <c r="C881" i="15" s="1"/>
  <c r="B879" i="15"/>
  <c r="C880" i="15" s="1"/>
  <c r="B878" i="15"/>
  <c r="C878" i="15" s="1"/>
  <c r="C877" i="15"/>
  <c r="B877" i="15"/>
  <c r="B876" i="15"/>
  <c r="B875" i="15"/>
  <c r="C876" i="15" s="1"/>
  <c r="B874" i="15"/>
  <c r="C873" i="15"/>
  <c r="B873" i="15"/>
  <c r="B872" i="15"/>
  <c r="B871" i="15"/>
  <c r="B870" i="15"/>
  <c r="B869" i="15"/>
  <c r="C870" i="15" s="1"/>
  <c r="B868" i="15"/>
  <c r="C869" i="15" s="1"/>
  <c r="B867" i="15"/>
  <c r="B866" i="15"/>
  <c r="C867" i="15" s="1"/>
  <c r="B865" i="15"/>
  <c r="B864" i="15"/>
  <c r="C865" i="15" s="1"/>
  <c r="B863" i="15"/>
  <c r="C864" i="15" s="1"/>
  <c r="B862" i="15"/>
  <c r="C862" i="15" s="1"/>
  <c r="B861" i="15"/>
  <c r="C861" i="15" s="1"/>
  <c r="B860" i="15"/>
  <c r="B859" i="15"/>
  <c r="C860" i="15" s="1"/>
  <c r="B858" i="15"/>
  <c r="B857" i="15"/>
  <c r="C857" i="15" s="1"/>
  <c r="B856" i="15"/>
  <c r="B855" i="15"/>
  <c r="C856" i="15" s="1"/>
  <c r="B854" i="15"/>
  <c r="C855" i="15" s="1"/>
  <c r="B853" i="15"/>
  <c r="B852" i="15"/>
  <c r="C853" i="15" s="1"/>
  <c r="B851" i="15"/>
  <c r="B850" i="15"/>
  <c r="C851" i="15" s="1"/>
  <c r="B849" i="15"/>
  <c r="C850" i="15" s="1"/>
  <c r="B848" i="15"/>
  <c r="B847" i="15"/>
  <c r="C848" i="15" s="1"/>
  <c r="B846" i="15"/>
  <c r="C846" i="15" s="1"/>
  <c r="B845" i="15"/>
  <c r="C845" i="15" s="1"/>
  <c r="B844" i="15"/>
  <c r="B843" i="15"/>
  <c r="C844" i="15" s="1"/>
  <c r="B842" i="15"/>
  <c r="B841" i="15"/>
  <c r="C841" i="15" s="1"/>
  <c r="B840" i="15"/>
  <c r="B839" i="15"/>
  <c r="C840" i="15" s="1"/>
  <c r="B838" i="15"/>
  <c r="C839" i="15" s="1"/>
  <c r="B837" i="15"/>
  <c r="B836" i="15"/>
  <c r="B835" i="15"/>
  <c r="B834" i="15"/>
  <c r="B833" i="15"/>
  <c r="C834" i="15" s="1"/>
  <c r="B832" i="15"/>
  <c r="C833" i="15" s="1"/>
  <c r="B831" i="15"/>
  <c r="C832" i="15" s="1"/>
  <c r="C830" i="15"/>
  <c r="B830" i="15"/>
  <c r="B829" i="15"/>
  <c r="B828" i="15"/>
  <c r="B827" i="15"/>
  <c r="B826" i="15"/>
  <c r="B825" i="15"/>
  <c r="C825" i="15" s="1"/>
  <c r="B824" i="15"/>
  <c r="B823" i="15"/>
  <c r="B822" i="15"/>
  <c r="B821" i="15"/>
  <c r="C822" i="15" s="1"/>
  <c r="B820" i="15"/>
  <c r="B819" i="15"/>
  <c r="B818" i="15"/>
  <c r="C819" i="15" s="1"/>
  <c r="B817" i="15"/>
  <c r="C818" i="15" s="1"/>
  <c r="B816" i="15"/>
  <c r="B815" i="15"/>
  <c r="B814" i="15"/>
  <c r="C814" i="15" s="1"/>
  <c r="B813" i="15"/>
  <c r="B812" i="15"/>
  <c r="B811" i="15"/>
  <c r="C812" i="15" s="1"/>
  <c r="B810" i="15"/>
  <c r="C809" i="15"/>
  <c r="B809" i="15"/>
  <c r="B808" i="15"/>
  <c r="B807" i="15"/>
  <c r="C808" i="15" s="1"/>
  <c r="B806" i="15"/>
  <c r="B805" i="15"/>
  <c r="C806" i="15" s="1"/>
  <c r="B804" i="15"/>
  <c r="C805" i="15" s="1"/>
  <c r="B803" i="15"/>
  <c r="B802" i="15"/>
  <c r="B801" i="15"/>
  <c r="B800" i="15"/>
  <c r="B799" i="15"/>
  <c r="C800" i="15" s="1"/>
  <c r="B798" i="15"/>
  <c r="C798" i="15" s="1"/>
  <c r="B797" i="15"/>
  <c r="B796" i="15"/>
  <c r="B795" i="15"/>
  <c r="C796" i="15" s="1"/>
  <c r="B794" i="15"/>
  <c r="B793" i="15"/>
  <c r="C793" i="15" s="1"/>
  <c r="B792" i="15"/>
  <c r="B791" i="15"/>
  <c r="C792" i="15" s="1"/>
  <c r="B790" i="15"/>
  <c r="C791" i="15" s="1"/>
  <c r="B789" i="15"/>
  <c r="B788" i="15"/>
  <c r="C789" i="15" s="1"/>
  <c r="B787" i="15"/>
  <c r="B786" i="15"/>
  <c r="C787" i="15" s="1"/>
  <c r="B785" i="15"/>
  <c r="B784" i="15"/>
  <c r="B783" i="15"/>
  <c r="C784" i="15" s="1"/>
  <c r="B782" i="15"/>
  <c r="C782" i="15" s="1"/>
  <c r="B781" i="15"/>
  <c r="B780" i="15"/>
  <c r="B779" i="15"/>
  <c r="C780" i="15" s="1"/>
  <c r="B778" i="15"/>
  <c r="B777" i="15"/>
  <c r="C777" i="15" s="1"/>
  <c r="B776" i="15"/>
  <c r="B775" i="15"/>
  <c r="C776" i="15" s="1"/>
  <c r="B774" i="15"/>
  <c r="C775" i="15" s="1"/>
  <c r="B773" i="15"/>
  <c r="B772" i="15"/>
  <c r="C773" i="15" s="1"/>
  <c r="B771" i="15"/>
  <c r="B770" i="15"/>
  <c r="B769" i="15"/>
  <c r="B768" i="15"/>
  <c r="B767" i="15"/>
  <c r="C768" i="15" s="1"/>
  <c r="B766" i="15"/>
  <c r="B765" i="15"/>
  <c r="B764" i="15"/>
  <c r="B763" i="15"/>
  <c r="C764" i="15" s="1"/>
  <c r="B762" i="15"/>
  <c r="B761" i="15"/>
  <c r="C761" i="15" s="1"/>
  <c r="B760" i="15"/>
  <c r="B759" i="15"/>
  <c r="C760" i="15" s="1"/>
  <c r="B758" i="15"/>
  <c r="B757" i="15"/>
  <c r="B756" i="15"/>
  <c r="B755" i="15"/>
  <c r="B754" i="15"/>
  <c r="C755" i="15" s="1"/>
  <c r="B753" i="15"/>
  <c r="B752" i="15"/>
  <c r="B751" i="15"/>
  <c r="C752" i="15" s="1"/>
  <c r="B750" i="15"/>
  <c r="C750" i="15" s="1"/>
  <c r="B749" i="15"/>
  <c r="B748" i="15"/>
  <c r="B747" i="15"/>
  <c r="C747" i="15" s="1"/>
  <c r="B746" i="15"/>
  <c r="B745" i="15"/>
  <c r="B744" i="15"/>
  <c r="B743" i="15"/>
  <c r="B742" i="15"/>
  <c r="B741" i="15"/>
  <c r="C741" i="15" s="1"/>
  <c r="B740" i="15"/>
  <c r="B739" i="15"/>
  <c r="C740" i="15" s="1"/>
  <c r="B738" i="15"/>
  <c r="B737" i="15"/>
  <c r="C738" i="15" s="1"/>
  <c r="B736" i="15"/>
  <c r="B735" i="15"/>
  <c r="B734" i="15"/>
  <c r="C735" i="15" s="1"/>
  <c r="B733" i="15"/>
  <c r="B732" i="15"/>
  <c r="C733" i="15" s="1"/>
  <c r="B731" i="15"/>
  <c r="B730" i="15"/>
  <c r="B729" i="15"/>
  <c r="B728" i="15"/>
  <c r="B727" i="15"/>
  <c r="C727" i="15" s="1"/>
  <c r="B726" i="15"/>
  <c r="B725" i="15"/>
  <c r="B724" i="15"/>
  <c r="B723" i="15"/>
  <c r="C724" i="15" s="1"/>
  <c r="B722" i="15"/>
  <c r="B721" i="15"/>
  <c r="B720" i="15"/>
  <c r="B719" i="15"/>
  <c r="C718" i="15"/>
  <c r="B718" i="15"/>
  <c r="B717" i="15"/>
  <c r="B716" i="15"/>
  <c r="C717" i="15" s="1"/>
  <c r="B715" i="15"/>
  <c r="B714" i="15"/>
  <c r="B713" i="15"/>
  <c r="B712" i="15"/>
  <c r="B711" i="15"/>
  <c r="C712" i="15" s="1"/>
  <c r="B710" i="15"/>
  <c r="B709" i="15"/>
  <c r="C709" i="15" s="1"/>
  <c r="B708" i="15"/>
  <c r="B707" i="15"/>
  <c r="C708" i="15" s="1"/>
  <c r="B706" i="15"/>
  <c r="C705" i="15"/>
  <c r="B705" i="15"/>
  <c r="B704" i="15"/>
  <c r="B703" i="15"/>
  <c r="C704" i="15" s="1"/>
  <c r="B702" i="15"/>
  <c r="B701" i="15"/>
  <c r="C702" i="15" s="1"/>
  <c r="B700" i="15"/>
  <c r="B699" i="15"/>
  <c r="C698" i="15"/>
  <c r="B698" i="15"/>
  <c r="B697" i="15"/>
  <c r="B696" i="15"/>
  <c r="C697" i="15" s="1"/>
  <c r="B695" i="15"/>
  <c r="C695" i="15" s="1"/>
  <c r="B694" i="15"/>
  <c r="C693" i="15"/>
  <c r="B693" i="15"/>
  <c r="B692" i="15"/>
  <c r="B691" i="15"/>
  <c r="B690" i="15"/>
  <c r="B689" i="15"/>
  <c r="B688" i="15"/>
  <c r="C689" i="15" s="1"/>
  <c r="B687" i="15"/>
  <c r="B686" i="15"/>
  <c r="B685" i="15"/>
  <c r="C686" i="15" s="1"/>
  <c r="B684" i="15"/>
  <c r="B683" i="15"/>
  <c r="C682" i="15"/>
  <c r="B682" i="15"/>
  <c r="B681" i="15"/>
  <c r="B680" i="15"/>
  <c r="C681" i="15" s="1"/>
  <c r="B679" i="15"/>
  <c r="B678" i="15"/>
  <c r="B677" i="15"/>
  <c r="C677" i="15" s="1"/>
  <c r="B676" i="15"/>
  <c r="B675" i="15"/>
  <c r="C676" i="15" s="1"/>
  <c r="B674" i="15"/>
  <c r="C674" i="15" s="1"/>
  <c r="B673" i="15"/>
  <c r="B672" i="15"/>
  <c r="B671" i="15"/>
  <c r="C672" i="15" s="1"/>
  <c r="B670" i="15"/>
  <c r="B669" i="15"/>
  <c r="C670" i="15" s="1"/>
  <c r="B668" i="15"/>
  <c r="B667" i="15"/>
  <c r="B666" i="15"/>
  <c r="C667" i="15" s="1"/>
  <c r="B665" i="15"/>
  <c r="C665" i="15" s="1"/>
  <c r="B664" i="15"/>
  <c r="B663" i="15"/>
  <c r="C663" i="15" s="1"/>
  <c r="B662" i="15"/>
  <c r="B661" i="15"/>
  <c r="B660" i="15"/>
  <c r="B659" i="15"/>
  <c r="B658" i="15"/>
  <c r="B657" i="15"/>
  <c r="B656" i="15"/>
  <c r="B655" i="15"/>
  <c r="C654" i="15"/>
  <c r="B654" i="15"/>
  <c r="B653" i="15"/>
  <c r="B652" i="15"/>
  <c r="C653" i="15" s="1"/>
  <c r="B651" i="15"/>
  <c r="C651" i="15" s="1"/>
  <c r="B650" i="15"/>
  <c r="C650" i="15" s="1"/>
  <c r="B649" i="15"/>
  <c r="B648" i="15"/>
  <c r="C649" i="15" s="1"/>
  <c r="B647" i="15"/>
  <c r="B646" i="15"/>
  <c r="C645" i="15"/>
  <c r="B645" i="15"/>
  <c r="B644" i="15"/>
  <c r="C643" i="15"/>
  <c r="B643" i="15"/>
  <c r="C644" i="15" s="1"/>
  <c r="B642" i="15"/>
  <c r="B641" i="15"/>
  <c r="C642" i="15" s="1"/>
  <c r="B640" i="15"/>
  <c r="B639" i="15"/>
  <c r="C640" i="15" s="1"/>
  <c r="C638" i="15"/>
  <c r="B638" i="15"/>
  <c r="B637" i="15"/>
  <c r="B636" i="15"/>
  <c r="B635" i="15"/>
  <c r="B634" i="15"/>
  <c r="C635" i="15" s="1"/>
  <c r="B633" i="15"/>
  <c r="C633" i="15" s="1"/>
  <c r="B632" i="15"/>
  <c r="B631" i="15"/>
  <c r="B630" i="15"/>
  <c r="C631" i="15" s="1"/>
  <c r="B629" i="15"/>
  <c r="B628" i="15"/>
  <c r="C627" i="15"/>
  <c r="B627" i="15"/>
  <c r="B626" i="15"/>
  <c r="B625" i="15"/>
  <c r="C626" i="15" s="1"/>
  <c r="B624" i="15"/>
  <c r="B623" i="15"/>
  <c r="B622" i="15"/>
  <c r="C622" i="15" s="1"/>
  <c r="B621" i="15"/>
  <c r="B620" i="15"/>
  <c r="B619" i="15"/>
  <c r="C619" i="15" s="1"/>
  <c r="B618" i="15"/>
  <c r="B617" i="15"/>
  <c r="B616" i="15"/>
  <c r="B615" i="15"/>
  <c r="B614" i="15"/>
  <c r="B613" i="15"/>
  <c r="C613" i="15" s="1"/>
  <c r="B612" i="15"/>
  <c r="B611" i="15"/>
  <c r="B610" i="15"/>
  <c r="B609" i="15"/>
  <c r="B608" i="15"/>
  <c r="B607" i="15"/>
  <c r="B606" i="15"/>
  <c r="C607" i="15" s="1"/>
  <c r="B605" i="15"/>
  <c r="B604" i="15"/>
  <c r="B603" i="15"/>
  <c r="B602" i="15"/>
  <c r="C603" i="15" s="1"/>
  <c r="B601" i="15"/>
  <c r="B600" i="15"/>
  <c r="C601" i="15" s="1"/>
  <c r="B599" i="15"/>
  <c r="B598" i="15"/>
  <c r="C597" i="15"/>
  <c r="B597" i="15"/>
  <c r="B596" i="15"/>
  <c r="B595" i="15"/>
  <c r="C596" i="15" s="1"/>
  <c r="B594" i="15"/>
  <c r="B593" i="15"/>
  <c r="C594" i="15" s="1"/>
  <c r="B592" i="15"/>
  <c r="C593" i="15" s="1"/>
  <c r="B591" i="15"/>
  <c r="B590" i="15"/>
  <c r="B589" i="15"/>
  <c r="B588" i="15"/>
  <c r="B587" i="15"/>
  <c r="B586" i="15"/>
  <c r="C586" i="15" s="1"/>
  <c r="B585" i="15"/>
  <c r="B584" i="15"/>
  <c r="C585" i="15" s="1"/>
  <c r="B583" i="15"/>
  <c r="C583" i="15" s="1"/>
  <c r="B582" i="15"/>
  <c r="C582" i="15" s="1"/>
  <c r="B581" i="15"/>
  <c r="C581" i="15" s="1"/>
  <c r="B580" i="15"/>
  <c r="B579" i="15"/>
  <c r="B578" i="15"/>
  <c r="B577" i="15"/>
  <c r="B576" i="15"/>
  <c r="B575" i="15"/>
  <c r="C576" i="15" s="1"/>
  <c r="B574" i="15"/>
  <c r="B573" i="15"/>
  <c r="C574" i="15" s="1"/>
  <c r="B572" i="15"/>
  <c r="B571" i="15"/>
  <c r="B570" i="15"/>
  <c r="C571" i="15" s="1"/>
  <c r="B569" i="15"/>
  <c r="B568" i="15"/>
  <c r="C569" i="15" s="1"/>
  <c r="C567" i="15"/>
  <c r="B567" i="15"/>
  <c r="B566" i="15"/>
  <c r="B565" i="15"/>
  <c r="C566" i="15" s="1"/>
  <c r="B564" i="15"/>
  <c r="B563" i="15"/>
  <c r="C564" i="15" s="1"/>
  <c r="B562" i="15"/>
  <c r="B561" i="15"/>
  <c r="C562" i="15" s="1"/>
  <c r="B560" i="15"/>
  <c r="C560" i="15" s="1"/>
  <c r="B559" i="15"/>
  <c r="C559" i="15" s="1"/>
  <c r="B558" i="15"/>
  <c r="B557" i="15"/>
  <c r="B556" i="15"/>
  <c r="C557" i="15" s="1"/>
  <c r="B555" i="15"/>
  <c r="C555" i="15" s="1"/>
  <c r="B554" i="15"/>
  <c r="B553" i="15"/>
  <c r="B552" i="15"/>
  <c r="B551" i="15"/>
  <c r="C552" i="15" s="1"/>
  <c r="B550" i="15"/>
  <c r="B549" i="15"/>
  <c r="B548" i="15"/>
  <c r="B547" i="15"/>
  <c r="B546" i="15"/>
  <c r="B545" i="15"/>
  <c r="C546" i="15" s="1"/>
  <c r="B544" i="15"/>
  <c r="C544" i="15" s="1"/>
  <c r="C543" i="15"/>
  <c r="B543" i="15"/>
  <c r="B542" i="15"/>
  <c r="B541" i="15"/>
  <c r="C542" i="15" s="1"/>
  <c r="B540" i="15"/>
  <c r="C541" i="15" s="1"/>
  <c r="B539" i="15"/>
  <c r="B538" i="15"/>
  <c r="B537" i="15"/>
  <c r="B536" i="15"/>
  <c r="B535" i="15"/>
  <c r="C536" i="15" s="1"/>
  <c r="B534" i="15"/>
  <c r="B533" i="15"/>
  <c r="B532" i="15"/>
  <c r="C532" i="15" s="1"/>
  <c r="B531" i="15"/>
  <c r="B530" i="15"/>
  <c r="C531" i="15" s="1"/>
  <c r="B529" i="15"/>
  <c r="C529" i="15" s="1"/>
  <c r="C528" i="15"/>
  <c r="B528" i="15"/>
  <c r="B527" i="15"/>
  <c r="B526" i="15"/>
  <c r="C527" i="15" s="1"/>
  <c r="B525" i="15"/>
  <c r="B524" i="15"/>
  <c r="B523" i="15"/>
  <c r="C523" i="15" s="1"/>
  <c r="B522" i="15"/>
  <c r="B521" i="15"/>
  <c r="B520" i="15"/>
  <c r="B519" i="15"/>
  <c r="B518" i="15"/>
  <c r="B517" i="15"/>
  <c r="C518" i="15" s="1"/>
  <c r="B516" i="15"/>
  <c r="C517" i="15" s="1"/>
  <c r="B515" i="15"/>
  <c r="B514" i="15"/>
  <c r="C515" i="15" s="1"/>
  <c r="B513" i="15"/>
  <c r="B512" i="15"/>
  <c r="B511" i="15"/>
  <c r="B510" i="15"/>
  <c r="C511" i="15" s="1"/>
  <c r="C509" i="15"/>
  <c r="B509" i="15"/>
  <c r="B508" i="15"/>
  <c r="C507" i="15"/>
  <c r="B507" i="15"/>
  <c r="C508" i="15" s="1"/>
  <c r="B506" i="15"/>
  <c r="B505" i="15"/>
  <c r="C506" i="15" s="1"/>
  <c r="B504" i="15"/>
  <c r="B503" i="15"/>
  <c r="B502" i="15"/>
  <c r="B501" i="15"/>
  <c r="B500" i="15"/>
  <c r="C500" i="15" s="1"/>
  <c r="B499" i="15"/>
  <c r="B498" i="15"/>
  <c r="B497" i="15"/>
  <c r="B496" i="15"/>
  <c r="C497" i="15" s="1"/>
  <c r="B495" i="15"/>
  <c r="B494" i="15"/>
  <c r="C495" i="15" s="1"/>
  <c r="B493" i="15"/>
  <c r="B492" i="15"/>
  <c r="C491" i="15"/>
  <c r="B491" i="15"/>
  <c r="B490" i="15"/>
  <c r="C489" i="15"/>
  <c r="B489" i="15"/>
  <c r="C490" i="15" s="1"/>
  <c r="B488" i="15"/>
  <c r="B487" i="15"/>
  <c r="C488" i="15" s="1"/>
  <c r="B486" i="15"/>
  <c r="B485" i="15"/>
  <c r="B484" i="15"/>
  <c r="C485" i="15" s="1"/>
  <c r="B483" i="15"/>
  <c r="C484" i="15" s="1"/>
  <c r="B482" i="15"/>
  <c r="B481" i="15"/>
  <c r="B480" i="15"/>
  <c r="C481" i="15" s="1"/>
  <c r="B479" i="15"/>
  <c r="B478" i="15"/>
  <c r="B477" i="15"/>
  <c r="C477" i="15" s="1"/>
  <c r="B476" i="15"/>
  <c r="B475" i="15"/>
  <c r="C476" i="15" s="1"/>
  <c r="B474" i="15"/>
  <c r="B473" i="15"/>
  <c r="B472" i="15"/>
  <c r="B471" i="15"/>
  <c r="C472" i="15" s="1"/>
  <c r="B470" i="15"/>
  <c r="B469" i="15"/>
  <c r="C468" i="15"/>
  <c r="B468" i="15"/>
  <c r="B467" i="15"/>
  <c r="B466" i="15"/>
  <c r="B465" i="15"/>
  <c r="C464" i="15"/>
  <c r="B464" i="15"/>
  <c r="C465" i="15" s="1"/>
  <c r="B463" i="15"/>
  <c r="B462" i="15"/>
  <c r="C463" i="15" s="1"/>
  <c r="B461" i="15"/>
  <c r="B460" i="15"/>
  <c r="B459" i="15"/>
  <c r="B458" i="15"/>
  <c r="C459" i="15" s="1"/>
  <c r="B457" i="15"/>
  <c r="B456" i="15"/>
  <c r="B455" i="15"/>
  <c r="C456" i="15" s="1"/>
  <c r="B454" i="15"/>
  <c r="B453" i="15"/>
  <c r="B452" i="15"/>
  <c r="B451" i="15"/>
  <c r="C452" i="15" s="1"/>
  <c r="B450" i="15"/>
  <c r="B449" i="15"/>
  <c r="B448" i="15"/>
  <c r="C449" i="15" s="1"/>
  <c r="B447" i="15"/>
  <c r="B446" i="15"/>
  <c r="B445" i="15"/>
  <c r="B444" i="15"/>
  <c r="C445" i="15" s="1"/>
  <c r="B443" i="15"/>
  <c r="C443" i="15" s="1"/>
  <c r="B442" i="15"/>
  <c r="B441" i="15"/>
  <c r="C442" i="15" s="1"/>
  <c r="B440" i="15"/>
  <c r="B439" i="15"/>
  <c r="B438" i="15"/>
  <c r="B437" i="15"/>
  <c r="B436" i="15"/>
  <c r="B435" i="15"/>
  <c r="C436" i="15" s="1"/>
  <c r="B434" i="15"/>
  <c r="C433" i="15"/>
  <c r="B433" i="15"/>
  <c r="B432" i="15"/>
  <c r="C432" i="15" s="1"/>
  <c r="B431" i="15"/>
  <c r="B430" i="15"/>
  <c r="B429" i="15"/>
  <c r="C430" i="15" s="1"/>
  <c r="B428" i="15"/>
  <c r="C427" i="15"/>
  <c r="B427" i="15"/>
  <c r="B426" i="15"/>
  <c r="B425" i="15"/>
  <c r="C426" i="15" s="1"/>
  <c r="B424" i="15"/>
  <c r="B423" i="15"/>
  <c r="B422" i="15"/>
  <c r="B421" i="15"/>
  <c r="C422" i="15" s="1"/>
  <c r="B420" i="15"/>
  <c r="C421" i="15" s="1"/>
  <c r="B419" i="15"/>
  <c r="B418" i="15"/>
  <c r="B417" i="15"/>
  <c r="B416" i="15"/>
  <c r="C417" i="15" s="1"/>
  <c r="B415" i="15"/>
  <c r="B414" i="15"/>
  <c r="C415" i="15" s="1"/>
  <c r="B413" i="15"/>
  <c r="C413" i="15" s="1"/>
  <c r="B412" i="15"/>
  <c r="B411" i="15"/>
  <c r="B410" i="15"/>
  <c r="B409" i="15"/>
  <c r="C410" i="15" s="1"/>
  <c r="B408" i="15"/>
  <c r="B407" i="15"/>
  <c r="C408" i="15" s="1"/>
  <c r="B406" i="15"/>
  <c r="C407" i="15" s="1"/>
  <c r="B405" i="15"/>
  <c r="B404" i="15"/>
  <c r="B403" i="15"/>
  <c r="B402" i="15"/>
  <c r="B401" i="15"/>
  <c r="B400" i="15"/>
  <c r="B399" i="15"/>
  <c r="B398" i="15"/>
  <c r="C399" i="15" s="1"/>
  <c r="C397" i="15"/>
  <c r="B397" i="15"/>
  <c r="B396" i="15"/>
  <c r="C396" i="15" s="1"/>
  <c r="C395" i="15"/>
  <c r="B395" i="15"/>
  <c r="B394" i="15"/>
  <c r="B393" i="15"/>
  <c r="C394" i="15" s="1"/>
  <c r="C392" i="15"/>
  <c r="B392" i="15"/>
  <c r="B391" i="15"/>
  <c r="C391" i="15" s="1"/>
  <c r="B390" i="15"/>
  <c r="B389" i="15"/>
  <c r="B388" i="15"/>
  <c r="B387" i="15"/>
  <c r="C388" i="15" s="1"/>
  <c r="B386" i="15"/>
  <c r="B385" i="15"/>
  <c r="B384" i="15"/>
  <c r="B383" i="15"/>
  <c r="C383" i="15" s="1"/>
  <c r="B382" i="15"/>
  <c r="B381" i="15"/>
  <c r="C381" i="15" s="1"/>
  <c r="B380" i="15"/>
  <c r="B379" i="15"/>
  <c r="B378" i="15"/>
  <c r="B377" i="15"/>
  <c r="C378" i="15" s="1"/>
  <c r="B376" i="15"/>
  <c r="B375" i="15"/>
  <c r="B374" i="15"/>
  <c r="B373" i="15"/>
  <c r="B372" i="15"/>
  <c r="C372" i="15" s="1"/>
  <c r="B371" i="15"/>
  <c r="B370" i="15"/>
  <c r="C371" i="15" s="1"/>
  <c r="B369" i="15"/>
  <c r="B368" i="15"/>
  <c r="B367" i="15"/>
  <c r="B366" i="15"/>
  <c r="C367" i="15" s="1"/>
  <c r="B365" i="15"/>
  <c r="B364" i="15"/>
  <c r="C364" i="15" s="1"/>
  <c r="B363" i="15"/>
  <c r="C363" i="15" s="1"/>
  <c r="B362" i="15"/>
  <c r="B361" i="15"/>
  <c r="B360" i="15"/>
  <c r="B359" i="15"/>
  <c r="B358" i="15"/>
  <c r="B357" i="15"/>
  <c r="B356" i="15"/>
  <c r="C356" i="15" s="1"/>
  <c r="B355" i="15"/>
  <c r="B354" i="15"/>
  <c r="C355" i="15" s="1"/>
  <c r="B353" i="15"/>
  <c r="B352" i="15"/>
  <c r="B351" i="15"/>
  <c r="C351" i="15" s="1"/>
  <c r="B350" i="15"/>
  <c r="B349" i="15"/>
  <c r="B348" i="15"/>
  <c r="C349" i="15" s="1"/>
  <c r="C347" i="15"/>
  <c r="B347" i="15"/>
  <c r="B346" i="15"/>
  <c r="B345" i="15"/>
  <c r="B344" i="15"/>
  <c r="B343" i="15"/>
  <c r="B342" i="15"/>
  <c r="B341" i="15"/>
  <c r="C340" i="15"/>
  <c r="B340" i="15"/>
  <c r="B339" i="15"/>
  <c r="B338" i="15"/>
  <c r="C339" i="15" s="1"/>
  <c r="B337" i="15"/>
  <c r="C337" i="15" s="1"/>
  <c r="C336" i="15"/>
  <c r="B336" i="15"/>
  <c r="B335" i="15"/>
  <c r="B334" i="15"/>
  <c r="B333" i="15"/>
  <c r="B332" i="15"/>
  <c r="C332" i="15" s="1"/>
  <c r="B331" i="15"/>
  <c r="C331" i="15" s="1"/>
  <c r="B330" i="15"/>
  <c r="B329" i="15"/>
  <c r="B328" i="15"/>
  <c r="B327" i="15"/>
  <c r="B326" i="15"/>
  <c r="B325" i="15"/>
  <c r="B324" i="15"/>
  <c r="C325" i="15" s="1"/>
  <c r="B323" i="15"/>
  <c r="B322" i="15"/>
  <c r="C323" i="15" s="1"/>
  <c r="B321" i="15"/>
  <c r="B320" i="15"/>
  <c r="B319" i="15"/>
  <c r="B318" i="15"/>
  <c r="B317" i="15"/>
  <c r="B316" i="15"/>
  <c r="C317" i="15" s="1"/>
  <c r="B315" i="15"/>
  <c r="B314" i="15"/>
  <c r="B313" i="15"/>
  <c r="B312" i="15"/>
  <c r="B311" i="15"/>
  <c r="C312" i="15" s="1"/>
  <c r="B310" i="15"/>
  <c r="B309" i="15"/>
  <c r="B308" i="15"/>
  <c r="B307" i="15"/>
  <c r="C308" i="15" s="1"/>
  <c r="B306" i="15"/>
  <c r="B305" i="15"/>
  <c r="B304" i="15"/>
  <c r="C305" i="15" s="1"/>
  <c r="B303" i="15"/>
  <c r="B302" i="15"/>
  <c r="B301" i="15"/>
  <c r="C301" i="15" s="1"/>
  <c r="B300" i="15"/>
  <c r="C300" i="15" s="1"/>
  <c r="C299" i="15"/>
  <c r="B299" i="15"/>
  <c r="B298" i="15"/>
  <c r="B297" i="15"/>
  <c r="B296" i="15"/>
  <c r="C296" i="15" s="1"/>
  <c r="B295" i="15"/>
  <c r="B294" i="15"/>
  <c r="B293" i="15"/>
  <c r="B292" i="15"/>
  <c r="B291" i="15"/>
  <c r="B290" i="15"/>
  <c r="B289" i="15"/>
  <c r="B288" i="15"/>
  <c r="C289" i="15" s="1"/>
  <c r="B287" i="15"/>
  <c r="B286" i="15"/>
  <c r="B285" i="15"/>
  <c r="C285" i="15" s="1"/>
  <c r="B284" i="15"/>
  <c r="B283" i="15"/>
  <c r="B282" i="15"/>
  <c r="B281" i="15"/>
  <c r="B280" i="15"/>
  <c r="B279" i="15"/>
  <c r="B278" i="15"/>
  <c r="C279" i="15" s="1"/>
  <c r="B277" i="15"/>
  <c r="B276" i="15"/>
  <c r="B275" i="15"/>
  <c r="C276" i="15" s="1"/>
  <c r="B274" i="15"/>
  <c r="C275" i="15" s="1"/>
  <c r="B273" i="15"/>
  <c r="C272" i="15"/>
  <c r="B272" i="15"/>
  <c r="B271" i="15"/>
  <c r="B270" i="15"/>
  <c r="C271" i="15" s="1"/>
  <c r="B269" i="15"/>
  <c r="B268" i="15"/>
  <c r="B267" i="15"/>
  <c r="C267" i="15" s="1"/>
  <c r="B266" i="15"/>
  <c r="B265" i="15"/>
  <c r="C264" i="15"/>
  <c r="B264" i="15"/>
  <c r="B263" i="15"/>
  <c r="B262" i="15"/>
  <c r="B261" i="15"/>
  <c r="C262" i="15" s="1"/>
  <c r="B260" i="15"/>
  <c r="B259" i="15"/>
  <c r="B258" i="15"/>
  <c r="C259" i="15" s="1"/>
  <c r="B257" i="15"/>
  <c r="B256" i="15"/>
  <c r="B255" i="15"/>
  <c r="C255" i="15" s="1"/>
  <c r="B254" i="15"/>
  <c r="C253" i="15"/>
  <c r="B253" i="15"/>
  <c r="B252" i="15"/>
  <c r="B251" i="15"/>
  <c r="C252" i="15" s="1"/>
  <c r="B250" i="15"/>
  <c r="B249" i="15"/>
  <c r="C250" i="15" s="1"/>
  <c r="B248" i="15"/>
  <c r="C247" i="15"/>
  <c r="B247" i="15"/>
  <c r="B246" i="15"/>
  <c r="B245" i="15"/>
  <c r="B244" i="15"/>
  <c r="C244" i="15" s="1"/>
  <c r="B243" i="15"/>
  <c r="B242" i="15"/>
  <c r="C243" i="15" s="1"/>
  <c r="C241" i="15"/>
  <c r="B241" i="15"/>
  <c r="B240" i="15"/>
  <c r="B239" i="15"/>
  <c r="B238" i="15"/>
  <c r="B237" i="15"/>
  <c r="C238" i="15" s="1"/>
  <c r="B236" i="15"/>
  <c r="C235" i="15"/>
  <c r="B235" i="15"/>
  <c r="B234" i="15"/>
  <c r="B233" i="15"/>
  <c r="C234" i="15" s="1"/>
  <c r="B232" i="15"/>
  <c r="C232" i="15" s="1"/>
  <c r="B231" i="15"/>
  <c r="C231" i="15" s="1"/>
  <c r="B230" i="15"/>
  <c r="B229" i="15"/>
  <c r="B228" i="15"/>
  <c r="B227" i="15"/>
  <c r="B226" i="15"/>
  <c r="B225" i="15"/>
  <c r="B224" i="15"/>
  <c r="C225" i="15" s="1"/>
  <c r="C223" i="15"/>
  <c r="B223" i="15"/>
  <c r="B222" i="15"/>
  <c r="B221" i="15"/>
  <c r="B220" i="15"/>
  <c r="C221" i="15" s="1"/>
  <c r="B219" i="15"/>
  <c r="B218" i="15"/>
  <c r="B217" i="15"/>
  <c r="C218" i="15" s="1"/>
  <c r="B216" i="15"/>
  <c r="C215" i="15"/>
  <c r="B215" i="15"/>
  <c r="B214" i="15"/>
  <c r="B213" i="15"/>
  <c r="B212" i="15"/>
  <c r="C212" i="15" s="1"/>
  <c r="B211" i="15"/>
  <c r="B210" i="15"/>
  <c r="C209" i="15"/>
  <c r="B209" i="15"/>
  <c r="B208" i="15"/>
  <c r="B207" i="15"/>
  <c r="B206" i="15"/>
  <c r="B205" i="15"/>
  <c r="B204" i="15"/>
  <c r="C203" i="15"/>
  <c r="B203" i="15"/>
  <c r="B202" i="15"/>
  <c r="B201" i="15"/>
  <c r="C202" i="15" s="1"/>
  <c r="B200" i="15"/>
  <c r="B199" i="15"/>
  <c r="C200" i="15" s="1"/>
  <c r="B198" i="15"/>
  <c r="B197" i="15"/>
  <c r="C198" i="15" s="1"/>
  <c r="C196" i="15"/>
  <c r="B196" i="15"/>
  <c r="B195" i="15"/>
  <c r="B194" i="15"/>
  <c r="B193" i="15"/>
  <c r="B192" i="15"/>
  <c r="C193" i="15" s="1"/>
  <c r="B191" i="15"/>
  <c r="B190" i="15"/>
  <c r="B189" i="15"/>
  <c r="B188" i="15"/>
  <c r="C189" i="15" s="1"/>
  <c r="C187" i="15"/>
  <c r="B187" i="15"/>
  <c r="B186" i="15"/>
  <c r="B185" i="15"/>
  <c r="C186" i="15" s="1"/>
  <c r="B184" i="15"/>
  <c r="B183" i="15"/>
  <c r="B182" i="15"/>
  <c r="B181" i="15"/>
  <c r="B180" i="15"/>
  <c r="B179" i="15"/>
  <c r="B178" i="15"/>
  <c r="B177" i="15"/>
  <c r="C177" i="15" s="1"/>
  <c r="C176" i="15"/>
  <c r="B176" i="15"/>
  <c r="B175" i="15"/>
  <c r="B174" i="15"/>
  <c r="C175" i="15" s="1"/>
  <c r="B173" i="15"/>
  <c r="B172" i="15"/>
  <c r="C171" i="15"/>
  <c r="B171" i="15"/>
  <c r="B170" i="15"/>
  <c r="B169" i="15"/>
  <c r="C170" i="15" s="1"/>
  <c r="B168" i="15"/>
  <c r="B167" i="15"/>
  <c r="B166" i="15"/>
  <c r="B165" i="15"/>
  <c r="C166" i="15" s="1"/>
  <c r="B164" i="15"/>
  <c r="C165" i="15" s="1"/>
  <c r="B163" i="15"/>
  <c r="B162" i="15"/>
  <c r="B161" i="15"/>
  <c r="B160" i="15"/>
  <c r="C161" i="15" s="1"/>
  <c r="B159" i="15"/>
  <c r="B158" i="15"/>
  <c r="C159" i="15" s="1"/>
  <c r="B157" i="15"/>
  <c r="C157" i="15" s="1"/>
  <c r="B156" i="15"/>
  <c r="B155" i="15"/>
  <c r="B154" i="15"/>
  <c r="B153" i="15"/>
  <c r="B152" i="15"/>
  <c r="B151" i="15"/>
  <c r="C152" i="15" s="1"/>
  <c r="B150" i="15"/>
  <c r="C151" i="15" s="1"/>
  <c r="B149" i="15"/>
  <c r="B148" i="15"/>
  <c r="B147" i="15"/>
  <c r="B146" i="15"/>
  <c r="B145" i="15"/>
  <c r="B144" i="15"/>
  <c r="B143" i="15"/>
  <c r="B142" i="15"/>
  <c r="C143" i="15" s="1"/>
  <c r="C141" i="15"/>
  <c r="B141" i="15"/>
  <c r="C142" i="15" s="1"/>
  <c r="B140" i="15"/>
  <c r="B139" i="15"/>
  <c r="C139" i="15" s="1"/>
  <c r="B138" i="15"/>
  <c r="B137" i="15"/>
  <c r="C138" i="15" s="1"/>
  <c r="B136" i="15"/>
  <c r="C136" i="15" s="1"/>
  <c r="C135" i="15"/>
  <c r="B135" i="15"/>
  <c r="B134" i="15"/>
  <c r="B133" i="15"/>
  <c r="C134" i="15" s="1"/>
  <c r="B132" i="15"/>
  <c r="B131" i="15"/>
  <c r="C132" i="15" s="1"/>
  <c r="B130" i="15"/>
  <c r="B129" i="15"/>
  <c r="B128" i="15"/>
  <c r="B127" i="15"/>
  <c r="C127" i="15" s="1"/>
  <c r="B126" i="15"/>
  <c r="B125" i="15"/>
  <c r="C125" i="15" s="1"/>
  <c r="B124" i="15"/>
  <c r="B123" i="15"/>
  <c r="B122" i="15"/>
  <c r="B121" i="15"/>
  <c r="B120" i="15"/>
  <c r="B119" i="15"/>
  <c r="C120" i="15" s="1"/>
  <c r="B118" i="15"/>
  <c r="B117" i="15"/>
  <c r="B116" i="15"/>
  <c r="C116" i="15" s="1"/>
  <c r="B115" i="15"/>
  <c r="B114" i="15"/>
  <c r="B113" i="15"/>
  <c r="B112" i="15"/>
  <c r="B111" i="15"/>
  <c r="B110" i="15"/>
  <c r="C111" i="15" s="1"/>
  <c r="B109" i="15"/>
  <c r="C110" i="15" s="1"/>
  <c r="B108" i="15"/>
  <c r="C108" i="15" s="1"/>
  <c r="C107" i="15"/>
  <c r="B107" i="15"/>
  <c r="B106" i="15"/>
  <c r="C105" i="15"/>
  <c r="B105" i="15"/>
  <c r="C106" i="15" s="1"/>
  <c r="B104" i="15"/>
  <c r="B103" i="15"/>
  <c r="C104" i="15" s="1"/>
  <c r="B102" i="15"/>
  <c r="B101" i="15"/>
  <c r="B100" i="15"/>
  <c r="C100" i="15" s="1"/>
  <c r="B99" i="15"/>
  <c r="B98" i="15"/>
  <c r="C99" i="15" s="1"/>
  <c r="B97" i="15"/>
  <c r="C96" i="15"/>
  <c r="B96" i="15"/>
  <c r="C97" i="15" s="1"/>
  <c r="B95" i="15"/>
  <c r="B94" i="15"/>
  <c r="C95" i="15" s="1"/>
  <c r="B93" i="15"/>
  <c r="B92" i="15"/>
  <c r="C93" i="15" s="1"/>
  <c r="B91" i="15"/>
  <c r="C91" i="15" s="1"/>
  <c r="B90" i="15"/>
  <c r="B89" i="15"/>
  <c r="B88" i="15"/>
  <c r="B87" i="15"/>
  <c r="B86" i="15"/>
  <c r="B85" i="15"/>
  <c r="C84" i="15"/>
  <c r="B84" i="15"/>
  <c r="B83" i="15"/>
  <c r="B82" i="15"/>
  <c r="C83" i="15" s="1"/>
  <c r="B81" i="15"/>
  <c r="C81" i="15" s="1"/>
  <c r="B80" i="15"/>
  <c r="C80" i="15" s="1"/>
  <c r="B79" i="15"/>
  <c r="B78" i="15"/>
  <c r="B77" i="15"/>
  <c r="B76" i="15"/>
  <c r="B75" i="15"/>
  <c r="C75" i="15" s="1"/>
  <c r="B74" i="15"/>
  <c r="B73" i="15"/>
  <c r="C74" i="15" s="1"/>
  <c r="B72" i="15"/>
  <c r="B71" i="15"/>
  <c r="B70" i="15"/>
  <c r="B69" i="15"/>
  <c r="B68" i="15"/>
  <c r="C69" i="15" s="1"/>
  <c r="B67" i="15"/>
  <c r="B66" i="15"/>
  <c r="C67" i="15" s="1"/>
  <c r="B65" i="15"/>
  <c r="B64" i="15"/>
  <c r="B63" i="15"/>
  <c r="B62" i="15"/>
  <c r="B61" i="15"/>
  <c r="B60" i="15"/>
  <c r="C61" i="15" s="1"/>
  <c r="B59" i="15"/>
  <c r="B58" i="15"/>
  <c r="B57" i="15"/>
  <c r="B56" i="15"/>
  <c r="B55" i="15"/>
  <c r="C56" i="15" s="1"/>
  <c r="B54" i="15"/>
  <c r="B53" i="15"/>
  <c r="B52" i="15"/>
  <c r="B51" i="15"/>
  <c r="C52" i="15" s="1"/>
  <c r="B50" i="15"/>
  <c r="B49" i="15"/>
  <c r="B48" i="15"/>
  <c r="C48" i="15" s="1"/>
  <c r="B47" i="15"/>
  <c r="B46" i="15"/>
  <c r="C47" i="15" s="1"/>
  <c r="B45" i="15"/>
  <c r="B44" i="15"/>
  <c r="B43" i="15"/>
  <c r="B42" i="15"/>
  <c r="B41" i="15"/>
  <c r="C40" i="15"/>
  <c r="B40" i="15"/>
  <c r="B39" i="15"/>
  <c r="B38" i="15"/>
  <c r="C39" i="15" s="1"/>
  <c r="B37" i="15"/>
  <c r="C37" i="15" s="1"/>
  <c r="B36" i="15"/>
  <c r="B35" i="15"/>
  <c r="C36" i="15" s="1"/>
  <c r="B34" i="15"/>
  <c r="B33" i="15"/>
  <c r="B32" i="15"/>
  <c r="C32" i="15" s="1"/>
  <c r="B31" i="15"/>
  <c r="C30" i="15"/>
  <c r="B30" i="15"/>
  <c r="B29" i="15"/>
  <c r="B28" i="15"/>
  <c r="B27" i="15"/>
  <c r="B26" i="15"/>
  <c r="B25" i="15"/>
  <c r="C24" i="15"/>
  <c r="B24" i="15"/>
  <c r="B23" i="15"/>
  <c r="B22" i="15"/>
  <c r="C23" i="15" s="1"/>
  <c r="B21" i="15"/>
  <c r="B20" i="15"/>
  <c r="B19" i="15"/>
  <c r="C20" i="15" s="1"/>
  <c r="B18" i="15"/>
  <c r="C17" i="15"/>
  <c r="B17" i="15"/>
  <c r="B16" i="15"/>
  <c r="B15" i="15"/>
  <c r="C16" i="15" s="1"/>
  <c r="B14" i="15"/>
  <c r="B13" i="15"/>
  <c r="B12" i="15"/>
  <c r="C12" i="15" s="1"/>
  <c r="B11" i="15"/>
  <c r="B10" i="15"/>
  <c r="B9" i="15"/>
  <c r="C9" i="15" s="1"/>
  <c r="B8" i="15"/>
  <c r="C8" i="15" s="1"/>
  <c r="B7" i="15"/>
  <c r="B6" i="15"/>
  <c r="C900" i="14"/>
  <c r="B900" i="14"/>
  <c r="C899" i="14"/>
  <c r="B899" i="14"/>
  <c r="C898" i="14"/>
  <c r="B898" i="14"/>
  <c r="C897" i="14"/>
  <c r="B897" i="14"/>
  <c r="C896" i="14"/>
  <c r="B896" i="14"/>
  <c r="C895" i="14"/>
  <c r="B895" i="14"/>
  <c r="C894" i="14"/>
  <c r="B894" i="14"/>
  <c r="C893" i="14"/>
  <c r="B893" i="14"/>
  <c r="C892" i="14"/>
  <c r="B892" i="14"/>
  <c r="C891" i="14"/>
  <c r="B891" i="14"/>
  <c r="C890" i="14"/>
  <c r="B890" i="14"/>
  <c r="C889" i="14"/>
  <c r="B889" i="14"/>
  <c r="C888" i="14"/>
  <c r="B888" i="14"/>
  <c r="C887" i="14"/>
  <c r="D899" i="14" s="1"/>
  <c r="B887" i="14"/>
  <c r="C886" i="14"/>
  <c r="B886" i="14"/>
  <c r="C885" i="14"/>
  <c r="B885" i="14"/>
  <c r="C884" i="14"/>
  <c r="B884" i="14"/>
  <c r="C883" i="14"/>
  <c r="B883" i="14"/>
  <c r="C882" i="14"/>
  <c r="B882" i="14"/>
  <c r="C881" i="14"/>
  <c r="B881" i="14"/>
  <c r="C880" i="14"/>
  <c r="B880" i="14"/>
  <c r="C879" i="14"/>
  <c r="B879" i="14"/>
  <c r="C878" i="14"/>
  <c r="B878" i="14"/>
  <c r="C877" i="14"/>
  <c r="B877" i="14"/>
  <c r="C876" i="14"/>
  <c r="D888" i="14" s="1"/>
  <c r="B876" i="14"/>
  <c r="C875" i="14"/>
  <c r="B875" i="14"/>
  <c r="C874" i="14"/>
  <c r="B874" i="14"/>
  <c r="C873" i="14"/>
  <c r="B873" i="14"/>
  <c r="C872" i="14"/>
  <c r="B872" i="14"/>
  <c r="C871" i="14"/>
  <c r="D883" i="14" s="1"/>
  <c r="B871" i="14"/>
  <c r="C870" i="14"/>
  <c r="B870" i="14"/>
  <c r="C869" i="14"/>
  <c r="B869" i="14"/>
  <c r="C868" i="14"/>
  <c r="B868" i="14"/>
  <c r="C867" i="14"/>
  <c r="B867" i="14"/>
  <c r="C866" i="14"/>
  <c r="B866" i="14"/>
  <c r="C865" i="14"/>
  <c r="B865" i="14"/>
  <c r="C864" i="14"/>
  <c r="B864" i="14"/>
  <c r="C863" i="14"/>
  <c r="B863" i="14"/>
  <c r="C862" i="14"/>
  <c r="B862" i="14"/>
  <c r="C861" i="14"/>
  <c r="B861" i="14"/>
  <c r="C860" i="14"/>
  <c r="B860" i="14"/>
  <c r="C859" i="14"/>
  <c r="B859" i="14"/>
  <c r="C858" i="14"/>
  <c r="B858" i="14"/>
  <c r="C857" i="14"/>
  <c r="B857" i="14"/>
  <c r="C856" i="14"/>
  <c r="B856" i="14"/>
  <c r="C855" i="14"/>
  <c r="B855" i="14"/>
  <c r="C854" i="14"/>
  <c r="B854" i="14"/>
  <c r="C853" i="14"/>
  <c r="B853" i="14"/>
  <c r="C852" i="14"/>
  <c r="B852" i="14"/>
  <c r="C851" i="14"/>
  <c r="B851" i="14"/>
  <c r="C850" i="14"/>
  <c r="B850" i="14"/>
  <c r="C849" i="14"/>
  <c r="B849" i="14"/>
  <c r="C848" i="14"/>
  <c r="B848" i="14"/>
  <c r="C847" i="14"/>
  <c r="B847" i="14"/>
  <c r="C846" i="14"/>
  <c r="B846" i="14"/>
  <c r="C845" i="14"/>
  <c r="B845" i="14"/>
  <c r="C844" i="14"/>
  <c r="B844" i="14"/>
  <c r="C843" i="14"/>
  <c r="B843" i="14"/>
  <c r="C842" i="14"/>
  <c r="B842" i="14"/>
  <c r="C841" i="14"/>
  <c r="B841" i="14"/>
  <c r="C840" i="14"/>
  <c r="B840" i="14"/>
  <c r="C839" i="14"/>
  <c r="B839" i="14"/>
  <c r="C838" i="14"/>
  <c r="D850" i="14" s="1"/>
  <c r="B838" i="14"/>
  <c r="C837" i="14"/>
  <c r="B837" i="14"/>
  <c r="C836" i="14"/>
  <c r="B836" i="14"/>
  <c r="C835" i="14"/>
  <c r="B835" i="14"/>
  <c r="C834" i="14"/>
  <c r="B834" i="14"/>
  <c r="C833" i="14"/>
  <c r="B833" i="14"/>
  <c r="C832" i="14"/>
  <c r="B832" i="14"/>
  <c r="C831" i="14"/>
  <c r="B831" i="14"/>
  <c r="C830" i="14"/>
  <c r="B830" i="14"/>
  <c r="C829" i="14"/>
  <c r="B829" i="14"/>
  <c r="C828" i="14"/>
  <c r="B828" i="14"/>
  <c r="C827" i="14"/>
  <c r="B827" i="14"/>
  <c r="C826" i="14"/>
  <c r="D838" i="14" s="1"/>
  <c r="B826" i="14"/>
  <c r="C825" i="14"/>
  <c r="B825" i="14"/>
  <c r="C824" i="14"/>
  <c r="B824" i="14"/>
  <c r="C823" i="14"/>
  <c r="D835" i="14" s="1"/>
  <c r="B823" i="14"/>
  <c r="C822" i="14"/>
  <c r="D834" i="14" s="1"/>
  <c r="B822" i="14"/>
  <c r="C821" i="14"/>
  <c r="B821" i="14"/>
  <c r="C820" i="14"/>
  <c r="B820" i="14"/>
  <c r="C819" i="14"/>
  <c r="B819" i="14"/>
  <c r="C818" i="14"/>
  <c r="B818" i="14"/>
  <c r="C817" i="14"/>
  <c r="B817" i="14"/>
  <c r="C816" i="14"/>
  <c r="B816" i="14"/>
  <c r="C815" i="14"/>
  <c r="B815" i="14"/>
  <c r="C814" i="14"/>
  <c r="B814" i="14"/>
  <c r="C813" i="14"/>
  <c r="B813" i="14"/>
  <c r="C812" i="14"/>
  <c r="B812" i="14"/>
  <c r="C811" i="14"/>
  <c r="B811" i="14"/>
  <c r="C810" i="14"/>
  <c r="B810" i="14"/>
  <c r="C809" i="14"/>
  <c r="B809" i="14"/>
  <c r="C808" i="14"/>
  <c r="B808" i="14"/>
  <c r="C807" i="14"/>
  <c r="B807" i="14"/>
  <c r="C806" i="14"/>
  <c r="B806" i="14"/>
  <c r="C805" i="14"/>
  <c r="B805" i="14"/>
  <c r="C804" i="14"/>
  <c r="B804" i="14"/>
  <c r="C803" i="14"/>
  <c r="B803" i="14"/>
  <c r="C802" i="14"/>
  <c r="B802" i="14"/>
  <c r="C801" i="14"/>
  <c r="B801" i="14"/>
  <c r="C800" i="14"/>
  <c r="D812" i="14" s="1"/>
  <c r="B800" i="14"/>
  <c r="C799" i="14"/>
  <c r="B799" i="14"/>
  <c r="C798" i="14"/>
  <c r="B798" i="14"/>
  <c r="C797" i="14"/>
  <c r="B797" i="14"/>
  <c r="C796" i="14"/>
  <c r="B796" i="14"/>
  <c r="C795" i="14"/>
  <c r="B795" i="14"/>
  <c r="C794" i="14"/>
  <c r="B794" i="14"/>
  <c r="C793" i="14"/>
  <c r="B793" i="14"/>
  <c r="C792" i="14"/>
  <c r="B792" i="14"/>
  <c r="C791" i="14"/>
  <c r="B791" i="14"/>
  <c r="C790" i="14"/>
  <c r="B790" i="14"/>
  <c r="C789" i="14"/>
  <c r="B789" i="14"/>
  <c r="C788" i="14"/>
  <c r="B788" i="14"/>
  <c r="C787" i="14"/>
  <c r="B787" i="14"/>
  <c r="C786" i="14"/>
  <c r="B786" i="14"/>
  <c r="C785" i="14"/>
  <c r="B785" i="14"/>
  <c r="C784" i="14"/>
  <c r="B784" i="14"/>
  <c r="C783" i="14"/>
  <c r="B783" i="14"/>
  <c r="C782" i="14"/>
  <c r="B782" i="14"/>
  <c r="C781" i="14"/>
  <c r="B781" i="14"/>
  <c r="C780" i="14"/>
  <c r="B780" i="14"/>
  <c r="C779" i="14"/>
  <c r="B779" i="14"/>
  <c r="C778" i="14"/>
  <c r="B778" i="14"/>
  <c r="C777" i="14"/>
  <c r="B777" i="14"/>
  <c r="C776" i="14"/>
  <c r="B776" i="14"/>
  <c r="C775" i="14"/>
  <c r="B775" i="14"/>
  <c r="C774" i="14"/>
  <c r="B774" i="14"/>
  <c r="C773" i="14"/>
  <c r="B773" i="14"/>
  <c r="C772" i="14"/>
  <c r="B772" i="14"/>
  <c r="C771" i="14"/>
  <c r="B771" i="14"/>
  <c r="C770" i="14"/>
  <c r="B770" i="14"/>
  <c r="C769" i="14"/>
  <c r="B769" i="14"/>
  <c r="C768" i="14"/>
  <c r="B768" i="14"/>
  <c r="C767" i="14"/>
  <c r="D779" i="14" s="1"/>
  <c r="B767" i="14"/>
  <c r="C766" i="14"/>
  <c r="B766" i="14"/>
  <c r="C765" i="14"/>
  <c r="D777" i="14" s="1"/>
  <c r="B765" i="14"/>
  <c r="C764" i="14"/>
  <c r="B764" i="14"/>
  <c r="C763" i="14"/>
  <c r="B763" i="14"/>
  <c r="C762" i="14"/>
  <c r="B762" i="14"/>
  <c r="C761" i="14"/>
  <c r="D773" i="14" s="1"/>
  <c r="B761" i="14"/>
  <c r="C760" i="14"/>
  <c r="B760" i="14"/>
  <c r="C759" i="14"/>
  <c r="B759" i="14"/>
  <c r="C758" i="14"/>
  <c r="B758" i="14"/>
  <c r="C757" i="14"/>
  <c r="B757" i="14"/>
  <c r="C756" i="14"/>
  <c r="B756" i="14"/>
  <c r="C755" i="14"/>
  <c r="B755" i="14"/>
  <c r="C754" i="14"/>
  <c r="B754" i="14"/>
  <c r="C753" i="14"/>
  <c r="B753" i="14"/>
  <c r="C752" i="14"/>
  <c r="B752" i="14"/>
  <c r="C751" i="14"/>
  <c r="B751" i="14"/>
  <c r="C750" i="14"/>
  <c r="D762" i="14" s="1"/>
  <c r="B750" i="14"/>
  <c r="C749" i="14"/>
  <c r="B749" i="14"/>
  <c r="C748" i="14"/>
  <c r="B748" i="14"/>
  <c r="C747" i="14"/>
  <c r="B747" i="14"/>
  <c r="C746" i="14"/>
  <c r="B746" i="14"/>
  <c r="C745" i="14"/>
  <c r="B745" i="14"/>
  <c r="C744" i="14"/>
  <c r="B744" i="14"/>
  <c r="C743" i="14"/>
  <c r="B743" i="14"/>
  <c r="D742" i="14"/>
  <c r="C742" i="14"/>
  <c r="B742" i="14"/>
  <c r="C741" i="14"/>
  <c r="B741" i="14"/>
  <c r="C740" i="14"/>
  <c r="B740" i="14"/>
  <c r="C739" i="14"/>
  <c r="B739" i="14"/>
  <c r="C738" i="14"/>
  <c r="B738" i="14"/>
  <c r="C737" i="14"/>
  <c r="D749" i="14" s="1"/>
  <c r="B737" i="14"/>
  <c r="C736" i="14"/>
  <c r="B736" i="14"/>
  <c r="C735" i="14"/>
  <c r="B735" i="14"/>
  <c r="C734" i="14"/>
  <c r="B734" i="14"/>
  <c r="C733" i="14"/>
  <c r="B733" i="14"/>
  <c r="C732" i="14"/>
  <c r="B732" i="14"/>
  <c r="C731" i="14"/>
  <c r="B731" i="14"/>
  <c r="C730" i="14"/>
  <c r="B730" i="14"/>
  <c r="C729" i="14"/>
  <c r="B729" i="14"/>
  <c r="C728" i="14"/>
  <c r="B728" i="14"/>
  <c r="C727" i="14"/>
  <c r="B727" i="14"/>
  <c r="C726" i="14"/>
  <c r="B726" i="14"/>
  <c r="C725" i="14"/>
  <c r="B725" i="14"/>
  <c r="C724" i="14"/>
  <c r="B724" i="14"/>
  <c r="C723" i="14"/>
  <c r="B723" i="14"/>
  <c r="C722" i="14"/>
  <c r="B722" i="14"/>
  <c r="C721" i="14"/>
  <c r="B721" i="14"/>
  <c r="C720" i="14"/>
  <c r="B720" i="14"/>
  <c r="C719" i="14"/>
  <c r="B719" i="14"/>
  <c r="C718" i="14"/>
  <c r="B718" i="14"/>
  <c r="C717" i="14"/>
  <c r="B717" i="14"/>
  <c r="C716" i="14"/>
  <c r="B716" i="14"/>
  <c r="C715" i="14"/>
  <c r="B715" i="14"/>
  <c r="C714" i="14"/>
  <c r="B714" i="14"/>
  <c r="C713" i="14"/>
  <c r="B713" i="14"/>
  <c r="C712" i="14"/>
  <c r="B712" i="14"/>
  <c r="C711" i="14"/>
  <c r="D723" i="14" s="1"/>
  <c r="B711" i="14"/>
  <c r="C710" i="14"/>
  <c r="B710" i="14"/>
  <c r="C709" i="14"/>
  <c r="B709" i="14"/>
  <c r="C708" i="14"/>
  <c r="B708" i="14"/>
  <c r="C707" i="14"/>
  <c r="D719" i="14" s="1"/>
  <c r="B707" i="14"/>
  <c r="C706" i="14"/>
  <c r="B706" i="14"/>
  <c r="C705" i="14"/>
  <c r="B705" i="14"/>
  <c r="C704" i="14"/>
  <c r="B704" i="14"/>
  <c r="C703" i="14"/>
  <c r="B703" i="14"/>
  <c r="C702" i="14"/>
  <c r="B702" i="14"/>
  <c r="C701" i="14"/>
  <c r="D713" i="14" s="1"/>
  <c r="B701" i="14"/>
  <c r="C700" i="14"/>
  <c r="D712" i="14" s="1"/>
  <c r="B700" i="14"/>
  <c r="C699" i="14"/>
  <c r="B699" i="14"/>
  <c r="C698" i="14"/>
  <c r="B698" i="14"/>
  <c r="C697" i="14"/>
  <c r="B697" i="14"/>
  <c r="C696" i="14"/>
  <c r="B696" i="14"/>
  <c r="C695" i="14"/>
  <c r="B695" i="14"/>
  <c r="C694" i="14"/>
  <c r="B694" i="14"/>
  <c r="C693" i="14"/>
  <c r="B693" i="14"/>
  <c r="C692" i="14"/>
  <c r="B692" i="14"/>
  <c r="C691" i="14"/>
  <c r="B691" i="14"/>
  <c r="C690" i="14"/>
  <c r="B690" i="14"/>
  <c r="C689" i="14"/>
  <c r="B689" i="14"/>
  <c r="C688" i="14"/>
  <c r="B688" i="14"/>
  <c r="C687" i="14"/>
  <c r="D699" i="14" s="1"/>
  <c r="B687" i="14"/>
  <c r="C686" i="14"/>
  <c r="D698" i="14" s="1"/>
  <c r="B686" i="14"/>
  <c r="C685" i="14"/>
  <c r="D697" i="14" s="1"/>
  <c r="B685" i="14"/>
  <c r="C684" i="14"/>
  <c r="B684" i="14"/>
  <c r="C683" i="14"/>
  <c r="B683" i="14"/>
  <c r="C682" i="14"/>
  <c r="B682" i="14"/>
  <c r="C681" i="14"/>
  <c r="B681" i="14"/>
  <c r="C680" i="14"/>
  <c r="D692" i="14" s="1"/>
  <c r="B680" i="14"/>
  <c r="C679" i="14"/>
  <c r="B679" i="14"/>
  <c r="C678" i="14"/>
  <c r="B678" i="14"/>
  <c r="C677" i="14"/>
  <c r="B677" i="14"/>
  <c r="C676" i="14"/>
  <c r="D688" i="14" s="1"/>
  <c r="B676" i="14"/>
  <c r="C675" i="14"/>
  <c r="B675" i="14"/>
  <c r="C674" i="14"/>
  <c r="B674" i="14"/>
  <c r="C673" i="14"/>
  <c r="B673" i="14"/>
  <c r="C672" i="14"/>
  <c r="B672" i="14"/>
  <c r="C671" i="14"/>
  <c r="B671" i="14"/>
  <c r="C670" i="14"/>
  <c r="B670" i="14"/>
  <c r="C669" i="14"/>
  <c r="B669" i="14"/>
  <c r="C668" i="14"/>
  <c r="B668" i="14"/>
  <c r="C667" i="14"/>
  <c r="B667" i="14"/>
  <c r="C666" i="14"/>
  <c r="B666" i="14"/>
  <c r="C665" i="14"/>
  <c r="B665" i="14"/>
  <c r="C664" i="14"/>
  <c r="B664" i="14"/>
  <c r="C663" i="14"/>
  <c r="B663" i="14"/>
  <c r="C662" i="14"/>
  <c r="B662" i="14"/>
  <c r="C661" i="14"/>
  <c r="D673" i="14" s="1"/>
  <c r="B661" i="14"/>
  <c r="C660" i="14"/>
  <c r="B660" i="14"/>
  <c r="C659" i="14"/>
  <c r="B659" i="14"/>
  <c r="C658" i="14"/>
  <c r="D670" i="14" s="1"/>
  <c r="B658" i="14"/>
  <c r="C657" i="14"/>
  <c r="B657" i="14"/>
  <c r="C656" i="14"/>
  <c r="B656" i="14"/>
  <c r="C655" i="14"/>
  <c r="B655" i="14"/>
  <c r="C654" i="14"/>
  <c r="B654" i="14"/>
  <c r="C653" i="14"/>
  <c r="B653" i="14"/>
  <c r="C652" i="14"/>
  <c r="B652" i="14"/>
  <c r="C651" i="14"/>
  <c r="D663" i="14" s="1"/>
  <c r="B651" i="14"/>
  <c r="C650" i="14"/>
  <c r="D662" i="14" s="1"/>
  <c r="B650" i="14"/>
  <c r="C649" i="14"/>
  <c r="B649" i="14"/>
  <c r="C648" i="14"/>
  <c r="B648" i="14"/>
  <c r="C647" i="14"/>
  <c r="B647" i="14"/>
  <c r="C646" i="14"/>
  <c r="B646" i="14"/>
  <c r="C645" i="14"/>
  <c r="B645" i="14"/>
  <c r="C644" i="14"/>
  <c r="D656" i="14" s="1"/>
  <c r="B644" i="14"/>
  <c r="C643" i="14"/>
  <c r="B643" i="14"/>
  <c r="C642" i="14"/>
  <c r="D654" i="14" s="1"/>
  <c r="B642" i="14"/>
  <c r="C641" i="14"/>
  <c r="B641" i="14"/>
  <c r="C640" i="14"/>
  <c r="B640" i="14"/>
  <c r="C639" i="14"/>
  <c r="B639" i="14"/>
  <c r="C638" i="14"/>
  <c r="D650" i="14" s="1"/>
  <c r="B638" i="14"/>
  <c r="C637" i="14"/>
  <c r="B637" i="14"/>
  <c r="C636" i="14"/>
  <c r="D648" i="14" s="1"/>
  <c r="B636" i="14"/>
  <c r="C635" i="14"/>
  <c r="B635" i="14"/>
  <c r="C634" i="14"/>
  <c r="D646" i="14" s="1"/>
  <c r="B634" i="14"/>
  <c r="C633" i="14"/>
  <c r="B633" i="14"/>
  <c r="C632" i="14"/>
  <c r="B632" i="14"/>
  <c r="C631" i="14"/>
  <c r="D643" i="14" s="1"/>
  <c r="B631" i="14"/>
  <c r="C630" i="14"/>
  <c r="B630" i="14"/>
  <c r="C629" i="14"/>
  <c r="B629" i="14"/>
  <c r="C628" i="14"/>
  <c r="B628" i="14"/>
  <c r="C627" i="14"/>
  <c r="B627" i="14"/>
  <c r="C626" i="14"/>
  <c r="B626" i="14"/>
  <c r="C625" i="14"/>
  <c r="B625" i="14"/>
  <c r="C624" i="14"/>
  <c r="B624" i="14"/>
  <c r="C623" i="14"/>
  <c r="D635" i="14" s="1"/>
  <c r="B623" i="14"/>
  <c r="C622" i="14"/>
  <c r="B622" i="14"/>
  <c r="C621" i="14"/>
  <c r="B621" i="14"/>
  <c r="C620" i="14"/>
  <c r="D632" i="14" s="1"/>
  <c r="B620" i="14"/>
  <c r="C619" i="14"/>
  <c r="B619" i="14"/>
  <c r="C618" i="14"/>
  <c r="D630" i="14" s="1"/>
  <c r="B618" i="14"/>
  <c r="C617" i="14"/>
  <c r="B617" i="14"/>
  <c r="C616" i="14"/>
  <c r="D628" i="14" s="1"/>
  <c r="B616" i="14"/>
  <c r="C615" i="14"/>
  <c r="B615" i="14"/>
  <c r="C614" i="14"/>
  <c r="D626" i="14" s="1"/>
  <c r="B614" i="14"/>
  <c r="C613" i="14"/>
  <c r="B613" i="14"/>
  <c r="C612" i="14"/>
  <c r="D624" i="14" s="1"/>
  <c r="B612" i="14"/>
  <c r="C611" i="14"/>
  <c r="B611" i="14"/>
  <c r="C610" i="14"/>
  <c r="D622" i="14" s="1"/>
  <c r="B610" i="14"/>
  <c r="C609" i="14"/>
  <c r="D621" i="14" s="1"/>
  <c r="B609" i="14"/>
  <c r="C608" i="14"/>
  <c r="B608" i="14"/>
  <c r="C607" i="14"/>
  <c r="D619" i="14" s="1"/>
  <c r="B607" i="14"/>
  <c r="C606" i="14"/>
  <c r="B606" i="14"/>
  <c r="C605" i="14"/>
  <c r="D617" i="14" s="1"/>
  <c r="B605" i="14"/>
  <c r="C604" i="14"/>
  <c r="B604" i="14"/>
  <c r="C603" i="14"/>
  <c r="D615" i="14" s="1"/>
  <c r="B603" i="14"/>
  <c r="C602" i="14"/>
  <c r="B602" i="14"/>
  <c r="C601" i="14"/>
  <c r="B601" i="14"/>
  <c r="C600" i="14"/>
  <c r="B600" i="14"/>
  <c r="C599" i="14"/>
  <c r="B599" i="14"/>
  <c r="C598" i="14"/>
  <c r="B598" i="14"/>
  <c r="C597" i="14"/>
  <c r="B597" i="14"/>
  <c r="C596" i="14"/>
  <c r="B596" i="14"/>
  <c r="C595" i="14"/>
  <c r="B595" i="14"/>
  <c r="C594" i="14"/>
  <c r="B594" i="14"/>
  <c r="C593" i="14"/>
  <c r="B593" i="14"/>
  <c r="C592" i="14"/>
  <c r="B592" i="14"/>
  <c r="C591" i="14"/>
  <c r="B591" i="14"/>
  <c r="C590" i="14"/>
  <c r="B590" i="14"/>
  <c r="C589" i="14"/>
  <c r="B589" i="14"/>
  <c r="C588" i="14"/>
  <c r="D600" i="14" s="1"/>
  <c r="B588" i="14"/>
  <c r="C587" i="14"/>
  <c r="D599" i="14" s="1"/>
  <c r="B587" i="14"/>
  <c r="C586" i="14"/>
  <c r="B586" i="14"/>
  <c r="C585" i="14"/>
  <c r="B585" i="14"/>
  <c r="C584" i="14"/>
  <c r="D596" i="14" s="1"/>
  <c r="B584" i="14"/>
  <c r="C583" i="14"/>
  <c r="D595" i="14" s="1"/>
  <c r="B583" i="14"/>
  <c r="C582" i="14"/>
  <c r="B582" i="14"/>
  <c r="C581" i="14"/>
  <c r="B581" i="14"/>
  <c r="C580" i="14"/>
  <c r="D592" i="14" s="1"/>
  <c r="B580" i="14"/>
  <c r="C579" i="14"/>
  <c r="B579" i="14"/>
  <c r="C578" i="14"/>
  <c r="D590" i="14" s="1"/>
  <c r="B578" i="14"/>
  <c r="C577" i="14"/>
  <c r="B577" i="14"/>
  <c r="C576" i="14"/>
  <c r="D588" i="14" s="1"/>
  <c r="B576" i="14"/>
  <c r="C575" i="14"/>
  <c r="B575" i="14"/>
  <c r="C574" i="14"/>
  <c r="B574" i="14"/>
  <c r="C573" i="14"/>
  <c r="B573" i="14"/>
  <c r="C572" i="14"/>
  <c r="D584" i="14" s="1"/>
  <c r="B572" i="14"/>
  <c r="C571" i="14"/>
  <c r="B571" i="14"/>
  <c r="C570" i="14"/>
  <c r="B570" i="14"/>
  <c r="C569" i="14"/>
  <c r="B569" i="14"/>
  <c r="C568" i="14"/>
  <c r="D580" i="14" s="1"/>
  <c r="B568" i="14"/>
  <c r="C567" i="14"/>
  <c r="B567" i="14"/>
  <c r="C566" i="14"/>
  <c r="B566" i="14"/>
  <c r="C565" i="14"/>
  <c r="B565" i="14"/>
  <c r="C564" i="14"/>
  <c r="D576" i="14" s="1"/>
  <c r="B564" i="14"/>
  <c r="C563" i="14"/>
  <c r="B563" i="14"/>
  <c r="C562" i="14"/>
  <c r="B562" i="14"/>
  <c r="C561" i="14"/>
  <c r="B561" i="14"/>
  <c r="C560" i="14"/>
  <c r="B560" i="14"/>
  <c r="C559" i="14"/>
  <c r="D571" i="14" s="1"/>
  <c r="B559" i="14"/>
  <c r="C558" i="14"/>
  <c r="B558" i="14"/>
  <c r="C557" i="14"/>
  <c r="D569" i="14" s="1"/>
  <c r="B557" i="14"/>
  <c r="C556" i="14"/>
  <c r="B556" i="14"/>
  <c r="C555" i="14"/>
  <c r="B555" i="14"/>
  <c r="C554" i="14"/>
  <c r="D566" i="14" s="1"/>
  <c r="B554" i="14"/>
  <c r="C553" i="14"/>
  <c r="B553" i="14"/>
  <c r="C552" i="14"/>
  <c r="B552" i="14"/>
  <c r="C551" i="14"/>
  <c r="D563" i="14" s="1"/>
  <c r="B551" i="14"/>
  <c r="C550" i="14"/>
  <c r="B550" i="14"/>
  <c r="C549" i="14"/>
  <c r="B549" i="14"/>
  <c r="C548" i="14"/>
  <c r="D560" i="14" s="1"/>
  <c r="B548" i="14"/>
  <c r="C547" i="14"/>
  <c r="B547" i="14"/>
  <c r="C546" i="14"/>
  <c r="B546" i="14"/>
  <c r="C545" i="14"/>
  <c r="B545" i="14"/>
  <c r="C544" i="14"/>
  <c r="B544" i="14"/>
  <c r="C543" i="14"/>
  <c r="B543" i="14"/>
  <c r="C542" i="14"/>
  <c r="B542" i="14"/>
  <c r="C541" i="14"/>
  <c r="D553" i="14" s="1"/>
  <c r="B541" i="14"/>
  <c r="C540" i="14"/>
  <c r="B540" i="14"/>
  <c r="C539" i="14"/>
  <c r="B539" i="14"/>
  <c r="C538" i="14"/>
  <c r="B538" i="14"/>
  <c r="C537" i="14"/>
  <c r="B537" i="14"/>
  <c r="D536" i="14"/>
  <c r="C536" i="14"/>
  <c r="B536" i="14"/>
  <c r="C535" i="14"/>
  <c r="D547" i="14" s="1"/>
  <c r="B535" i="14"/>
  <c r="C534" i="14"/>
  <c r="B534" i="14"/>
  <c r="C533" i="14"/>
  <c r="B533" i="14"/>
  <c r="C532" i="14"/>
  <c r="B532" i="14"/>
  <c r="C531" i="14"/>
  <c r="B531" i="14"/>
  <c r="C530" i="14"/>
  <c r="B530" i="14"/>
  <c r="C529" i="14"/>
  <c r="B529" i="14"/>
  <c r="C528" i="14"/>
  <c r="B528" i="14"/>
  <c r="C527" i="14"/>
  <c r="B527" i="14"/>
  <c r="C526" i="14"/>
  <c r="B526" i="14"/>
  <c r="C525" i="14"/>
  <c r="B525" i="14"/>
  <c r="C524" i="14"/>
  <c r="B524" i="14"/>
  <c r="C523" i="14"/>
  <c r="B523" i="14"/>
  <c r="C522" i="14"/>
  <c r="D534" i="14" s="1"/>
  <c r="B522" i="14"/>
  <c r="C521" i="14"/>
  <c r="B521" i="14"/>
  <c r="C520" i="14"/>
  <c r="D532" i="14" s="1"/>
  <c r="B520" i="14"/>
  <c r="C519" i="14"/>
  <c r="B519" i="14"/>
  <c r="C518" i="14"/>
  <c r="B518" i="14"/>
  <c r="C517" i="14"/>
  <c r="B517" i="14"/>
  <c r="C516" i="14"/>
  <c r="D528" i="14" s="1"/>
  <c r="B516" i="14"/>
  <c r="C515" i="14"/>
  <c r="B515" i="14"/>
  <c r="C514" i="14"/>
  <c r="D526" i="14" s="1"/>
  <c r="B514" i="14"/>
  <c r="C513" i="14"/>
  <c r="B513" i="14"/>
  <c r="C512" i="14"/>
  <c r="B512" i="14"/>
  <c r="C511" i="14"/>
  <c r="D523" i="14" s="1"/>
  <c r="B511" i="14"/>
  <c r="C510" i="14"/>
  <c r="B510" i="14"/>
  <c r="C509" i="14"/>
  <c r="B509" i="14"/>
  <c r="C508" i="14"/>
  <c r="B508" i="14"/>
  <c r="C507" i="14"/>
  <c r="B507" i="14"/>
  <c r="C506" i="14"/>
  <c r="B506" i="14"/>
  <c r="C505" i="14"/>
  <c r="B505" i="14"/>
  <c r="C504" i="14"/>
  <c r="B504" i="14"/>
  <c r="C503" i="14"/>
  <c r="D515" i="14" s="1"/>
  <c r="B503" i="14"/>
  <c r="C502" i="14"/>
  <c r="B502" i="14"/>
  <c r="C501" i="14"/>
  <c r="B501" i="14"/>
  <c r="C500" i="14"/>
  <c r="B500" i="14"/>
  <c r="C499" i="14"/>
  <c r="B499" i="14"/>
  <c r="C498" i="14"/>
  <c r="B498" i="14"/>
  <c r="C497" i="14"/>
  <c r="B497" i="14"/>
  <c r="C496" i="14"/>
  <c r="D508" i="14" s="1"/>
  <c r="B496" i="14"/>
  <c r="C495" i="14"/>
  <c r="D507" i="14" s="1"/>
  <c r="B495" i="14"/>
  <c r="C494" i="14"/>
  <c r="D506" i="14" s="1"/>
  <c r="B494" i="14"/>
  <c r="C493" i="14"/>
  <c r="B493" i="14"/>
  <c r="C492" i="14"/>
  <c r="D504" i="14" s="1"/>
  <c r="B492" i="14"/>
  <c r="C491" i="14"/>
  <c r="B491" i="14"/>
  <c r="C490" i="14"/>
  <c r="D490" i="14" s="1"/>
  <c r="B490" i="14"/>
  <c r="C489" i="14"/>
  <c r="B489" i="14"/>
  <c r="C488" i="14"/>
  <c r="B488" i="14"/>
  <c r="C487" i="14"/>
  <c r="B487" i="14"/>
  <c r="C486" i="14"/>
  <c r="B486" i="14"/>
  <c r="C485" i="14"/>
  <c r="B485" i="14"/>
  <c r="C484" i="14"/>
  <c r="B484" i="14"/>
  <c r="C483" i="14"/>
  <c r="B483" i="14"/>
  <c r="C482" i="14"/>
  <c r="B482" i="14"/>
  <c r="C481" i="14"/>
  <c r="B481" i="14"/>
  <c r="C480" i="14"/>
  <c r="B480" i="14"/>
  <c r="C479" i="14"/>
  <c r="B479" i="14"/>
  <c r="C478" i="14"/>
  <c r="B478" i="14"/>
  <c r="C477" i="14"/>
  <c r="B477" i="14"/>
  <c r="C476" i="14"/>
  <c r="D488" i="14" s="1"/>
  <c r="B476" i="14"/>
  <c r="C475" i="14"/>
  <c r="D487" i="14" s="1"/>
  <c r="B475" i="14"/>
  <c r="C474" i="14"/>
  <c r="D486" i="14" s="1"/>
  <c r="B474" i="14"/>
  <c r="C473" i="14"/>
  <c r="B473" i="14"/>
  <c r="C472" i="14"/>
  <c r="D484" i="14" s="1"/>
  <c r="B472" i="14"/>
  <c r="C471" i="14"/>
  <c r="B471" i="14"/>
  <c r="C470" i="14"/>
  <c r="B470" i="14"/>
  <c r="C469" i="14"/>
  <c r="B469" i="14"/>
  <c r="C468" i="14"/>
  <c r="D480" i="14" s="1"/>
  <c r="B468" i="14"/>
  <c r="C467" i="14"/>
  <c r="B467" i="14"/>
  <c r="C466" i="14"/>
  <c r="B466" i="14"/>
  <c r="C465" i="14"/>
  <c r="B465" i="14"/>
  <c r="C464" i="14"/>
  <c r="B464" i="14"/>
  <c r="C463" i="14"/>
  <c r="B463" i="14"/>
  <c r="C462" i="14"/>
  <c r="B462" i="14"/>
  <c r="C461" i="14"/>
  <c r="D461" i="14" s="1"/>
  <c r="B461" i="14"/>
  <c r="C460" i="14"/>
  <c r="D460" i="14" s="1"/>
  <c r="B460" i="14"/>
  <c r="C459" i="14"/>
  <c r="B459" i="14"/>
  <c r="C458" i="14"/>
  <c r="B458" i="14"/>
  <c r="C457" i="14"/>
  <c r="D457" i="14" s="1"/>
  <c r="B457" i="14"/>
  <c r="C456" i="14"/>
  <c r="B456" i="14"/>
  <c r="C455" i="14"/>
  <c r="B455" i="14"/>
  <c r="C454" i="14"/>
  <c r="D454" i="14" s="1"/>
  <c r="B454" i="14"/>
  <c r="C453" i="14"/>
  <c r="B453" i="14"/>
  <c r="C452" i="14"/>
  <c r="B452" i="14"/>
  <c r="C451" i="14"/>
  <c r="B451"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0" i="11"/>
  <c r="K900" i="11"/>
  <c r="P25" i="2" s="1"/>
  <c r="J900" i="11"/>
  <c r="I900" i="11"/>
  <c r="H900" i="11"/>
  <c r="G900" i="11"/>
  <c r="F900" i="11"/>
  <c r="E900" i="11"/>
  <c r="D900" i="11"/>
  <c r="C900" i="11"/>
  <c r="P17" i="2" s="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R65" i="10"/>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R59" i="10"/>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A11" i="9"/>
  <c r="L2" i="9"/>
  <c r="V11" i="9" s="1"/>
  <c r="V10" i="9" s="1"/>
  <c r="V9" i="9" s="1"/>
  <c r="V8" i="9" s="1"/>
  <c r="V7" i="9" s="1"/>
  <c r="V6" i="9" s="1"/>
  <c r="V5" i="9" s="1"/>
  <c r="V4" i="9" s="1"/>
  <c r="L1" i="9"/>
  <c r="U11" i="9" s="1"/>
  <c r="U10" i="9" s="1"/>
  <c r="U9" i="9" s="1"/>
  <c r="U8" i="9" s="1"/>
  <c r="U7" i="9" s="1"/>
  <c r="U6" i="9" s="1"/>
  <c r="U5" i="9" s="1"/>
  <c r="U4" i="9" s="1"/>
  <c r="L2" i="8"/>
  <c r="V11" i="8" s="1"/>
  <c r="V10" i="8" s="1"/>
  <c r="V9" i="8" s="1"/>
  <c r="V8" i="8" s="1"/>
  <c r="V7" i="8" s="1"/>
  <c r="V6" i="8" s="1"/>
  <c r="V5" i="8" s="1"/>
  <c r="V4" i="8" s="1"/>
  <c r="L1" i="8"/>
  <c r="U11" i="8" s="1"/>
  <c r="U10" i="8" s="1"/>
  <c r="U9" i="8" s="1"/>
  <c r="U8" i="8" s="1"/>
  <c r="U7" i="8" s="1"/>
  <c r="U6" i="8" s="1"/>
  <c r="U5" i="8" s="1"/>
  <c r="U4" i="8" s="1"/>
  <c r="V11" i="7"/>
  <c r="V10" i="7" s="1"/>
  <c r="V9" i="7" s="1"/>
  <c r="V8" i="7" s="1"/>
  <c r="V7" i="7" s="1"/>
  <c r="V6" i="7" s="1"/>
  <c r="V5" i="7" s="1"/>
  <c r="V4" i="7" s="1"/>
  <c r="U11" i="7"/>
  <c r="A11" i="7"/>
  <c r="U10" i="7"/>
  <c r="U9" i="7" s="1"/>
  <c r="U8" i="7" s="1"/>
  <c r="U7" i="7" s="1"/>
  <c r="U6" i="7" s="1"/>
  <c r="U5" i="7" s="1"/>
  <c r="U4" i="7" s="1"/>
  <c r="P24" i="2"/>
  <c r="P23" i="2"/>
  <c r="P22" i="2"/>
  <c r="P21" i="2"/>
  <c r="P20" i="2"/>
  <c r="P19" i="2"/>
  <c r="P18" i="2"/>
  <c r="P16" i="2"/>
  <c r="P15" i="2"/>
  <c r="Q13" i="2"/>
  <c r="Q22" i="2" s="1"/>
  <c r="R22" i="2" s="1"/>
  <c r="C587" i="15" l="1"/>
  <c r="C11" i="15"/>
  <c r="C22" i="15"/>
  <c r="C29" i="15"/>
  <c r="C65" i="15"/>
  <c r="C72" i="15"/>
  <c r="C90" i="15"/>
  <c r="C201" i="15"/>
  <c r="C208" i="15"/>
  <c r="C233" i="15"/>
  <c r="C240" i="15"/>
  <c r="C266" i="15"/>
  <c r="C321" i="15"/>
  <c r="C328" i="15"/>
  <c r="C346" i="15"/>
  <c r="C453" i="15"/>
  <c r="C471" i="15"/>
  <c r="C496" i="15"/>
  <c r="C504" i="15"/>
  <c r="C522" i="15"/>
  <c r="C540" i="15"/>
  <c r="C556" i="15"/>
  <c r="C561" i="15"/>
  <c r="C602" i="15"/>
  <c r="C641" i="15"/>
  <c r="C660" i="15"/>
  <c r="C731" i="15"/>
  <c r="C829" i="15"/>
  <c r="C10" i="15"/>
  <c r="C18" i="15"/>
  <c r="C31" i="15"/>
  <c r="C64" i="15"/>
  <c r="C71" i="15"/>
  <c r="C79" i="15"/>
  <c r="C89" i="15"/>
  <c r="C102" i="15"/>
  <c r="C115" i="15"/>
  <c r="C122" i="15"/>
  <c r="C140" i="15"/>
  <c r="C148" i="15"/>
  <c r="C156" i="15"/>
  <c r="C163" i="15"/>
  <c r="C183" i="15"/>
  <c r="C197" i="15"/>
  <c r="C216" i="15"/>
  <c r="C230" i="15"/>
  <c r="C248" i="15"/>
  <c r="C260" i="15"/>
  <c r="C265" i="15"/>
  <c r="C273" i="15"/>
  <c r="C280" i="15"/>
  <c r="C293" i="15"/>
  <c r="C320" i="15"/>
  <c r="C327" i="15"/>
  <c r="C335" i="15"/>
  <c r="C345" i="15"/>
  <c r="C358" i="15"/>
  <c r="C398" i="15"/>
  <c r="C404" i="15"/>
  <c r="C412" i="15"/>
  <c r="C419" i="15"/>
  <c r="C447" i="15"/>
  <c r="C454" i="15"/>
  <c r="C467" i="15"/>
  <c r="C479" i="15"/>
  <c r="C486" i="15"/>
  <c r="C503" i="15"/>
  <c r="C516" i="15"/>
  <c r="C521" i="15"/>
  <c r="C539" i="15"/>
  <c r="C558" i="15"/>
  <c r="C590" i="15"/>
  <c r="C617" i="15"/>
  <c r="C637" i="15"/>
  <c r="C648" i="15"/>
  <c r="C659" i="15"/>
  <c r="C673" i="15"/>
  <c r="C678" i="15"/>
  <c r="C699" i="15"/>
  <c r="C706" i="15"/>
  <c r="C730" i="15"/>
  <c r="C745" i="15"/>
  <c r="C759" i="15"/>
  <c r="C766" i="15"/>
  <c r="C774" i="15"/>
  <c r="C802" i="15"/>
  <c r="C816" i="15"/>
  <c r="C824" i="15"/>
  <c r="C838" i="15"/>
  <c r="C866" i="15"/>
  <c r="C886" i="15"/>
  <c r="C44" i="15"/>
  <c r="C164" i="15"/>
  <c r="C184" i="15"/>
  <c r="C191" i="15"/>
  <c r="C287" i="15"/>
  <c r="C294" i="15"/>
  <c r="C353" i="15"/>
  <c r="C420" i="15"/>
  <c r="C474" i="15"/>
  <c r="C499" i="15"/>
  <c r="C554" i="15"/>
  <c r="C612" i="15"/>
  <c r="C680" i="15"/>
  <c r="C694" i="15"/>
  <c r="C803" i="15"/>
  <c r="C817" i="15"/>
  <c r="C330" i="15"/>
  <c r="C352" i="15"/>
  <c r="C360" i="15"/>
  <c r="C366" i="15"/>
  <c r="C553" i="15"/>
  <c r="C580" i="15"/>
  <c r="C599" i="15"/>
  <c r="C611" i="15"/>
  <c r="C618" i="15"/>
  <c r="C662" i="15"/>
  <c r="C679" i="15"/>
  <c r="C713" i="15"/>
  <c r="C739" i="15"/>
  <c r="C746" i="15"/>
  <c r="C790" i="15"/>
  <c r="C797" i="15"/>
  <c r="C854" i="15"/>
  <c r="C428" i="15"/>
  <c r="C448" i="15"/>
  <c r="C480" i="15"/>
  <c r="C487" i="15"/>
  <c r="C505" i="15"/>
  <c r="C535" i="15"/>
  <c r="C45" i="15"/>
  <c r="C103" i="15"/>
  <c r="C13" i="15"/>
  <c r="C88" i="15"/>
  <c r="C174" i="15"/>
  <c r="C192" i="15"/>
  <c r="C249" i="15"/>
  <c r="C263" i="15"/>
  <c r="C268" i="15"/>
  <c r="C284" i="15"/>
  <c r="C288" i="15"/>
  <c r="C344" i="15"/>
  <c r="C362" i="15"/>
  <c r="C401" i="15"/>
  <c r="C458" i="15"/>
  <c r="C475" i="15"/>
  <c r="C513" i="15"/>
  <c r="C520" i="15"/>
  <c r="C606" i="15"/>
  <c r="C658" i="15"/>
  <c r="C675" i="15"/>
  <c r="C707" i="15"/>
  <c r="C722" i="15"/>
  <c r="C883" i="15"/>
  <c r="C38" i="15"/>
  <c r="C172" i="15"/>
  <c r="C295" i="15"/>
  <c r="C21" i="15"/>
  <c r="C28" i="15"/>
  <c r="C63" i="15"/>
  <c r="C70" i="15"/>
  <c r="C87" i="15"/>
  <c r="C173" i="15"/>
  <c r="C180" i="15"/>
  <c r="C207" i="15"/>
  <c r="C227" i="15"/>
  <c r="C239" i="15"/>
  <c r="C257" i="15"/>
  <c r="C270" i="15"/>
  <c r="C283" i="15"/>
  <c r="C303" i="15"/>
  <c r="C311" i="15"/>
  <c r="C319" i="15"/>
  <c r="C326" i="15"/>
  <c r="C343" i="15"/>
  <c r="C361" i="15"/>
  <c r="C376" i="15"/>
  <c r="C390" i="15"/>
  <c r="C400" i="15"/>
  <c r="C431" i="15"/>
  <c r="C451" i="15"/>
  <c r="C457" i="15"/>
  <c r="C483" i="15"/>
  <c r="C512" i="15"/>
  <c r="C519" i="15"/>
  <c r="C538" i="15"/>
  <c r="C550" i="15"/>
  <c r="C575" i="15"/>
  <c r="C608" i="15"/>
  <c r="C628" i="15"/>
  <c r="C657" i="15"/>
  <c r="C683" i="15"/>
  <c r="C690" i="15"/>
  <c r="C703" i="15"/>
  <c r="C721" i="15"/>
  <c r="C729" i="15"/>
  <c r="C736" i="15"/>
  <c r="C749" i="15"/>
  <c r="C771" i="15"/>
  <c r="C813" i="15"/>
  <c r="C821" i="15"/>
  <c r="C828" i="15"/>
  <c r="C835" i="15"/>
  <c r="C849" i="15"/>
  <c r="C871" i="15"/>
  <c r="C882" i="15"/>
  <c r="C896" i="15"/>
  <c r="D858" i="14"/>
  <c r="D870" i="14"/>
  <c r="D727" i="14"/>
  <c r="D820" i="14"/>
  <c r="D869" i="14"/>
  <c r="D491" i="14"/>
  <c r="D477" i="14"/>
  <c r="D739" i="14"/>
  <c r="D676" i="14"/>
  <c r="D747" i="14"/>
  <c r="D466" i="14"/>
  <c r="D545" i="14"/>
  <c r="D597" i="14"/>
  <c r="D613" i="14"/>
  <c r="D681" i="14"/>
  <c r="D851" i="14"/>
  <c r="D538" i="14"/>
  <c r="D594" i="14"/>
  <c r="D602" i="14"/>
  <c r="D674" i="14"/>
  <c r="D875" i="14"/>
  <c r="D682" i="14"/>
  <c r="D500" i="14"/>
  <c r="D683" i="14"/>
  <c r="D861" i="14"/>
  <c r="D884" i="14"/>
  <c r="D684" i="14"/>
  <c r="D691" i="14"/>
  <c r="D863" i="14"/>
  <c r="D471" i="14"/>
  <c r="D546" i="14"/>
  <c r="D715" i="14"/>
  <c r="D769" i="14"/>
  <c r="D754" i="14"/>
  <c r="D766" i="14"/>
  <c r="D778" i="14"/>
  <c r="D806" i="14"/>
  <c r="D895" i="14"/>
  <c r="D603" i="14"/>
  <c r="D666" i="14"/>
  <c r="D744" i="14"/>
  <c r="D743" i="14"/>
  <c r="D570" i="14"/>
  <c r="D611" i="14"/>
  <c r="D693" i="14"/>
  <c r="D717" i="14"/>
  <c r="D755" i="14"/>
  <c r="D775" i="14"/>
  <c r="D783" i="14"/>
  <c r="D787" i="14"/>
  <c r="D791" i="14"/>
  <c r="D803" i="14"/>
  <c r="D827" i="14"/>
  <c r="D564" i="14"/>
  <c r="D843" i="14"/>
  <c r="D501" i="14"/>
  <c r="D730" i="14"/>
  <c r="D756" i="14"/>
  <c r="D772" i="14"/>
  <c r="D867" i="14"/>
  <c r="D817" i="14"/>
  <c r="D464" i="14"/>
  <c r="D459" i="14"/>
  <c r="D475" i="14"/>
  <c r="D494" i="14"/>
  <c r="D502" i="14"/>
  <c r="D509" i="14"/>
  <c r="D525" i="14"/>
  <c r="D533" i="14"/>
  <c r="D556" i="14"/>
  <c r="D672" i="14"/>
  <c r="D694" i="14"/>
  <c r="D767" i="14"/>
  <c r="D845" i="14"/>
  <c r="D855" i="14"/>
  <c r="D826" i="14"/>
  <c r="D830" i="14"/>
  <c r="D900" i="14"/>
  <c r="D542" i="14"/>
  <c r="D645" i="14"/>
  <c r="D653" i="14"/>
  <c r="D706" i="14"/>
  <c r="D548" i="14"/>
  <c r="D729" i="14"/>
  <c r="D807" i="14"/>
  <c r="D811" i="14"/>
  <c r="D882" i="14"/>
  <c r="D889" i="14"/>
  <c r="D897" i="14"/>
  <c r="D604" i="14"/>
  <c r="D745" i="14"/>
  <c r="D770" i="14"/>
  <c r="D780" i="14"/>
  <c r="D831" i="14"/>
  <c r="D857" i="14"/>
  <c r="D512" i="14"/>
  <c r="D565" i="14"/>
  <c r="D608" i="14"/>
  <c r="D704" i="14"/>
  <c r="D708" i="14"/>
  <c r="D731" i="14"/>
  <c r="D847" i="14"/>
  <c r="D877" i="14"/>
  <c r="D894" i="14"/>
  <c r="D467" i="14"/>
  <c r="D474" i="14"/>
  <c r="D478" i="14"/>
  <c r="D485" i="14"/>
  <c r="D555" i="14"/>
  <c r="D589" i="14"/>
  <c r="D741" i="14"/>
  <c r="D760" i="14"/>
  <c r="D781" i="14"/>
  <c r="D805" i="14"/>
  <c r="D813" i="14"/>
  <c r="D844" i="14"/>
  <c r="D462" i="14"/>
  <c r="D492" i="14"/>
  <c r="D499" i="14"/>
  <c r="D510" i="14"/>
  <c r="D540" i="14"/>
  <c r="D568" i="14"/>
  <c r="D579" i="14"/>
  <c r="D578" i="14"/>
  <c r="D598" i="14"/>
  <c r="D616" i="14"/>
  <c r="D618" i="14"/>
  <c r="D629" i="14"/>
  <c r="D660" i="14"/>
  <c r="D675" i="14"/>
  <c r="D696" i="14"/>
  <c r="D707" i="14"/>
  <c r="D733" i="14"/>
  <c r="D771" i="14"/>
  <c r="D785" i="14"/>
  <c r="D852" i="14"/>
  <c r="D866" i="14"/>
  <c r="D872" i="14"/>
  <c r="D876" i="14"/>
  <c r="D878" i="14"/>
  <c r="D892" i="14"/>
  <c r="D470" i="14"/>
  <c r="D469" i="14"/>
  <c r="D489" i="14"/>
  <c r="D496" i="14"/>
  <c r="D498" i="14"/>
  <c r="D518" i="14"/>
  <c r="D517" i="14"/>
  <c r="D544" i="14"/>
  <c r="D551" i="14"/>
  <c r="D558" i="14"/>
  <c r="D549" i="14"/>
  <c r="D572" i="14"/>
  <c r="D587" i="14"/>
  <c r="D586" i="14"/>
  <c r="D606" i="14"/>
  <c r="D620" i="14"/>
  <c r="D627" i="14"/>
  <c r="D638" i="14"/>
  <c r="D637" i="14"/>
  <c r="D664" i="14"/>
  <c r="D668" i="14"/>
  <c r="D679" i="14"/>
  <c r="D686" i="14"/>
  <c r="D677" i="14"/>
  <c r="D700" i="14"/>
  <c r="D737" i="14"/>
  <c r="D735" i="14"/>
  <c r="D753" i="14"/>
  <c r="D799" i="14"/>
  <c r="D822" i="14"/>
  <c r="D833" i="14"/>
  <c r="D837" i="14"/>
  <c r="D841" i="14"/>
  <c r="D854" i="14"/>
  <c r="D880" i="14"/>
  <c r="D871" i="14"/>
  <c r="D734" i="14"/>
  <c r="D873" i="14"/>
  <c r="D514" i="14"/>
  <c r="D552" i="14"/>
  <c r="D557" i="14"/>
  <c r="D614" i="14"/>
  <c r="D605" i="14"/>
  <c r="D612" i="14"/>
  <c r="D634" i="14"/>
  <c r="D680" i="14"/>
  <c r="D685" i="14"/>
  <c r="D716" i="14"/>
  <c r="D738" i="14"/>
  <c r="D748" i="14"/>
  <c r="D797" i="14"/>
  <c r="D898" i="14"/>
  <c r="D468" i="14"/>
  <c r="D522" i="14"/>
  <c r="D554" i="14"/>
  <c r="D642" i="14"/>
  <c r="D661" i="14"/>
  <c r="D724" i="14"/>
  <c r="D726" i="14"/>
  <c r="D752" i="14"/>
  <c r="D842" i="14"/>
  <c r="D531" i="14"/>
  <c r="D574" i="14"/>
  <c r="D573" i="14"/>
  <c r="D636" i="14"/>
  <c r="D651" i="14"/>
  <c r="D702" i="14"/>
  <c r="D794" i="14"/>
  <c r="D798" i="14"/>
  <c r="D809" i="14"/>
  <c r="D483" i="14"/>
  <c r="D482" i="14"/>
  <c r="D505" i="14"/>
  <c r="D516" i="14"/>
  <c r="D530" i="14"/>
  <c r="D465" i="14"/>
  <c r="D476" i="14"/>
  <c r="D493" i="14"/>
  <c r="D520" i="14"/>
  <c r="D535" i="14"/>
  <c r="D550" i="14"/>
  <c r="D541" i="14"/>
  <c r="D562" i="14"/>
  <c r="D582" i="14"/>
  <c r="D581" i="14"/>
  <c r="D610" i="14"/>
  <c r="D633" i="14"/>
  <c r="D640" i="14"/>
  <c r="D644" i="14"/>
  <c r="D659" i="14"/>
  <c r="D658" i="14"/>
  <c r="D678" i="14"/>
  <c r="D669" i="14"/>
  <c r="D690" i="14"/>
  <c r="D710" i="14"/>
  <c r="D774" i="14"/>
  <c r="D788" i="14"/>
  <c r="D802" i="14"/>
  <c r="D824" i="14"/>
  <c r="D839" i="14"/>
  <c r="D862" i="14"/>
  <c r="D865" i="14"/>
  <c r="D881" i="14"/>
  <c r="D887" i="14"/>
  <c r="P11" i="7"/>
  <c r="Q11" i="9"/>
  <c r="Q25" i="2"/>
  <c r="R25" i="2" s="1"/>
  <c r="D763" i="14"/>
  <c r="D751" i="14"/>
  <c r="Q20" i="2"/>
  <c r="R20" i="2" s="1"/>
  <c r="B11" i="7"/>
  <c r="J11" i="7"/>
  <c r="R11" i="7"/>
  <c r="B11" i="9"/>
  <c r="K11" i="9"/>
  <c r="D652" i="14"/>
  <c r="D667" i="14"/>
  <c r="I11" i="7"/>
  <c r="Q15" i="2"/>
  <c r="R15" i="2" s="1"/>
  <c r="Q23" i="2"/>
  <c r="R23" i="2" s="1"/>
  <c r="C11" i="7"/>
  <c r="K11" i="7"/>
  <c r="S11" i="7"/>
  <c r="C11" i="9"/>
  <c r="L11" i="9"/>
  <c r="C145" i="15"/>
  <c r="C144" i="15"/>
  <c r="C369" i="15"/>
  <c r="C368" i="15"/>
  <c r="Q11" i="7"/>
  <c r="Q18" i="2"/>
  <c r="R18" i="2" s="1"/>
  <c r="A10" i="7"/>
  <c r="D11" i="7"/>
  <c r="L11" i="7"/>
  <c r="D11" i="9"/>
  <c r="M11" i="9"/>
  <c r="D481" i="14"/>
  <c r="J11" i="9"/>
  <c r="Q21" i="2"/>
  <c r="R21" i="2" s="1"/>
  <c r="M11" i="7"/>
  <c r="Q24" i="2"/>
  <c r="R24" i="2" s="1"/>
  <c r="N11" i="7"/>
  <c r="A11" i="8"/>
  <c r="P11" i="9"/>
  <c r="D609" i="14"/>
  <c r="D891" i="14"/>
  <c r="D879" i="14"/>
  <c r="C49" i="15"/>
  <c r="C50" i="15"/>
  <c r="C58" i="15"/>
  <c r="C57" i="15"/>
  <c r="C314" i="15"/>
  <c r="C313" i="15"/>
  <c r="E11" i="7"/>
  <c r="E11" i="9"/>
  <c r="N11" i="9"/>
  <c r="G11" i="7"/>
  <c r="O11" i="7"/>
  <c r="A10" i="9"/>
  <c r="Q17" i="2"/>
  <c r="R17" i="2" s="1"/>
  <c r="O11" i="9"/>
  <c r="G11" i="9"/>
  <c r="S11" i="9"/>
  <c r="Q16" i="2"/>
  <c r="R16" i="2" s="1"/>
  <c r="F11" i="7"/>
  <c r="F11" i="9"/>
  <c r="Q19" i="2"/>
  <c r="R19" i="2" s="1"/>
  <c r="H11" i="9"/>
  <c r="H11" i="7"/>
  <c r="I11" i="9"/>
  <c r="R11" i="9"/>
  <c r="D472" i="14"/>
  <c r="D524" i="14"/>
  <c r="D539" i="14"/>
  <c r="D801" i="14"/>
  <c r="D816" i="14"/>
  <c r="D804" i="14"/>
  <c r="D527" i="14"/>
  <c r="D521" i="14"/>
  <c r="D591" i="14"/>
  <c r="D585" i="14"/>
  <c r="D655" i="14"/>
  <c r="D649" i="14"/>
  <c r="D732" i="14"/>
  <c r="D757" i="14"/>
  <c r="D810" i="14"/>
  <c r="D829" i="14"/>
  <c r="D860" i="14"/>
  <c r="D885" i="14"/>
  <c r="C76" i="15"/>
  <c r="C77" i="15"/>
  <c r="C113" i="15"/>
  <c r="C112" i="15"/>
  <c r="C470" i="15"/>
  <c r="C469" i="15"/>
  <c r="C715" i="15"/>
  <c r="C714" i="15"/>
  <c r="C770" i="15"/>
  <c r="C769" i="15"/>
  <c r="C827" i="15"/>
  <c r="C826" i="15"/>
  <c r="D452" i="14"/>
  <c r="D455" i="14"/>
  <c r="D503" i="14"/>
  <c r="D497" i="14"/>
  <c r="D567" i="14"/>
  <c r="D561" i="14"/>
  <c r="D631" i="14"/>
  <c r="D625" i="14"/>
  <c r="D695" i="14"/>
  <c r="D689" i="14"/>
  <c r="D701" i="14"/>
  <c r="D776" i="14"/>
  <c r="D764" i="14"/>
  <c r="D782" i="14"/>
  <c r="D786" i="14"/>
  <c r="D795" i="14"/>
  <c r="D823" i="14"/>
  <c r="C25" i="15"/>
  <c r="C26" i="15"/>
  <c r="C154" i="15"/>
  <c r="C153" i="15"/>
  <c r="C204" i="15"/>
  <c r="C205" i="15"/>
  <c r="C236" i="15"/>
  <c r="C237" i="15"/>
  <c r="C282" i="15"/>
  <c r="C281" i="15"/>
  <c r="C424" i="15"/>
  <c r="C423" i="15"/>
  <c r="D458" i="14"/>
  <c r="D479" i="14"/>
  <c r="D473" i="14"/>
  <c r="D543" i="14"/>
  <c r="D537" i="14"/>
  <c r="D607" i="14"/>
  <c r="D601" i="14"/>
  <c r="D671" i="14"/>
  <c r="D665" i="14"/>
  <c r="D720" i="14"/>
  <c r="D758" i="14"/>
  <c r="D761" i="14"/>
  <c r="D789" i="14"/>
  <c r="D814" i="14"/>
  <c r="D848" i="14"/>
  <c r="D886" i="14"/>
  <c r="C168" i="15"/>
  <c r="C167" i="15"/>
  <c r="C199" i="15"/>
  <c r="C385" i="15"/>
  <c r="C384" i="15"/>
  <c r="C416" i="15"/>
  <c r="C614" i="15"/>
  <c r="C615" i="15"/>
  <c r="D450" i="14"/>
  <c r="D519" i="14"/>
  <c r="D513" i="14"/>
  <c r="D583" i="14"/>
  <c r="D577" i="14"/>
  <c r="D647" i="14"/>
  <c r="D641" i="14"/>
  <c r="D711" i="14"/>
  <c r="D714" i="14"/>
  <c r="D705" i="14"/>
  <c r="D790" i="14"/>
  <c r="D793" i="14"/>
  <c r="D808" i="14"/>
  <c r="D818" i="14"/>
  <c r="D836" i="14"/>
  <c r="C14" i="15"/>
  <c r="C33" i="15"/>
  <c r="C34" i="15"/>
  <c r="C46" i="15"/>
  <c r="C129" i="15"/>
  <c r="C128" i="15"/>
  <c r="C160" i="15"/>
  <c r="C380" i="15"/>
  <c r="C379" i="15"/>
  <c r="C411" i="15"/>
  <c r="C610" i="15"/>
  <c r="C609" i="15"/>
  <c r="D453" i="14"/>
  <c r="D456" i="14"/>
  <c r="D495" i="14"/>
  <c r="D559" i="14"/>
  <c r="D623" i="14"/>
  <c r="D687" i="14"/>
  <c r="D746" i="14"/>
  <c r="D740" i="14"/>
  <c r="D765" i="14"/>
  <c r="D796" i="14"/>
  <c r="D821" i="14"/>
  <c r="D815" i="14"/>
  <c r="D874" i="14"/>
  <c r="D868" i="14"/>
  <c r="D893" i="14"/>
  <c r="C55" i="15"/>
  <c r="C73" i="15"/>
  <c r="C124" i="15"/>
  <c r="C123" i="15"/>
  <c r="C155" i="15"/>
  <c r="C269" i="15"/>
  <c r="C329" i="15"/>
  <c r="C406" i="15"/>
  <c r="C405" i="15"/>
  <c r="C440" i="15"/>
  <c r="C439" i="15"/>
  <c r="D463" i="14"/>
  <c r="D529" i="14"/>
  <c r="D593" i="14"/>
  <c r="D657" i="14"/>
  <c r="D718" i="14"/>
  <c r="D721" i="14"/>
  <c r="D722" i="14"/>
  <c r="D759" i="14"/>
  <c r="D840" i="14"/>
  <c r="D828" i="14"/>
  <c r="D846" i="14"/>
  <c r="D849" i="14"/>
  <c r="D859" i="14"/>
  <c r="D890" i="14"/>
  <c r="C41" i="15"/>
  <c r="C42" i="15"/>
  <c r="C68" i="15"/>
  <c r="C150" i="15"/>
  <c r="C149" i="15"/>
  <c r="C298" i="15"/>
  <c r="C297" i="15"/>
  <c r="C324" i="15"/>
  <c r="C374" i="15"/>
  <c r="C373" i="15"/>
  <c r="D451" i="14"/>
  <c r="D511" i="14"/>
  <c r="D575" i="14"/>
  <c r="D639" i="14"/>
  <c r="D703" i="14"/>
  <c r="D709" i="14"/>
  <c r="D725" i="14"/>
  <c r="D750" i="14"/>
  <c r="D784" i="14"/>
  <c r="D819" i="14"/>
  <c r="D825" i="14"/>
  <c r="D853" i="14"/>
  <c r="C118" i="15"/>
  <c r="C117" i="15"/>
  <c r="C292" i="15"/>
  <c r="C493" i="15"/>
  <c r="C492" i="15"/>
  <c r="D768" i="14"/>
  <c r="D832" i="14"/>
  <c r="D896" i="14"/>
  <c r="C7" i="15"/>
  <c r="C27" i="15"/>
  <c r="C43" i="15"/>
  <c r="C86" i="15"/>
  <c r="C85" i="15"/>
  <c r="C92" i="15"/>
  <c r="C195" i="15"/>
  <c r="C206" i="15"/>
  <c r="C211" i="15"/>
  <c r="C261" i="15"/>
  <c r="C342" i="15"/>
  <c r="C341" i="15"/>
  <c r="C348" i="15"/>
  <c r="C525" i="15"/>
  <c r="C524" i="15"/>
  <c r="C548" i="15"/>
  <c r="C547" i="15"/>
  <c r="C578" i="15"/>
  <c r="C577" i="15"/>
  <c r="C763" i="15"/>
  <c r="C762" i="15"/>
  <c r="C54" i="15"/>
  <c r="C53" i="15"/>
  <c r="C60" i="15"/>
  <c r="C179" i="15"/>
  <c r="C229" i="15"/>
  <c r="C310" i="15"/>
  <c r="C309" i="15"/>
  <c r="C316" i="15"/>
  <c r="C435" i="15"/>
  <c r="C502" i="15"/>
  <c r="C501" i="15"/>
  <c r="C570" i="15"/>
  <c r="C646" i="15"/>
  <c r="C647" i="15"/>
  <c r="C692" i="15"/>
  <c r="C691" i="15"/>
  <c r="C743" i="15"/>
  <c r="C742" i="15"/>
  <c r="C59" i="15"/>
  <c r="C119" i="15"/>
  <c r="C131" i="15"/>
  <c r="C147" i="15"/>
  <c r="C217" i="15"/>
  <c r="C228" i="15"/>
  <c r="C278" i="15"/>
  <c r="C277" i="15"/>
  <c r="C304" i="15"/>
  <c r="C315" i="15"/>
  <c r="C359" i="15"/>
  <c r="C375" i="15"/>
  <c r="C387" i="15"/>
  <c r="C403" i="15"/>
  <c r="C429" i="15"/>
  <c r="C537" i="15"/>
  <c r="C565" i="15"/>
  <c r="C685" i="15"/>
  <c r="C737" i="15"/>
  <c r="C185" i="15"/>
  <c r="C246" i="15"/>
  <c r="C245" i="15"/>
  <c r="C441" i="15"/>
  <c r="C726" i="15"/>
  <c r="C725" i="15"/>
  <c r="D736" i="14"/>
  <c r="D800" i="14"/>
  <c r="D864" i="14"/>
  <c r="C19" i="15"/>
  <c r="C35" i="15"/>
  <c r="C51" i="15"/>
  <c r="C78" i="15"/>
  <c r="C109" i="15"/>
  <c r="C133" i="15"/>
  <c r="C169" i="15"/>
  <c r="C214" i="15"/>
  <c r="C213" i="15"/>
  <c r="C220" i="15"/>
  <c r="C251" i="15"/>
  <c r="C256" i="15"/>
  <c r="C334" i="15"/>
  <c r="C365" i="15"/>
  <c r="C389" i="15"/>
  <c r="C409" i="15"/>
  <c r="C425" i="15"/>
  <c r="C461" i="15"/>
  <c r="C460" i="15"/>
  <c r="C534" i="15"/>
  <c r="C533" i="15"/>
  <c r="C720" i="15"/>
  <c r="C719" i="15"/>
  <c r="D728" i="14"/>
  <c r="D792" i="14"/>
  <c r="D856" i="14"/>
  <c r="C15" i="15"/>
  <c r="C101" i="15"/>
  <c r="C121" i="15"/>
  <c r="C137" i="15"/>
  <c r="C182" i="15"/>
  <c r="C181" i="15"/>
  <c r="C188" i="15"/>
  <c r="C219" i="15"/>
  <c r="C224" i="15"/>
  <c r="C291" i="15"/>
  <c r="C302" i="15"/>
  <c r="C307" i="15"/>
  <c r="C333" i="15"/>
  <c r="C357" i="15"/>
  <c r="C377" i="15"/>
  <c r="C393" i="15"/>
  <c r="C438" i="15"/>
  <c r="C437" i="15"/>
  <c r="C444" i="15"/>
  <c r="C455" i="15"/>
  <c r="C473" i="15"/>
  <c r="C551" i="15"/>
  <c r="C625" i="15"/>
  <c r="C669" i="15"/>
  <c r="C82" i="15"/>
  <c r="C114" i="15"/>
  <c r="C146" i="15"/>
  <c r="C178" i="15"/>
  <c r="C210" i="15"/>
  <c r="C242" i="15"/>
  <c r="C274" i="15"/>
  <c r="C306" i="15"/>
  <c r="C338" i="15"/>
  <c r="C370" i="15"/>
  <c r="C402" i="15"/>
  <c r="C434" i="15"/>
  <c r="C466" i="15"/>
  <c r="C498" i="15"/>
  <c r="C530" i="15"/>
  <c r="C605" i="15"/>
  <c r="C616" i="15"/>
  <c r="C621" i="15"/>
  <c r="C671" i="15"/>
  <c r="C744" i="15"/>
  <c r="C757" i="15"/>
  <c r="C462" i="15"/>
  <c r="C494" i="15"/>
  <c r="C526" i="15"/>
  <c r="C573" i="15"/>
  <c r="C584" i="15"/>
  <c r="C589" i="15"/>
  <c r="C639" i="15"/>
  <c r="C758" i="15"/>
  <c r="C765" i="15"/>
  <c r="C779" i="15"/>
  <c r="C778" i="15"/>
  <c r="C786" i="15"/>
  <c r="C785" i="15"/>
  <c r="C843" i="15"/>
  <c r="C842" i="15"/>
  <c r="C891" i="15"/>
  <c r="C890" i="15"/>
  <c r="C688" i="15"/>
  <c r="C687" i="15"/>
  <c r="C734" i="15"/>
  <c r="C837" i="15"/>
  <c r="C595" i="15"/>
  <c r="C656" i="15"/>
  <c r="C655" i="15"/>
  <c r="C711" i="15"/>
  <c r="C710" i="15"/>
  <c r="C781" i="15"/>
  <c r="C795" i="15"/>
  <c r="C794" i="15"/>
  <c r="C859" i="15"/>
  <c r="C858" i="15"/>
  <c r="C66" i="15"/>
  <c r="C98" i="15"/>
  <c r="C130" i="15"/>
  <c r="C162" i="15"/>
  <c r="C194" i="15"/>
  <c r="C226" i="15"/>
  <c r="C258" i="15"/>
  <c r="C290" i="15"/>
  <c r="C322" i="15"/>
  <c r="C354" i="15"/>
  <c r="C386" i="15"/>
  <c r="C418" i="15"/>
  <c r="C450" i="15"/>
  <c r="C482" i="15"/>
  <c r="C514" i="15"/>
  <c r="C549" i="15"/>
  <c r="C563" i="15"/>
  <c r="C579" i="15"/>
  <c r="C624" i="15"/>
  <c r="C623" i="15"/>
  <c r="C630" i="15"/>
  <c r="C661" i="15"/>
  <c r="C666" i="15"/>
  <c r="C62" i="15"/>
  <c r="C94" i="15"/>
  <c r="C126" i="15"/>
  <c r="C158" i="15"/>
  <c r="C190" i="15"/>
  <c r="C222" i="15"/>
  <c r="C254" i="15"/>
  <c r="C286" i="15"/>
  <c r="C318" i="15"/>
  <c r="C350" i="15"/>
  <c r="C382" i="15"/>
  <c r="C414" i="15"/>
  <c r="C446" i="15"/>
  <c r="C478" i="15"/>
  <c r="C510" i="15"/>
  <c r="C545" i="15"/>
  <c r="C592" i="15"/>
  <c r="C591" i="15"/>
  <c r="C598" i="15"/>
  <c r="C629" i="15"/>
  <c r="C634" i="15"/>
  <c r="C701" i="15"/>
  <c r="C723" i="15"/>
  <c r="C754" i="15"/>
  <c r="C753" i="15"/>
  <c r="C811" i="15"/>
  <c r="C810" i="15"/>
  <c r="C875" i="15"/>
  <c r="C874" i="15"/>
  <c r="C588" i="15"/>
  <c r="C620" i="15"/>
  <c r="C652" i="15"/>
  <c r="C684" i="15"/>
  <c r="C716" i="15"/>
  <c r="C748" i="15"/>
  <c r="C807" i="15"/>
  <c r="C823" i="15"/>
  <c r="C801" i="15"/>
  <c r="C872" i="15"/>
  <c r="C888" i="15"/>
  <c r="C899" i="15"/>
  <c r="C572" i="15"/>
  <c r="C604" i="15"/>
  <c r="C636" i="15"/>
  <c r="C668" i="15"/>
  <c r="C700" i="15"/>
  <c r="C732" i="15"/>
  <c r="C568" i="15"/>
  <c r="C600" i="15"/>
  <c r="C632" i="15"/>
  <c r="C664" i="15"/>
  <c r="C696" i="15"/>
  <c r="C728" i="15"/>
  <c r="C751" i="15"/>
  <c r="C756" i="15"/>
  <c r="C767" i="15"/>
  <c r="C772" i="15"/>
  <c r="C783" i="15"/>
  <c r="C788" i="15"/>
  <c r="C799" i="15"/>
  <c r="C804" i="15"/>
  <c r="C815" i="15"/>
  <c r="C820" i="15"/>
  <c r="C831" i="15"/>
  <c r="C836" i="15"/>
  <c r="C847" i="15"/>
  <c r="C852" i="15"/>
  <c r="C863" i="15"/>
  <c r="C868" i="15"/>
  <c r="C879" i="15"/>
  <c r="C884" i="15"/>
  <c r="C895" i="15"/>
  <c r="M10" i="7" l="1"/>
  <c r="E10" i="7"/>
  <c r="K10" i="7"/>
  <c r="R10" i="7"/>
  <c r="L10" i="7"/>
  <c r="D10" i="7"/>
  <c r="A9" i="7"/>
  <c r="J10" i="7"/>
  <c r="F10" i="7"/>
  <c r="S10" i="7"/>
  <c r="C10" i="7"/>
  <c r="B10" i="7"/>
  <c r="N10" i="7"/>
  <c r="Q10" i="7"/>
  <c r="I10" i="7"/>
  <c r="P10" i="7"/>
  <c r="H10" i="7"/>
  <c r="O10" i="7"/>
  <c r="G10" i="7"/>
  <c r="L10" i="9"/>
  <c r="D10" i="9"/>
  <c r="A9" i="9"/>
  <c r="K10" i="9"/>
  <c r="B10" i="9"/>
  <c r="J10" i="9"/>
  <c r="S10" i="9"/>
  <c r="H10" i="9"/>
  <c r="R10" i="9"/>
  <c r="I10" i="9"/>
  <c r="M10" i="9"/>
  <c r="Q10" i="9"/>
  <c r="P10" i="9"/>
  <c r="G10" i="9"/>
  <c r="O10" i="9"/>
  <c r="F10" i="9"/>
  <c r="N10" i="9"/>
  <c r="E10" i="9"/>
  <c r="C10" i="9"/>
  <c r="S11" i="8"/>
  <c r="K11" i="8"/>
  <c r="C11" i="8"/>
  <c r="M11" i="8"/>
  <c r="D11" i="8"/>
  <c r="B11" i="8"/>
  <c r="J11" i="8"/>
  <c r="I11" i="8"/>
  <c r="L11" i="8"/>
  <c r="R11" i="8"/>
  <c r="Q11" i="8"/>
  <c r="H11" i="8"/>
  <c r="P11" i="8"/>
  <c r="G11" i="8"/>
  <c r="A10" i="8"/>
  <c r="E11" i="8"/>
  <c r="O11" i="8"/>
  <c r="F11" i="8"/>
  <c r="N11" i="8"/>
  <c r="R9" i="7" l="1"/>
  <c r="J9" i="7"/>
  <c r="B9" i="7"/>
  <c r="P9" i="7"/>
  <c r="O9" i="7"/>
  <c r="S9" i="7"/>
  <c r="Q9" i="7"/>
  <c r="I9" i="7"/>
  <c r="G9" i="7"/>
  <c r="H9" i="7"/>
  <c r="C9" i="7"/>
  <c r="N9" i="7"/>
  <c r="F9" i="7"/>
  <c r="M9" i="7"/>
  <c r="E9" i="7"/>
  <c r="L9" i="7"/>
  <c r="D9" i="7"/>
  <c r="A8" i="7"/>
  <c r="K9" i="7"/>
  <c r="Q9" i="9"/>
  <c r="I9" i="9"/>
  <c r="N9" i="9"/>
  <c r="E9" i="9"/>
  <c r="M9" i="9"/>
  <c r="L9" i="9"/>
  <c r="K9" i="9"/>
  <c r="O9" i="9"/>
  <c r="D9" i="9"/>
  <c r="B9" i="9"/>
  <c r="C9" i="9"/>
  <c r="F9" i="9"/>
  <c r="S9" i="9"/>
  <c r="J9" i="9"/>
  <c r="R9" i="9"/>
  <c r="H9" i="9"/>
  <c r="P9" i="9"/>
  <c r="G9" i="9"/>
  <c r="A8" i="9"/>
  <c r="P10" i="8"/>
  <c r="H10" i="8"/>
  <c r="O10" i="8"/>
  <c r="F10" i="8"/>
  <c r="E10" i="8"/>
  <c r="D10" i="8"/>
  <c r="N10" i="8"/>
  <c r="C10" i="8"/>
  <c r="G10" i="8"/>
  <c r="M10" i="8"/>
  <c r="L10" i="8"/>
  <c r="A9" i="8"/>
  <c r="K10" i="8"/>
  <c r="B10" i="8"/>
  <c r="Q10" i="8"/>
  <c r="S10" i="8"/>
  <c r="J10" i="8"/>
  <c r="R10" i="8"/>
  <c r="I10" i="8"/>
  <c r="N8" i="9" l="1"/>
  <c r="F8" i="9"/>
  <c r="Q8" i="9"/>
  <c r="H8" i="9"/>
  <c r="A7" i="9"/>
  <c r="P8" i="9"/>
  <c r="G8" i="9"/>
  <c r="E8" i="9"/>
  <c r="M8" i="9"/>
  <c r="D8" i="9"/>
  <c r="R8" i="9"/>
  <c r="O8" i="9"/>
  <c r="I8" i="9"/>
  <c r="L8" i="9"/>
  <c r="C8" i="9"/>
  <c r="K8" i="9"/>
  <c r="B8" i="9"/>
  <c r="S8" i="9"/>
  <c r="J8" i="9"/>
  <c r="M9" i="8"/>
  <c r="E9" i="8"/>
  <c r="R9" i="8"/>
  <c r="I9" i="8"/>
  <c r="H9" i="8"/>
  <c r="G9" i="8"/>
  <c r="F9" i="8"/>
  <c r="S9" i="8"/>
  <c r="Q9" i="8"/>
  <c r="P9" i="8"/>
  <c r="A8" i="8"/>
  <c r="O9" i="8"/>
  <c r="J9" i="8"/>
  <c r="N9" i="8"/>
  <c r="D9" i="8"/>
  <c r="L9" i="8"/>
  <c r="C9" i="8"/>
  <c r="K9" i="8"/>
  <c r="B9" i="8"/>
  <c r="O8" i="7"/>
  <c r="G8" i="7"/>
  <c r="E8" i="7"/>
  <c r="D8" i="7"/>
  <c r="A7" i="7"/>
  <c r="H8" i="7"/>
  <c r="N8" i="7"/>
  <c r="F8" i="7"/>
  <c r="P8" i="7"/>
  <c r="M8" i="7"/>
  <c r="L8" i="7"/>
  <c r="S8" i="7"/>
  <c r="K8" i="7"/>
  <c r="C8" i="7"/>
  <c r="R8" i="7"/>
  <c r="J8" i="7"/>
  <c r="B8" i="7"/>
  <c r="Q8" i="7"/>
  <c r="I8" i="7"/>
  <c r="S7" i="9" l="1"/>
  <c r="K7" i="9"/>
  <c r="C7" i="9"/>
  <c r="J7" i="9"/>
  <c r="I7" i="9"/>
  <c r="Q7" i="9"/>
  <c r="G7" i="9"/>
  <c r="B7" i="9"/>
  <c r="R7" i="9"/>
  <c r="H7" i="9"/>
  <c r="P7" i="9"/>
  <c r="A6" i="9"/>
  <c r="L7" i="9"/>
  <c r="O7" i="9"/>
  <c r="F7" i="9"/>
  <c r="N7" i="9"/>
  <c r="E7" i="9"/>
  <c r="M7" i="9"/>
  <c r="D7" i="9"/>
  <c r="R8" i="8"/>
  <c r="J8" i="8"/>
  <c r="L8" i="8"/>
  <c r="C8" i="8"/>
  <c r="B8" i="8"/>
  <c r="I8" i="8"/>
  <c r="D8" i="8"/>
  <c r="K8" i="8"/>
  <c r="Q8" i="8"/>
  <c r="M8" i="8"/>
  <c r="A7" i="8"/>
  <c r="S8" i="8"/>
  <c r="H8" i="8"/>
  <c r="P8" i="8"/>
  <c r="G8" i="8"/>
  <c r="O8" i="8"/>
  <c r="F8" i="8"/>
  <c r="N8" i="8"/>
  <c r="E8" i="8"/>
  <c r="L7" i="7"/>
  <c r="D7" i="7"/>
  <c r="A6" i="7"/>
  <c r="J7" i="7"/>
  <c r="S7" i="7"/>
  <c r="K7" i="7"/>
  <c r="C7" i="7"/>
  <c r="Q7" i="7"/>
  <c r="R7" i="7"/>
  <c r="B7" i="7"/>
  <c r="I7" i="7"/>
  <c r="E7" i="7"/>
  <c r="P7" i="7"/>
  <c r="H7" i="7"/>
  <c r="M7" i="7"/>
  <c r="O7" i="7"/>
  <c r="G7" i="7"/>
  <c r="N7" i="7"/>
  <c r="F7" i="7"/>
  <c r="P7" i="8" l="1"/>
  <c r="H7" i="8"/>
  <c r="G7" i="8"/>
  <c r="N7" i="8"/>
  <c r="M7" i="8"/>
  <c r="O7" i="8"/>
  <c r="Q7" i="8"/>
  <c r="F7" i="8"/>
  <c r="E7" i="8"/>
  <c r="I7" i="8"/>
  <c r="L7" i="8"/>
  <c r="D7" i="8"/>
  <c r="A6" i="8"/>
  <c r="S7" i="8"/>
  <c r="K7" i="8"/>
  <c r="C7" i="8"/>
  <c r="R7" i="8"/>
  <c r="J7" i="8"/>
  <c r="B7" i="8"/>
  <c r="P6" i="9"/>
  <c r="H6" i="9"/>
  <c r="M6" i="9"/>
  <c r="D6" i="9"/>
  <c r="L6" i="9"/>
  <c r="B6" i="9"/>
  <c r="E6" i="9"/>
  <c r="C6" i="9"/>
  <c r="S6" i="9"/>
  <c r="J6" i="9"/>
  <c r="N6" i="9"/>
  <c r="K6" i="9"/>
  <c r="R6" i="9"/>
  <c r="I6" i="9"/>
  <c r="Q6" i="9"/>
  <c r="G6" i="9"/>
  <c r="O6" i="9"/>
  <c r="F6" i="9"/>
  <c r="Q6" i="7"/>
  <c r="I6" i="7"/>
  <c r="O6" i="7"/>
  <c r="R6" i="7"/>
  <c r="P6" i="7"/>
  <c r="H6" i="7"/>
  <c r="N6" i="7"/>
  <c r="J6" i="7"/>
  <c r="G6" i="7"/>
  <c r="F6" i="7"/>
  <c r="B6" i="7"/>
  <c r="M6" i="7"/>
  <c r="E6" i="7"/>
  <c r="L6" i="7"/>
  <c r="D6" i="7"/>
  <c r="D2" i="7"/>
  <c r="S6" i="7"/>
  <c r="K6" i="7"/>
  <c r="C6" i="7"/>
  <c r="M6" i="8" l="1"/>
  <c r="E6" i="8"/>
  <c r="L6" i="8"/>
  <c r="S6" i="8"/>
  <c r="C6" i="8"/>
  <c r="R6" i="8"/>
  <c r="F6" i="8"/>
  <c r="D6" i="8"/>
  <c r="B6" i="8"/>
  <c r="K6" i="8"/>
  <c r="J6" i="8"/>
  <c r="Q6" i="8"/>
  <c r="I6" i="8"/>
  <c r="P6" i="8"/>
  <c r="H6" i="8"/>
  <c r="O6" i="8"/>
  <c r="G6" i="8"/>
  <c r="N6" i="8"/>
</calcChain>
</file>

<file path=xl/sharedStrings.xml><?xml version="1.0" encoding="utf-8"?>
<sst xmlns="http://schemas.openxmlformats.org/spreadsheetml/2006/main" count="1119" uniqueCount="503">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</sst>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10"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numCache>
            </c:numRef>
          </c:val>
          <c:smooth val="0"/>
          <c:extLst>
            <c:ext xmlns:c16="http://schemas.microsoft.com/office/drawing/2014/chart" uri="{C3380CC4-5D6E-409C-BE32-E72D297353CC}">
              <c16:uniqueId val="{00000000-63FE-F847-98C3-8BA230EE4E04}"/>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0962-C548-B6FC-3E8B5306C384}"/>
              </c:ext>
            </c:extLst>
          </c:dPt>
          <c:cat>
            <c:numRef>
              <c:f>Details!$A$6:$A$914</c:f>
              <c:numCache>
                <c:formatCode>m/d/yy</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Details!$B$6:$B$914</c:f>
              <c:numCache>
                <c:formatCode>0.00</c:formatCode>
                <c:ptCount val="909"/>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numCache>
            </c:numRef>
          </c:val>
          <c:smooth val="0"/>
          <c:extLst>
            <c:ext xmlns:c16="http://schemas.microsoft.com/office/drawing/2014/chart" uri="{C3380CC4-5D6E-409C-BE32-E72D297353CC}">
              <c16:uniqueId val="{00000002-0962-C548-B6FC-3E8B5306C384}"/>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Sectors!$C$6:$C$11</c:f>
              <c:numCache>
                <c:formatCode>General</c:formatCode>
                <c:ptCount val="6"/>
                <c:pt idx="0">
                  <c:v>4</c:v>
                </c:pt>
                <c:pt idx="1">
                  <c:v>13</c:v>
                </c:pt>
                <c:pt idx="2">
                  <c:v>11</c:v>
                </c:pt>
                <c:pt idx="3">
                  <c:v>12</c:v>
                </c:pt>
                <c:pt idx="4">
                  <c:v>7</c:v>
                </c:pt>
                <c:pt idx="5">
                  <c:v>7</c:v>
                </c:pt>
              </c:numCache>
            </c:numRef>
          </c:val>
          <c:extLst>
            <c:ext xmlns:c16="http://schemas.microsoft.com/office/drawing/2014/chart" uri="{C3380CC4-5D6E-409C-BE32-E72D297353CC}">
              <c16:uniqueId val="{00000000-3816-EF4E-B8BB-DE037B8B70AA}"/>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Sectors!$B$6:$B$11</c:f>
              <c:numCache>
                <c:formatCode>General</c:formatCode>
                <c:ptCount val="6"/>
                <c:pt idx="0">
                  <c:v>10</c:v>
                </c:pt>
                <c:pt idx="1">
                  <c:v>16</c:v>
                </c:pt>
                <c:pt idx="2">
                  <c:v>13</c:v>
                </c:pt>
                <c:pt idx="3">
                  <c:v>11</c:v>
                </c:pt>
                <c:pt idx="4">
                  <c:v>5</c:v>
                </c:pt>
                <c:pt idx="5">
                  <c:v>3</c:v>
                </c:pt>
              </c:numCache>
            </c:numRef>
          </c:val>
          <c:extLst>
            <c:ext xmlns:c16="http://schemas.microsoft.com/office/drawing/2014/chart" uri="{C3380CC4-5D6E-409C-BE32-E72D297353CC}">
              <c16:uniqueId val="{00000000-3C81-124E-84E2-FE34E54F507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Sectors!$D$6:$D$11</c:f>
              <c:numCache>
                <c:formatCode>General</c:formatCode>
                <c:ptCount val="6"/>
                <c:pt idx="0">
                  <c:v>6</c:v>
                </c:pt>
                <c:pt idx="1">
                  <c:v>8</c:v>
                </c:pt>
                <c:pt idx="2">
                  <c:v>8</c:v>
                </c:pt>
                <c:pt idx="3">
                  <c:v>-3</c:v>
                </c:pt>
                <c:pt idx="4">
                  <c:v>-5</c:v>
                </c:pt>
                <c:pt idx="5">
                  <c:v>-4</c:v>
                </c:pt>
              </c:numCache>
            </c:numRef>
          </c:val>
          <c:extLst>
            <c:ext xmlns:c16="http://schemas.microsoft.com/office/drawing/2014/chart" uri="{C3380CC4-5D6E-409C-BE32-E72D297353CC}">
              <c16:uniqueId val="{00000000-04BF-C44A-807F-E24EB28DE06C}"/>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Sectors!$E$6:$E$11</c:f>
              <c:numCache>
                <c:formatCode>General</c:formatCode>
                <c:ptCount val="6"/>
                <c:pt idx="0">
                  <c:v>15</c:v>
                </c:pt>
                <c:pt idx="1">
                  <c:v>17</c:v>
                </c:pt>
                <c:pt idx="2">
                  <c:v>15</c:v>
                </c:pt>
                <c:pt idx="3">
                  <c:v>15</c:v>
                </c:pt>
                <c:pt idx="4">
                  <c:v>11</c:v>
                </c:pt>
                <c:pt idx="5">
                  <c:v>-6</c:v>
                </c:pt>
              </c:numCache>
            </c:numRef>
          </c:val>
          <c:extLst>
            <c:ext xmlns:c16="http://schemas.microsoft.com/office/drawing/2014/chart" uri="{C3380CC4-5D6E-409C-BE32-E72D297353CC}">
              <c16:uniqueId val="{00000000-9890-8646-985C-A95E20036F8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Sectors!$F$6:$F$11</c:f>
              <c:numCache>
                <c:formatCode>General</c:formatCode>
                <c:ptCount val="6"/>
                <c:pt idx="0">
                  <c:v>0</c:v>
                </c:pt>
                <c:pt idx="1">
                  <c:v>10</c:v>
                </c:pt>
                <c:pt idx="2">
                  <c:v>14</c:v>
                </c:pt>
                <c:pt idx="3">
                  <c:v>13</c:v>
                </c:pt>
                <c:pt idx="4">
                  <c:v>8</c:v>
                </c:pt>
                <c:pt idx="5">
                  <c:v>6</c:v>
                </c:pt>
              </c:numCache>
            </c:numRef>
          </c:val>
          <c:extLst>
            <c:ext xmlns:c16="http://schemas.microsoft.com/office/drawing/2014/chart" uri="{C3380CC4-5D6E-409C-BE32-E72D297353CC}">
              <c16:uniqueId val="{00000000-D424-594F-9985-4B341777DC86}"/>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Sectors!$G$6:$G$11</c:f>
              <c:numCache>
                <c:formatCode>General</c:formatCode>
                <c:ptCount val="6"/>
                <c:pt idx="0">
                  <c:v>2</c:v>
                </c:pt>
                <c:pt idx="1">
                  <c:v>7</c:v>
                </c:pt>
                <c:pt idx="2">
                  <c:v>2</c:v>
                </c:pt>
                <c:pt idx="3">
                  <c:v>9</c:v>
                </c:pt>
                <c:pt idx="4">
                  <c:v>3</c:v>
                </c:pt>
                <c:pt idx="5">
                  <c:v>4</c:v>
                </c:pt>
              </c:numCache>
            </c:numRef>
          </c:val>
          <c:extLst>
            <c:ext xmlns:c16="http://schemas.microsoft.com/office/drawing/2014/chart" uri="{C3380CC4-5D6E-409C-BE32-E72D297353CC}">
              <c16:uniqueId val="{00000000-B2D7-A54E-82B5-01D89F4C07D6}"/>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Sectors!$H$6:$H$11</c:f>
              <c:numCache>
                <c:formatCode>General</c:formatCode>
                <c:ptCount val="6"/>
                <c:pt idx="0">
                  <c:v>3</c:v>
                </c:pt>
                <c:pt idx="1">
                  <c:v>14</c:v>
                </c:pt>
                <c:pt idx="2">
                  <c:v>12</c:v>
                </c:pt>
                <c:pt idx="3">
                  <c:v>8</c:v>
                </c:pt>
                <c:pt idx="4">
                  <c:v>10</c:v>
                </c:pt>
                <c:pt idx="5">
                  <c:v>10</c:v>
                </c:pt>
              </c:numCache>
            </c:numRef>
          </c:val>
          <c:extLst>
            <c:ext xmlns:c16="http://schemas.microsoft.com/office/drawing/2014/chart" uri="{C3380CC4-5D6E-409C-BE32-E72D297353CC}">
              <c16:uniqueId val="{00000000-F690-A048-A279-F2C5AF9FBDEC}"/>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Sectors!$I$6:$I$11</c:f>
              <c:numCache>
                <c:formatCode>General</c:formatCode>
                <c:ptCount val="6"/>
                <c:pt idx="0">
                  <c:v>-1</c:v>
                </c:pt>
                <c:pt idx="1">
                  <c:v>-1</c:v>
                </c:pt>
                <c:pt idx="2">
                  <c:v>7</c:v>
                </c:pt>
                <c:pt idx="3">
                  <c:v>3</c:v>
                </c:pt>
                <c:pt idx="4">
                  <c:v>9</c:v>
                </c:pt>
                <c:pt idx="5">
                  <c:v>9</c:v>
                </c:pt>
              </c:numCache>
            </c:numRef>
          </c:val>
          <c:extLst>
            <c:ext xmlns:c16="http://schemas.microsoft.com/office/drawing/2014/chart" uri="{C3380CC4-5D6E-409C-BE32-E72D297353CC}">
              <c16:uniqueId val="{00000000-9627-8447-8101-FC91101D132D}"/>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Sectors!$J$6:$J$11</c:f>
              <c:numCache>
                <c:formatCode>General</c:formatCode>
                <c:ptCount val="6"/>
                <c:pt idx="0">
                  <c:v>1</c:v>
                </c:pt>
                <c:pt idx="1">
                  <c:v>15</c:v>
                </c:pt>
                <c:pt idx="2">
                  <c:v>6</c:v>
                </c:pt>
                <c:pt idx="3">
                  <c:v>7</c:v>
                </c:pt>
                <c:pt idx="4">
                  <c:v>2</c:v>
                </c:pt>
                <c:pt idx="5">
                  <c:v>5</c:v>
                </c:pt>
              </c:numCache>
            </c:numRef>
          </c:val>
          <c:extLst>
            <c:ext xmlns:c16="http://schemas.microsoft.com/office/drawing/2014/chart" uri="{C3380CC4-5D6E-409C-BE32-E72D297353CC}">
              <c16:uniqueId val="{00000000-EE39-894D-A353-0EDF7E779EC4}"/>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Sectors!$K$6:$K$11</c:f>
              <c:numCache>
                <c:formatCode>General</c:formatCode>
                <c:ptCount val="6"/>
                <c:pt idx="0">
                  <c:v>11</c:v>
                </c:pt>
                <c:pt idx="1">
                  <c:v>2</c:v>
                </c:pt>
                <c:pt idx="2">
                  <c:v>3</c:v>
                </c:pt>
                <c:pt idx="3">
                  <c:v>4</c:v>
                </c:pt>
                <c:pt idx="4">
                  <c:v>-4</c:v>
                </c:pt>
                <c:pt idx="5">
                  <c:v>2</c:v>
                </c:pt>
              </c:numCache>
            </c:numRef>
          </c:val>
          <c:extLst>
            <c:ext xmlns:c16="http://schemas.microsoft.com/office/drawing/2014/chart" uri="{C3380CC4-5D6E-409C-BE32-E72D297353CC}">
              <c16:uniqueId val="{00000000-233B-D347-B29B-2399B67F3B70}"/>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Sectors!$L$6:$L$11</c:f>
              <c:numCache>
                <c:formatCode>General</c:formatCode>
                <c:ptCount val="6"/>
                <c:pt idx="0">
                  <c:v>13</c:v>
                </c:pt>
                <c:pt idx="1">
                  <c:v>12</c:v>
                </c:pt>
                <c:pt idx="2">
                  <c:v>10</c:v>
                </c:pt>
                <c:pt idx="3">
                  <c:v>2</c:v>
                </c:pt>
                <c:pt idx="4">
                  <c:v>-2</c:v>
                </c:pt>
                <c:pt idx="5">
                  <c:v>1</c:v>
                </c:pt>
              </c:numCache>
            </c:numRef>
          </c:val>
          <c:extLst>
            <c:ext xmlns:c16="http://schemas.microsoft.com/office/drawing/2014/chart" uri="{C3380CC4-5D6E-409C-BE32-E72D297353CC}">
              <c16:uniqueId val="{00000000-27C1-8142-8457-8310BDE474F6}"/>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Sectors!$M$6:$M$11</c:f>
              <c:numCache>
                <c:formatCode>General</c:formatCode>
                <c:ptCount val="6"/>
                <c:pt idx="0">
                  <c:v>14</c:v>
                </c:pt>
                <c:pt idx="1">
                  <c:v>6</c:v>
                </c:pt>
                <c:pt idx="2">
                  <c:v>-1</c:v>
                </c:pt>
                <c:pt idx="3">
                  <c:v>-1</c:v>
                </c:pt>
                <c:pt idx="4">
                  <c:v>-6</c:v>
                </c:pt>
                <c:pt idx="5">
                  <c:v>-5</c:v>
                </c:pt>
              </c:numCache>
            </c:numRef>
          </c:val>
          <c:extLst>
            <c:ext xmlns:c16="http://schemas.microsoft.com/office/drawing/2014/chart" uri="{C3380CC4-5D6E-409C-BE32-E72D297353CC}">
              <c16:uniqueId val="{00000000-71E7-EA48-9655-D6FF3B8C0E98}"/>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Sectors!$N$6:$N$11</c:f>
              <c:numCache>
                <c:formatCode>General</c:formatCode>
                <c:ptCount val="6"/>
                <c:pt idx="0">
                  <c:v>8</c:v>
                </c:pt>
                <c:pt idx="1">
                  <c:v>11</c:v>
                </c:pt>
                <c:pt idx="2">
                  <c:v>9</c:v>
                </c:pt>
                <c:pt idx="3">
                  <c:v>6</c:v>
                </c:pt>
                <c:pt idx="4">
                  <c:v>6</c:v>
                </c:pt>
                <c:pt idx="5">
                  <c:v>8</c:v>
                </c:pt>
              </c:numCache>
            </c:numRef>
          </c:val>
          <c:extLst>
            <c:ext xmlns:c16="http://schemas.microsoft.com/office/drawing/2014/chart" uri="{C3380CC4-5D6E-409C-BE32-E72D297353CC}">
              <c16:uniqueId val="{00000000-404D-D243-98BE-4FBCD15DD5F6}"/>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Sectors!$O$6:$O$11</c:f>
              <c:numCache>
                <c:formatCode>General</c:formatCode>
                <c:ptCount val="6"/>
                <c:pt idx="0">
                  <c:v>5</c:v>
                </c:pt>
                <c:pt idx="1">
                  <c:v>5</c:v>
                </c:pt>
                <c:pt idx="2">
                  <c:v>4</c:v>
                </c:pt>
                <c:pt idx="3">
                  <c:v>1</c:v>
                </c:pt>
                <c:pt idx="4">
                  <c:v>-1</c:v>
                </c:pt>
                <c:pt idx="5">
                  <c:v>-3</c:v>
                </c:pt>
              </c:numCache>
            </c:numRef>
          </c:val>
          <c:extLst>
            <c:ext xmlns:c16="http://schemas.microsoft.com/office/drawing/2014/chart" uri="{C3380CC4-5D6E-409C-BE32-E72D297353CC}">
              <c16:uniqueId val="{00000000-CDBF-2C47-A66E-60A362C14CF2}"/>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Sectors!$P$6:$P$11</c:f>
              <c:numCache>
                <c:formatCode>General</c:formatCode>
                <c:ptCount val="6"/>
                <c:pt idx="0">
                  <c:v>7</c:v>
                </c:pt>
                <c:pt idx="1">
                  <c:v>3</c:v>
                </c:pt>
                <c:pt idx="2">
                  <c:v>5</c:v>
                </c:pt>
                <c:pt idx="3">
                  <c:v>5</c:v>
                </c:pt>
                <c:pt idx="4">
                  <c:v>-3</c:v>
                </c:pt>
                <c:pt idx="5">
                  <c:v>-2</c:v>
                </c:pt>
              </c:numCache>
            </c:numRef>
          </c:val>
          <c:extLst>
            <c:ext xmlns:c16="http://schemas.microsoft.com/office/drawing/2014/chart" uri="{C3380CC4-5D6E-409C-BE32-E72D297353CC}">
              <c16:uniqueId val="{00000000-6C81-134B-A8BD-AC7715BD1305}"/>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Sectors!$Q$6:$Q$11</c:f>
              <c:numCache>
                <c:formatCode>General</c:formatCode>
                <c:ptCount val="6"/>
                <c:pt idx="0">
                  <c:v>12</c:v>
                </c:pt>
                <c:pt idx="1">
                  <c:v>9</c:v>
                </c:pt>
                <c:pt idx="2">
                  <c:v>1</c:v>
                </c:pt>
                <c:pt idx="3">
                  <c:v>10</c:v>
                </c:pt>
                <c:pt idx="4">
                  <c:v>1</c:v>
                </c:pt>
                <c:pt idx="5">
                  <c:v>-1</c:v>
                </c:pt>
              </c:numCache>
            </c:numRef>
          </c:val>
          <c:extLst>
            <c:ext xmlns:c16="http://schemas.microsoft.com/office/drawing/2014/chart" uri="{C3380CC4-5D6E-409C-BE32-E72D297353CC}">
              <c16:uniqueId val="{00000000-71E6-9941-A99F-8E2E63EB38D6}"/>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Sectors!$R$6:$R$11</c:f>
              <c:numCache>
                <c:formatCode>General</c:formatCode>
                <c:ptCount val="6"/>
                <c:pt idx="0">
                  <c:v>9</c:v>
                </c:pt>
                <c:pt idx="1">
                  <c:v>4</c:v>
                </c:pt>
                <c:pt idx="2">
                  <c:v>0</c:v>
                </c:pt>
                <c:pt idx="3">
                  <c:v>14</c:v>
                </c:pt>
                <c:pt idx="4">
                  <c:v>4</c:v>
                </c:pt>
                <c:pt idx="5">
                  <c:v>0</c:v>
                </c:pt>
              </c:numCache>
            </c:numRef>
          </c:val>
          <c:extLst>
            <c:ext xmlns:c16="http://schemas.microsoft.com/office/drawing/2014/chart" uri="{C3380CC4-5D6E-409C-BE32-E72D297353CC}">
              <c16:uniqueId val="{00000000-920A-DD46-B778-DD84AACCFBBF}"/>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44621</c:v>
                </c:pt>
                <c:pt idx="1">
                  <c:v>44652</c:v>
                </c:pt>
                <c:pt idx="2">
                  <c:v>44682</c:v>
                </c:pt>
                <c:pt idx="3">
                  <c:v>44713</c:v>
                </c:pt>
                <c:pt idx="4">
                  <c:v>44743</c:v>
                </c:pt>
                <c:pt idx="5">
                  <c:v>44774</c:v>
                </c:pt>
              </c:numCache>
            </c:numRef>
          </c:cat>
          <c:val>
            <c:numRef>
              <c:f>Sectors!$S$6:$S$11</c:f>
              <c:numCache>
                <c:formatCode>General</c:formatCode>
                <c:ptCount val="6"/>
                <c:pt idx="0">
                  <c:v>-2</c:v>
                </c:pt>
                <c:pt idx="1">
                  <c:v>1</c:v>
                </c:pt>
                <c:pt idx="2">
                  <c:v>0</c:v>
                </c:pt>
                <c:pt idx="3">
                  <c:v>-2</c:v>
                </c:pt>
                <c:pt idx="4">
                  <c:v>-7</c:v>
                </c:pt>
                <c:pt idx="5">
                  <c:v>-7</c:v>
                </c:pt>
              </c:numCache>
            </c:numRef>
          </c:val>
          <c:extLst>
            <c:ext xmlns:c16="http://schemas.microsoft.com/office/drawing/2014/chart" uri="{C3380CC4-5D6E-409C-BE32-E72D297353CC}">
              <c16:uniqueId val="{00000000-A975-4D40-B8CE-3EE757B81326}"/>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SectorsNewOrders!$C$6:$C$11</c:f>
              <c:numCache>
                <c:formatCode>General</c:formatCode>
                <c:ptCount val="6"/>
                <c:pt idx="0">
                  <c:v>3</c:v>
                </c:pt>
                <c:pt idx="1">
                  <c:v>10</c:v>
                </c:pt>
                <c:pt idx="2">
                  <c:v>10</c:v>
                </c:pt>
                <c:pt idx="3">
                  <c:v>2</c:v>
                </c:pt>
                <c:pt idx="4">
                  <c:v>0</c:v>
                </c:pt>
                <c:pt idx="5">
                  <c:v>5</c:v>
                </c:pt>
              </c:numCache>
            </c:numRef>
          </c:val>
          <c:extLst>
            <c:ext xmlns:c16="http://schemas.microsoft.com/office/drawing/2014/chart" uri="{C3380CC4-5D6E-409C-BE32-E72D297353CC}">
              <c16:uniqueId val="{00000000-368E-B042-ADD0-4798D960C613}"/>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SectorsNewOrders!$B$6:$B$11</c:f>
              <c:numCache>
                <c:formatCode>General</c:formatCode>
                <c:ptCount val="6"/>
                <c:pt idx="0">
                  <c:v>1</c:v>
                </c:pt>
                <c:pt idx="1">
                  <c:v>4</c:v>
                </c:pt>
                <c:pt idx="2">
                  <c:v>6</c:v>
                </c:pt>
                <c:pt idx="3">
                  <c:v>0</c:v>
                </c:pt>
                <c:pt idx="4">
                  <c:v>1</c:v>
                </c:pt>
                <c:pt idx="5">
                  <c:v>-2</c:v>
                </c:pt>
              </c:numCache>
            </c:numRef>
          </c:val>
          <c:extLst>
            <c:ext xmlns:c16="http://schemas.microsoft.com/office/drawing/2014/chart" uri="{C3380CC4-5D6E-409C-BE32-E72D297353CC}">
              <c16:uniqueId val="{00000000-4BFF-A24C-B9C7-3F2AC17A0AF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SectorsNewOrders!$D$6:$D$11</c:f>
              <c:numCache>
                <c:formatCode>General</c:formatCode>
                <c:ptCount val="6"/>
                <c:pt idx="0">
                  <c:v>7</c:v>
                </c:pt>
                <c:pt idx="1">
                  <c:v>6</c:v>
                </c:pt>
                <c:pt idx="2">
                  <c:v>0</c:v>
                </c:pt>
                <c:pt idx="3">
                  <c:v>-5</c:v>
                </c:pt>
                <c:pt idx="4">
                  <c:v>0</c:v>
                </c:pt>
                <c:pt idx="5">
                  <c:v>0</c:v>
                </c:pt>
              </c:numCache>
            </c:numRef>
          </c:val>
          <c:extLst>
            <c:ext xmlns:c16="http://schemas.microsoft.com/office/drawing/2014/chart" uri="{C3380CC4-5D6E-409C-BE32-E72D297353CC}">
              <c16:uniqueId val="{00000000-623F-704B-831D-3AFA69E0AA15}"/>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SectorsNewOrders!$E$6:$E$11</c:f>
              <c:numCache>
                <c:formatCode>General</c:formatCode>
                <c:ptCount val="6"/>
                <c:pt idx="0">
                  <c:v>13</c:v>
                </c:pt>
                <c:pt idx="1">
                  <c:v>0</c:v>
                </c:pt>
                <c:pt idx="2">
                  <c:v>11</c:v>
                </c:pt>
                <c:pt idx="3">
                  <c:v>7</c:v>
                </c:pt>
                <c:pt idx="4">
                  <c:v>0</c:v>
                </c:pt>
                <c:pt idx="5">
                  <c:v>0</c:v>
                </c:pt>
              </c:numCache>
            </c:numRef>
          </c:val>
          <c:extLst>
            <c:ext xmlns:c16="http://schemas.microsoft.com/office/drawing/2014/chart" uri="{C3380CC4-5D6E-409C-BE32-E72D297353CC}">
              <c16:uniqueId val="{00000000-BE04-BE49-A444-0152786FAD8B}"/>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SectorsNewOrders!$F$6:$F$11</c:f>
              <c:numCache>
                <c:formatCode>General</c:formatCode>
                <c:ptCount val="6"/>
                <c:pt idx="0">
                  <c:v>0</c:v>
                </c:pt>
                <c:pt idx="1">
                  <c:v>11</c:v>
                </c:pt>
                <c:pt idx="2">
                  <c:v>0</c:v>
                </c:pt>
                <c:pt idx="3">
                  <c:v>0</c:v>
                </c:pt>
                <c:pt idx="4">
                  <c:v>0</c:v>
                </c:pt>
                <c:pt idx="5">
                  <c:v>0</c:v>
                </c:pt>
              </c:numCache>
            </c:numRef>
          </c:val>
          <c:extLst>
            <c:ext xmlns:c16="http://schemas.microsoft.com/office/drawing/2014/chart" uri="{C3380CC4-5D6E-409C-BE32-E72D297353CC}">
              <c16:uniqueId val="{00000000-A36E-4443-9A18-F465E2BC72B7}"/>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SectorsNewOrders!$G$6:$G$11</c:f>
              <c:numCache>
                <c:formatCode>General</c:formatCode>
                <c:ptCount val="6"/>
                <c:pt idx="0">
                  <c:v>0</c:v>
                </c:pt>
                <c:pt idx="1">
                  <c:v>-2</c:v>
                </c:pt>
                <c:pt idx="2">
                  <c:v>9</c:v>
                </c:pt>
                <c:pt idx="3">
                  <c:v>4</c:v>
                </c:pt>
                <c:pt idx="4">
                  <c:v>0</c:v>
                </c:pt>
                <c:pt idx="5">
                  <c:v>2</c:v>
                </c:pt>
              </c:numCache>
            </c:numRef>
          </c:val>
          <c:extLst>
            <c:ext xmlns:c16="http://schemas.microsoft.com/office/drawing/2014/chart" uri="{C3380CC4-5D6E-409C-BE32-E72D297353CC}">
              <c16:uniqueId val="{00000000-E199-D648-A49B-6648B14AB90B}"/>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SectorsNewOrders!$H$6:$H$11</c:f>
              <c:numCache>
                <c:formatCode>General</c:formatCode>
                <c:ptCount val="6"/>
                <c:pt idx="0">
                  <c:v>0</c:v>
                </c:pt>
                <c:pt idx="1">
                  <c:v>0</c:v>
                </c:pt>
                <c:pt idx="2">
                  <c:v>0</c:v>
                </c:pt>
                <c:pt idx="3">
                  <c:v>6</c:v>
                </c:pt>
                <c:pt idx="4">
                  <c:v>0</c:v>
                </c:pt>
                <c:pt idx="5">
                  <c:v>4</c:v>
                </c:pt>
              </c:numCache>
            </c:numRef>
          </c:val>
          <c:extLst>
            <c:ext xmlns:c16="http://schemas.microsoft.com/office/drawing/2014/chart" uri="{C3380CC4-5D6E-409C-BE32-E72D297353CC}">
              <c16:uniqueId val="{00000000-7032-2A4E-8E8F-862F19A4AFED}"/>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SectorsNewOrders!$I$6:$I$11</c:f>
              <c:numCache>
                <c:formatCode>General</c:formatCode>
                <c:ptCount val="6"/>
                <c:pt idx="0">
                  <c:v>-1</c:v>
                </c:pt>
                <c:pt idx="1">
                  <c:v>0</c:v>
                </c:pt>
                <c:pt idx="2">
                  <c:v>7</c:v>
                </c:pt>
                <c:pt idx="3">
                  <c:v>5</c:v>
                </c:pt>
                <c:pt idx="4">
                  <c:v>0</c:v>
                </c:pt>
                <c:pt idx="5">
                  <c:v>0</c:v>
                </c:pt>
              </c:numCache>
            </c:numRef>
          </c:val>
          <c:extLst>
            <c:ext xmlns:c16="http://schemas.microsoft.com/office/drawing/2014/chart" uri="{C3380CC4-5D6E-409C-BE32-E72D297353CC}">
              <c16:uniqueId val="{00000000-9A4A-A84D-B2C8-14B901F06C6B}"/>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SectorsNewOrders!$J$6:$J$11</c:f>
              <c:numCache>
                <c:formatCode>General</c:formatCode>
                <c:ptCount val="6"/>
                <c:pt idx="0">
                  <c:v>2</c:v>
                </c:pt>
                <c:pt idx="1">
                  <c:v>1</c:v>
                </c:pt>
                <c:pt idx="2">
                  <c:v>4</c:v>
                </c:pt>
                <c:pt idx="3">
                  <c:v>3</c:v>
                </c:pt>
                <c:pt idx="4">
                  <c:v>3</c:v>
                </c:pt>
                <c:pt idx="5">
                  <c:v>1</c:v>
                </c:pt>
              </c:numCache>
            </c:numRef>
          </c:val>
          <c:extLst>
            <c:ext xmlns:c16="http://schemas.microsoft.com/office/drawing/2014/chart" uri="{C3380CC4-5D6E-409C-BE32-E72D297353CC}">
              <c16:uniqueId val="{00000000-158C-8C4D-A17F-B35554AC6FD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SectorsNewOrders!$K$6:$K$11</c:f>
              <c:numCache>
                <c:formatCode>General</c:formatCode>
                <c:ptCount val="6"/>
                <c:pt idx="0">
                  <c:v>11</c:v>
                </c:pt>
                <c:pt idx="1">
                  <c:v>3</c:v>
                </c:pt>
                <c:pt idx="2">
                  <c:v>5</c:v>
                </c:pt>
                <c:pt idx="3">
                  <c:v>1</c:v>
                </c:pt>
                <c:pt idx="4">
                  <c:v>4</c:v>
                </c:pt>
                <c:pt idx="5">
                  <c:v>-1</c:v>
                </c:pt>
              </c:numCache>
            </c:numRef>
          </c:val>
          <c:extLst>
            <c:ext xmlns:c16="http://schemas.microsoft.com/office/drawing/2014/chart" uri="{C3380CC4-5D6E-409C-BE32-E72D297353CC}">
              <c16:uniqueId val="{00000000-4581-EF4C-8DDB-4E561CDC4035}"/>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SectorsNewOrders!$L$6:$L$11</c:f>
              <c:numCache>
                <c:formatCode>General</c:formatCode>
                <c:ptCount val="6"/>
                <c:pt idx="0">
                  <c:v>12</c:v>
                </c:pt>
                <c:pt idx="1">
                  <c:v>8</c:v>
                </c:pt>
                <c:pt idx="2">
                  <c:v>8</c:v>
                </c:pt>
                <c:pt idx="3">
                  <c:v>-1</c:v>
                </c:pt>
                <c:pt idx="4">
                  <c:v>0</c:v>
                </c:pt>
                <c:pt idx="5">
                  <c:v>-3</c:v>
                </c:pt>
              </c:numCache>
            </c:numRef>
          </c:val>
          <c:extLst>
            <c:ext xmlns:c16="http://schemas.microsoft.com/office/drawing/2014/chart" uri="{C3380CC4-5D6E-409C-BE32-E72D297353CC}">
              <c16:uniqueId val="{00000000-8848-5149-A402-3BC7A276D444}"/>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SectorsNewOrders!$M$6:$M$11</c:f>
              <c:numCache>
                <c:formatCode>General</c:formatCode>
                <c:ptCount val="6"/>
                <c:pt idx="0">
                  <c:v>4</c:v>
                </c:pt>
                <c:pt idx="1">
                  <c:v>7</c:v>
                </c:pt>
                <c:pt idx="2">
                  <c:v>0</c:v>
                </c:pt>
                <c:pt idx="3">
                  <c:v>-6</c:v>
                </c:pt>
                <c:pt idx="4">
                  <c:v>6</c:v>
                </c:pt>
                <c:pt idx="5">
                  <c:v>-7</c:v>
                </c:pt>
              </c:numCache>
            </c:numRef>
          </c:val>
          <c:extLst>
            <c:ext xmlns:c16="http://schemas.microsoft.com/office/drawing/2014/chart" uri="{C3380CC4-5D6E-409C-BE32-E72D297353CC}">
              <c16:uniqueId val="{00000000-EDFE-C342-888B-91E21D0CD870}"/>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SectorsNewOrders!$N$6:$N$11</c:f>
              <c:numCache>
                <c:formatCode>General</c:formatCode>
                <c:ptCount val="6"/>
                <c:pt idx="0">
                  <c:v>8</c:v>
                </c:pt>
                <c:pt idx="1">
                  <c:v>9</c:v>
                </c:pt>
                <c:pt idx="2">
                  <c:v>2</c:v>
                </c:pt>
                <c:pt idx="3">
                  <c:v>-4</c:v>
                </c:pt>
                <c:pt idx="4">
                  <c:v>0</c:v>
                </c:pt>
                <c:pt idx="5">
                  <c:v>3</c:v>
                </c:pt>
              </c:numCache>
            </c:numRef>
          </c:val>
          <c:extLst>
            <c:ext xmlns:c16="http://schemas.microsoft.com/office/drawing/2014/chart" uri="{C3380CC4-5D6E-409C-BE32-E72D297353CC}">
              <c16:uniqueId val="{00000000-CE54-0246-8082-C48EBB31B212}"/>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SectorsNewOrders!$O$6:$O$11</c:f>
              <c:numCache>
                <c:formatCode>General</c:formatCode>
                <c:ptCount val="6"/>
                <c:pt idx="0">
                  <c:v>6</c:v>
                </c:pt>
                <c:pt idx="1">
                  <c:v>2</c:v>
                </c:pt>
                <c:pt idx="2">
                  <c:v>3</c:v>
                </c:pt>
                <c:pt idx="3">
                  <c:v>-2</c:v>
                </c:pt>
                <c:pt idx="4">
                  <c:v>2</c:v>
                </c:pt>
                <c:pt idx="5">
                  <c:v>-5</c:v>
                </c:pt>
              </c:numCache>
            </c:numRef>
          </c:val>
          <c:extLst>
            <c:ext xmlns:c16="http://schemas.microsoft.com/office/drawing/2014/chart" uri="{C3380CC4-5D6E-409C-BE32-E72D297353CC}">
              <c16:uniqueId val="{00000000-2D4C-5940-8451-66A348E63C61}"/>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SectorsNewOrders!$P$6:$P$11</c:f>
              <c:numCache>
                <c:formatCode>General</c:formatCode>
                <c:ptCount val="6"/>
                <c:pt idx="0">
                  <c:v>5</c:v>
                </c:pt>
                <c:pt idx="1">
                  <c:v>5</c:v>
                </c:pt>
                <c:pt idx="2">
                  <c:v>1</c:v>
                </c:pt>
                <c:pt idx="3">
                  <c:v>0</c:v>
                </c:pt>
                <c:pt idx="4">
                  <c:v>5</c:v>
                </c:pt>
                <c:pt idx="5">
                  <c:v>-4</c:v>
                </c:pt>
              </c:numCache>
            </c:numRef>
          </c:val>
          <c:extLst>
            <c:ext xmlns:c16="http://schemas.microsoft.com/office/drawing/2014/chart" uri="{C3380CC4-5D6E-409C-BE32-E72D297353CC}">
              <c16:uniqueId val="{00000000-64FE-F244-AD85-5DDA4BB64BE7}"/>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SectorsNewOrders!$Q$6:$Q$11</c:f>
              <c:numCache>
                <c:formatCode>General</c:formatCode>
                <c:ptCount val="6"/>
                <c:pt idx="0">
                  <c:v>9</c:v>
                </c:pt>
                <c:pt idx="1">
                  <c:v>-1</c:v>
                </c:pt>
                <c:pt idx="2">
                  <c:v>0</c:v>
                </c:pt>
                <c:pt idx="3">
                  <c:v>-3</c:v>
                </c:pt>
                <c:pt idx="4">
                  <c:v>0</c:v>
                </c:pt>
                <c:pt idx="5">
                  <c:v>-6</c:v>
                </c:pt>
              </c:numCache>
            </c:numRef>
          </c:val>
          <c:extLst>
            <c:ext xmlns:c16="http://schemas.microsoft.com/office/drawing/2014/chart" uri="{C3380CC4-5D6E-409C-BE32-E72D297353CC}">
              <c16:uniqueId val="{00000000-1FE5-A14A-BF66-48A08F96DD0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SectorsNewOrders!$R$6:$R$11</c:f>
              <c:numCache>
                <c:formatCode>General</c:formatCode>
                <c:ptCount val="6"/>
                <c:pt idx="0">
                  <c:v>10</c:v>
                </c:pt>
                <c:pt idx="1">
                  <c:v>-3</c:v>
                </c:pt>
                <c:pt idx="2">
                  <c:v>0</c:v>
                </c:pt>
                <c:pt idx="3">
                  <c:v>8</c:v>
                </c:pt>
                <c:pt idx="4">
                  <c:v>0</c:v>
                </c:pt>
                <c:pt idx="5">
                  <c:v>6</c:v>
                </c:pt>
              </c:numCache>
            </c:numRef>
          </c:val>
          <c:extLst>
            <c:ext xmlns:c16="http://schemas.microsoft.com/office/drawing/2014/chart" uri="{C3380CC4-5D6E-409C-BE32-E72D297353CC}">
              <c16:uniqueId val="{00000000-1312-A54F-8F98-88CB41F254D3}"/>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44621</c:v>
                </c:pt>
                <c:pt idx="1">
                  <c:v>44652</c:v>
                </c:pt>
                <c:pt idx="2">
                  <c:v>44682</c:v>
                </c:pt>
                <c:pt idx="3">
                  <c:v>44713</c:v>
                </c:pt>
                <c:pt idx="4">
                  <c:v>44743</c:v>
                </c:pt>
                <c:pt idx="5">
                  <c:v>44774</c:v>
                </c:pt>
              </c:numCache>
            </c:numRef>
          </c:cat>
          <c:val>
            <c:numRef>
              <c:f>SectorsNewOrders!$S$6:$S$11</c:f>
              <c:numCache>
                <c:formatCode>General</c:formatCode>
                <c:ptCount val="6"/>
                <c:pt idx="0">
                  <c:v>0</c:v>
                </c:pt>
                <c:pt idx="1">
                  <c:v>0</c:v>
                </c:pt>
                <c:pt idx="2">
                  <c:v>-1</c:v>
                </c:pt>
                <c:pt idx="3">
                  <c:v>-7</c:v>
                </c:pt>
                <c:pt idx="4">
                  <c:v>7</c:v>
                </c:pt>
                <c:pt idx="5">
                  <c:v>-8</c:v>
                </c:pt>
              </c:numCache>
            </c:numRef>
          </c:val>
          <c:extLst>
            <c:ext xmlns:c16="http://schemas.microsoft.com/office/drawing/2014/chart" uri="{C3380CC4-5D6E-409C-BE32-E72D297353CC}">
              <c16:uniqueId val="{00000000-28A2-7445-B2B7-405803D9D611}"/>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SectorsProduction!$C$6:$C$11</c:f>
              <c:numCache>
                <c:formatCode>General</c:formatCode>
                <c:ptCount val="6"/>
                <c:pt idx="0">
                  <c:v>1</c:v>
                </c:pt>
                <c:pt idx="1">
                  <c:v>6</c:v>
                </c:pt>
                <c:pt idx="2">
                  <c:v>-2</c:v>
                </c:pt>
                <c:pt idx="3">
                  <c:v>6</c:v>
                </c:pt>
                <c:pt idx="4">
                  <c:v>0</c:v>
                </c:pt>
                <c:pt idx="5">
                  <c:v>0</c:v>
                </c:pt>
              </c:numCache>
            </c:numRef>
          </c:val>
          <c:extLst>
            <c:ext xmlns:c16="http://schemas.microsoft.com/office/drawing/2014/chart" uri="{C3380CC4-5D6E-409C-BE32-E72D297353CC}">
              <c16:uniqueId val="{00000000-1730-0745-846F-B4784A8384AB}"/>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SectorsProduction!$B$6:$B$11</c:f>
              <c:numCache>
                <c:formatCode>General</c:formatCode>
                <c:ptCount val="6"/>
                <c:pt idx="0">
                  <c:v>3</c:v>
                </c:pt>
                <c:pt idx="1">
                  <c:v>7</c:v>
                </c:pt>
                <c:pt idx="2">
                  <c:v>3</c:v>
                </c:pt>
                <c:pt idx="3">
                  <c:v>0</c:v>
                </c:pt>
                <c:pt idx="4">
                  <c:v>0</c:v>
                </c:pt>
                <c:pt idx="5">
                  <c:v>2</c:v>
                </c:pt>
              </c:numCache>
            </c:numRef>
          </c:val>
          <c:extLst>
            <c:ext xmlns:c16="http://schemas.microsoft.com/office/drawing/2014/chart" uri="{C3380CC4-5D6E-409C-BE32-E72D297353CC}">
              <c16:uniqueId val="{00000000-425B-8A4B-A549-C1F72A849B4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SectorsProduction!$D$6:$D$11</c:f>
              <c:numCache>
                <c:formatCode>General</c:formatCode>
                <c:ptCount val="6"/>
                <c:pt idx="0">
                  <c:v>-4</c:v>
                </c:pt>
                <c:pt idx="1">
                  <c:v>4</c:v>
                </c:pt>
                <c:pt idx="2">
                  <c:v>5</c:v>
                </c:pt>
                <c:pt idx="3">
                  <c:v>-2</c:v>
                </c:pt>
                <c:pt idx="4">
                  <c:v>0</c:v>
                </c:pt>
                <c:pt idx="5">
                  <c:v>-6</c:v>
                </c:pt>
              </c:numCache>
            </c:numRef>
          </c:val>
          <c:extLst>
            <c:ext xmlns:c16="http://schemas.microsoft.com/office/drawing/2014/chart" uri="{C3380CC4-5D6E-409C-BE32-E72D297353CC}">
              <c16:uniqueId val="{00000000-4231-D941-8298-2E2EA647BB05}"/>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SectorsProduction!$E$6:$E$11</c:f>
              <c:numCache>
                <c:formatCode>General</c:formatCode>
                <c:ptCount val="6"/>
                <c:pt idx="0">
                  <c:v>11</c:v>
                </c:pt>
                <c:pt idx="1">
                  <c:v>0</c:v>
                </c:pt>
                <c:pt idx="2">
                  <c:v>8</c:v>
                </c:pt>
                <c:pt idx="3">
                  <c:v>10</c:v>
                </c:pt>
                <c:pt idx="4">
                  <c:v>0</c:v>
                </c:pt>
                <c:pt idx="5">
                  <c:v>-9</c:v>
                </c:pt>
              </c:numCache>
            </c:numRef>
          </c:val>
          <c:extLst>
            <c:ext xmlns:c16="http://schemas.microsoft.com/office/drawing/2014/chart" uri="{C3380CC4-5D6E-409C-BE32-E72D297353CC}">
              <c16:uniqueId val="{00000000-226C-7243-8E5C-7DEA0AE5026A}"/>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SectorsProduction!$F$6:$F$11</c:f>
              <c:numCache>
                <c:formatCode>General</c:formatCode>
                <c:ptCount val="6"/>
                <c:pt idx="0">
                  <c:v>0</c:v>
                </c:pt>
                <c:pt idx="1">
                  <c:v>14</c:v>
                </c:pt>
                <c:pt idx="2">
                  <c:v>0</c:v>
                </c:pt>
                <c:pt idx="3">
                  <c:v>9</c:v>
                </c:pt>
                <c:pt idx="4">
                  <c:v>0</c:v>
                </c:pt>
                <c:pt idx="5">
                  <c:v>0</c:v>
                </c:pt>
              </c:numCache>
            </c:numRef>
          </c:val>
          <c:extLst>
            <c:ext xmlns:c16="http://schemas.microsoft.com/office/drawing/2014/chart" uri="{C3380CC4-5D6E-409C-BE32-E72D297353CC}">
              <c16:uniqueId val="{00000000-E33B-A444-B924-3BB2DE97B0DC}"/>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SectorsProduction!$G$6:$G$11</c:f>
              <c:numCache>
                <c:formatCode>General</c:formatCode>
                <c:ptCount val="6"/>
                <c:pt idx="0">
                  <c:v>-3</c:v>
                </c:pt>
                <c:pt idx="1">
                  <c:v>11</c:v>
                </c:pt>
                <c:pt idx="2">
                  <c:v>-7</c:v>
                </c:pt>
                <c:pt idx="3">
                  <c:v>0</c:v>
                </c:pt>
                <c:pt idx="4">
                  <c:v>0</c:v>
                </c:pt>
                <c:pt idx="5">
                  <c:v>-5</c:v>
                </c:pt>
              </c:numCache>
            </c:numRef>
          </c:val>
          <c:extLst>
            <c:ext xmlns:c16="http://schemas.microsoft.com/office/drawing/2014/chart" uri="{C3380CC4-5D6E-409C-BE32-E72D297353CC}">
              <c16:uniqueId val="{00000000-56F6-1045-834D-BE28ACB8A072}"/>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SectorsProduction!$H$6:$H$11</c:f>
              <c:numCache>
                <c:formatCode>General</c:formatCode>
                <c:ptCount val="6"/>
                <c:pt idx="0">
                  <c:v>0</c:v>
                </c:pt>
                <c:pt idx="1">
                  <c:v>13</c:v>
                </c:pt>
                <c:pt idx="2">
                  <c:v>6</c:v>
                </c:pt>
                <c:pt idx="3">
                  <c:v>7</c:v>
                </c:pt>
                <c:pt idx="4">
                  <c:v>0</c:v>
                </c:pt>
                <c:pt idx="5">
                  <c:v>6</c:v>
                </c:pt>
              </c:numCache>
            </c:numRef>
          </c:val>
          <c:extLst>
            <c:ext xmlns:c16="http://schemas.microsoft.com/office/drawing/2014/chart" uri="{C3380CC4-5D6E-409C-BE32-E72D297353CC}">
              <c16:uniqueId val="{00000000-377A-3B47-8DE8-4FCF01BB7286}"/>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SectorsProduction!$I$6:$I$11</c:f>
              <c:numCache>
                <c:formatCode>General</c:formatCode>
                <c:ptCount val="6"/>
                <c:pt idx="0">
                  <c:v>0</c:v>
                </c:pt>
                <c:pt idx="1">
                  <c:v>0</c:v>
                </c:pt>
                <c:pt idx="2">
                  <c:v>7</c:v>
                </c:pt>
                <c:pt idx="3">
                  <c:v>8</c:v>
                </c:pt>
                <c:pt idx="4">
                  <c:v>0</c:v>
                </c:pt>
                <c:pt idx="5">
                  <c:v>4</c:v>
                </c:pt>
              </c:numCache>
            </c:numRef>
          </c:val>
          <c:extLst>
            <c:ext xmlns:c16="http://schemas.microsoft.com/office/drawing/2014/chart" uri="{C3380CC4-5D6E-409C-BE32-E72D297353CC}">
              <c16:uniqueId val="{00000000-E101-BA42-B8FF-E03E3EC957DF}"/>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SectorsProduction!$J$6:$J$11</c:f>
              <c:numCache>
                <c:formatCode>General</c:formatCode>
                <c:ptCount val="6"/>
                <c:pt idx="0">
                  <c:v>-1</c:v>
                </c:pt>
                <c:pt idx="1">
                  <c:v>9</c:v>
                </c:pt>
                <c:pt idx="2">
                  <c:v>-4</c:v>
                </c:pt>
                <c:pt idx="3">
                  <c:v>2</c:v>
                </c:pt>
                <c:pt idx="4">
                  <c:v>0</c:v>
                </c:pt>
                <c:pt idx="5">
                  <c:v>1</c:v>
                </c:pt>
              </c:numCache>
            </c:numRef>
          </c:val>
          <c:extLst>
            <c:ext xmlns:c16="http://schemas.microsoft.com/office/drawing/2014/chart" uri="{C3380CC4-5D6E-409C-BE32-E72D297353CC}">
              <c16:uniqueId val="{00000000-F3EB-8948-B352-6BDB9604E4A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SectorsProduction!$K$6:$K$11</c:f>
              <c:numCache>
                <c:formatCode>General</c:formatCode>
                <c:ptCount val="6"/>
                <c:pt idx="0">
                  <c:v>9</c:v>
                </c:pt>
                <c:pt idx="1">
                  <c:v>5</c:v>
                </c:pt>
                <c:pt idx="2">
                  <c:v>-3</c:v>
                </c:pt>
                <c:pt idx="3">
                  <c:v>0</c:v>
                </c:pt>
                <c:pt idx="4">
                  <c:v>4</c:v>
                </c:pt>
                <c:pt idx="5">
                  <c:v>-2</c:v>
                </c:pt>
              </c:numCache>
            </c:numRef>
          </c:val>
          <c:extLst>
            <c:ext xmlns:c16="http://schemas.microsoft.com/office/drawing/2014/chart" uri="{C3380CC4-5D6E-409C-BE32-E72D297353CC}">
              <c16:uniqueId val="{00000000-EAA5-8B4C-8C36-6FCA347BA045}"/>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SectorsProduction!$L$6:$L$11</c:f>
              <c:numCache>
                <c:formatCode>General</c:formatCode>
                <c:ptCount val="6"/>
                <c:pt idx="0">
                  <c:v>10</c:v>
                </c:pt>
                <c:pt idx="1">
                  <c:v>12</c:v>
                </c:pt>
                <c:pt idx="2">
                  <c:v>4</c:v>
                </c:pt>
                <c:pt idx="3">
                  <c:v>0</c:v>
                </c:pt>
                <c:pt idx="4">
                  <c:v>1</c:v>
                </c:pt>
                <c:pt idx="5">
                  <c:v>-3</c:v>
                </c:pt>
              </c:numCache>
            </c:numRef>
          </c:val>
          <c:extLst>
            <c:ext xmlns:c16="http://schemas.microsoft.com/office/drawing/2014/chart" uri="{C3380CC4-5D6E-409C-BE32-E72D297353CC}">
              <c16:uniqueId val="{00000000-8F3B-D849-AA36-913A4A5BD4A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SectorsProduction!$M$6:$M$11</c:f>
              <c:numCache>
                <c:formatCode>General</c:formatCode>
                <c:ptCount val="6"/>
                <c:pt idx="0">
                  <c:v>4</c:v>
                </c:pt>
                <c:pt idx="1">
                  <c:v>3</c:v>
                </c:pt>
                <c:pt idx="2">
                  <c:v>-5</c:v>
                </c:pt>
                <c:pt idx="3">
                  <c:v>-1</c:v>
                </c:pt>
                <c:pt idx="4">
                  <c:v>0</c:v>
                </c:pt>
                <c:pt idx="5">
                  <c:v>0</c:v>
                </c:pt>
              </c:numCache>
            </c:numRef>
          </c:val>
          <c:extLst>
            <c:ext xmlns:c16="http://schemas.microsoft.com/office/drawing/2014/chart" uri="{C3380CC4-5D6E-409C-BE32-E72D297353CC}">
              <c16:uniqueId val="{00000000-5AFD-BE40-A012-FD728575E1E7}"/>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SectorsProduction!$N$6:$N$11</c:f>
              <c:numCache>
                <c:formatCode>General</c:formatCode>
                <c:ptCount val="6"/>
                <c:pt idx="0">
                  <c:v>7</c:v>
                </c:pt>
                <c:pt idx="1">
                  <c:v>8</c:v>
                </c:pt>
                <c:pt idx="2">
                  <c:v>2</c:v>
                </c:pt>
                <c:pt idx="3">
                  <c:v>5</c:v>
                </c:pt>
                <c:pt idx="4">
                  <c:v>0</c:v>
                </c:pt>
                <c:pt idx="5">
                  <c:v>3</c:v>
                </c:pt>
              </c:numCache>
            </c:numRef>
          </c:val>
          <c:extLst>
            <c:ext xmlns:c16="http://schemas.microsoft.com/office/drawing/2014/chart" uri="{C3380CC4-5D6E-409C-BE32-E72D297353CC}">
              <c16:uniqueId val="{00000000-2D80-2245-92CD-CC76619808B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SectorsProduction!$O$6:$O$11</c:f>
              <c:numCache>
                <c:formatCode>General</c:formatCode>
                <c:ptCount val="6"/>
                <c:pt idx="0">
                  <c:v>2</c:v>
                </c:pt>
                <c:pt idx="1">
                  <c:v>1</c:v>
                </c:pt>
                <c:pt idx="2">
                  <c:v>1</c:v>
                </c:pt>
                <c:pt idx="3">
                  <c:v>3</c:v>
                </c:pt>
                <c:pt idx="4">
                  <c:v>0</c:v>
                </c:pt>
                <c:pt idx="5">
                  <c:v>-4</c:v>
                </c:pt>
              </c:numCache>
            </c:numRef>
          </c:val>
          <c:extLst>
            <c:ext xmlns:c16="http://schemas.microsoft.com/office/drawing/2014/chart" uri="{C3380CC4-5D6E-409C-BE32-E72D297353CC}">
              <c16:uniqueId val="{00000000-59D2-2C43-9417-510A82529C28}"/>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SectorsProduction!$P$6:$P$11</c:f>
              <c:numCache>
                <c:formatCode>General</c:formatCode>
                <c:ptCount val="6"/>
                <c:pt idx="0">
                  <c:v>6</c:v>
                </c:pt>
                <c:pt idx="1">
                  <c:v>-1</c:v>
                </c:pt>
                <c:pt idx="2">
                  <c:v>-1</c:v>
                </c:pt>
                <c:pt idx="3">
                  <c:v>1</c:v>
                </c:pt>
                <c:pt idx="4">
                  <c:v>3</c:v>
                </c:pt>
                <c:pt idx="5">
                  <c:v>-1</c:v>
                </c:pt>
              </c:numCache>
            </c:numRef>
          </c:val>
          <c:extLst>
            <c:ext xmlns:c16="http://schemas.microsoft.com/office/drawing/2014/chart" uri="{C3380CC4-5D6E-409C-BE32-E72D297353CC}">
              <c16:uniqueId val="{00000000-4D5F-6846-A3A8-DAD984096250}"/>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SectorsProduction!$Q$6:$Q$11</c:f>
              <c:numCache>
                <c:formatCode>General</c:formatCode>
                <c:ptCount val="6"/>
                <c:pt idx="0">
                  <c:v>5</c:v>
                </c:pt>
                <c:pt idx="1">
                  <c:v>2</c:v>
                </c:pt>
                <c:pt idx="2">
                  <c:v>-6</c:v>
                </c:pt>
                <c:pt idx="3">
                  <c:v>4</c:v>
                </c:pt>
                <c:pt idx="4">
                  <c:v>2</c:v>
                </c:pt>
                <c:pt idx="5">
                  <c:v>5</c:v>
                </c:pt>
              </c:numCache>
            </c:numRef>
          </c:val>
          <c:extLst>
            <c:ext xmlns:c16="http://schemas.microsoft.com/office/drawing/2014/chart" uri="{C3380CC4-5D6E-409C-BE32-E72D297353CC}">
              <c16:uniqueId val="{00000000-9F43-B046-9A5E-F439428F03A5}"/>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SectorsProduction!$R$6:$R$11</c:f>
              <c:numCache>
                <c:formatCode>General</c:formatCode>
                <c:ptCount val="6"/>
                <c:pt idx="0">
                  <c:v>8</c:v>
                </c:pt>
                <c:pt idx="1">
                  <c:v>-2</c:v>
                </c:pt>
                <c:pt idx="2">
                  <c:v>-8</c:v>
                </c:pt>
                <c:pt idx="3">
                  <c:v>-3</c:v>
                </c:pt>
                <c:pt idx="4">
                  <c:v>5</c:v>
                </c:pt>
                <c:pt idx="5">
                  <c:v>-8</c:v>
                </c:pt>
              </c:numCache>
            </c:numRef>
          </c:val>
          <c:extLst>
            <c:ext xmlns:c16="http://schemas.microsoft.com/office/drawing/2014/chart" uri="{C3380CC4-5D6E-409C-BE32-E72D297353CC}">
              <c16:uniqueId val="{00000000-06DC-6D46-87ED-A2E2A3CC777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44621</c:v>
                </c:pt>
                <c:pt idx="1">
                  <c:v>44652</c:v>
                </c:pt>
                <c:pt idx="2">
                  <c:v>44682</c:v>
                </c:pt>
                <c:pt idx="3">
                  <c:v>44713</c:v>
                </c:pt>
                <c:pt idx="4">
                  <c:v>44743</c:v>
                </c:pt>
                <c:pt idx="5">
                  <c:v>44774</c:v>
                </c:pt>
              </c:numCache>
            </c:numRef>
          </c:cat>
          <c:val>
            <c:numRef>
              <c:f>SectorsProduction!$S$6:$S$11</c:f>
              <c:numCache>
                <c:formatCode>General</c:formatCode>
                <c:ptCount val="6"/>
                <c:pt idx="0">
                  <c:v>-2</c:v>
                </c:pt>
                <c:pt idx="1">
                  <c:v>10</c:v>
                </c:pt>
                <c:pt idx="2">
                  <c:v>0</c:v>
                </c:pt>
                <c:pt idx="3">
                  <c:v>0</c:v>
                </c:pt>
                <c:pt idx="4">
                  <c:v>6</c:v>
                </c:pt>
                <c:pt idx="5">
                  <c:v>-7</c:v>
                </c:pt>
              </c:numCache>
            </c:numRef>
          </c:val>
          <c:extLst>
            <c:ext xmlns:c16="http://schemas.microsoft.com/office/drawing/2014/chart" uri="{C3380CC4-5D6E-409C-BE32-E72D297353CC}">
              <c16:uniqueId val="{00000000-4125-B64A-9903-0063AC4D5289}"/>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Details!$B$6:$B$902</c:f>
              <c:numCache>
                <c:formatCode>0.00</c:formatCode>
                <c:ptCount val="897"/>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numCache>
            </c:numRef>
          </c:val>
          <c:smooth val="0"/>
          <c:extLst>
            <c:ext xmlns:c16="http://schemas.microsoft.com/office/drawing/2014/chart" uri="{C3380CC4-5D6E-409C-BE32-E72D297353CC}">
              <c16:uniqueId val="{00000000-A382-C64C-8371-A745EE43F2E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Details!$B$6:$B$902</c:f>
              <c:numCache>
                <c:formatCode>0.00</c:formatCode>
                <c:ptCount val="897"/>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numCache>
            </c:numRef>
          </c:val>
          <c:smooth val="0"/>
          <c:extLst>
            <c:ext xmlns:c16="http://schemas.microsoft.com/office/drawing/2014/chart" uri="{C3380CC4-5D6E-409C-BE32-E72D297353CC}">
              <c16:uniqueId val="{00000000-3ECD-9840-A423-E4586EEF25B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Details!$C$6:$C$902</c:f>
              <c:numCache>
                <c:formatCode>0.00</c:formatCode>
                <c:ptCount val="897"/>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numCache>
            </c:numRef>
          </c:val>
          <c:smooth val="0"/>
          <c:extLst>
            <c:ext xmlns:c16="http://schemas.microsoft.com/office/drawing/2014/chart" uri="{C3380CC4-5D6E-409C-BE32-E72D297353CC}">
              <c16:uniqueId val="{00000000-DA6D-014D-B901-250E1191535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Details!$C$6:$C$902</c:f>
              <c:numCache>
                <c:formatCode>0.00</c:formatCode>
                <c:ptCount val="897"/>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numCache>
            </c:numRef>
          </c:val>
          <c:smooth val="0"/>
          <c:extLst>
            <c:ext xmlns:c16="http://schemas.microsoft.com/office/drawing/2014/chart" uri="{C3380CC4-5D6E-409C-BE32-E72D297353CC}">
              <c16:uniqueId val="{00000000-FCB3-EE4B-BFC1-998F7E4BD9B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Details!$D$6:$D$902</c:f>
              <c:numCache>
                <c:formatCode>0.00</c:formatCode>
                <c:ptCount val="897"/>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numCache>
            </c:numRef>
          </c:val>
          <c:smooth val="0"/>
          <c:extLst>
            <c:ext xmlns:c16="http://schemas.microsoft.com/office/drawing/2014/chart" uri="{C3380CC4-5D6E-409C-BE32-E72D297353CC}">
              <c16:uniqueId val="{00000000-7906-F448-B554-BAD0A8B878E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Details!$D$6:$D$902</c:f>
              <c:numCache>
                <c:formatCode>0.00</c:formatCode>
                <c:ptCount val="897"/>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numCache>
            </c:numRef>
          </c:val>
          <c:smooth val="0"/>
          <c:extLst>
            <c:ext xmlns:c16="http://schemas.microsoft.com/office/drawing/2014/chart" uri="{C3380CC4-5D6E-409C-BE32-E72D297353CC}">
              <c16:uniqueId val="{00000000-43D3-2445-83BF-233B203C90B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Details!$E$6:$E$902</c:f>
              <c:numCache>
                <c:formatCode>0.00</c:formatCode>
                <c:ptCount val="897"/>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numCache>
            </c:numRef>
          </c:val>
          <c:smooth val="0"/>
          <c:extLst>
            <c:ext xmlns:c16="http://schemas.microsoft.com/office/drawing/2014/chart" uri="{C3380CC4-5D6E-409C-BE32-E72D297353CC}">
              <c16:uniqueId val="{00000000-5699-8B44-A9CE-0E52CE75EBC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Details!$E$6:$E$902</c:f>
              <c:numCache>
                <c:formatCode>0.00</c:formatCode>
                <c:ptCount val="897"/>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numCache>
            </c:numRef>
          </c:val>
          <c:smooth val="0"/>
          <c:extLst>
            <c:ext xmlns:c16="http://schemas.microsoft.com/office/drawing/2014/chart" uri="{C3380CC4-5D6E-409C-BE32-E72D297353CC}">
              <c16:uniqueId val="{00000000-603F-8B44-AAC6-789A8CB86A0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Details!$F$6:$F$902</c:f>
              <c:numCache>
                <c:formatCode>0.00</c:formatCode>
                <c:ptCount val="897"/>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numCache>
            </c:numRef>
          </c:val>
          <c:smooth val="0"/>
          <c:extLst>
            <c:ext xmlns:c16="http://schemas.microsoft.com/office/drawing/2014/chart" uri="{C3380CC4-5D6E-409C-BE32-E72D297353CC}">
              <c16:uniqueId val="{00000000-DE13-1949-AF63-B4B779B3487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Details!$F$6:$F$902</c:f>
              <c:numCache>
                <c:formatCode>0.00</c:formatCode>
                <c:ptCount val="897"/>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numCache>
            </c:numRef>
          </c:val>
          <c:smooth val="0"/>
          <c:extLst>
            <c:ext xmlns:c16="http://schemas.microsoft.com/office/drawing/2014/chart" uri="{C3380CC4-5D6E-409C-BE32-E72D297353CC}">
              <c16:uniqueId val="{00000000-EFD8-F949-8F12-8CB3A8DDE04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Details!$G$6:$G$902</c:f>
              <c:numCache>
                <c:formatCode>General</c:formatCode>
                <c:ptCount val="897"/>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numCache>
            </c:numRef>
          </c:val>
          <c:smooth val="0"/>
          <c:extLst>
            <c:ext xmlns:c16="http://schemas.microsoft.com/office/drawing/2014/chart" uri="{C3380CC4-5D6E-409C-BE32-E72D297353CC}">
              <c16:uniqueId val="{00000000-6F59-F941-BFDF-12921B1BE50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Details!$G$6:$G$902</c:f>
              <c:numCache>
                <c:formatCode>General</c:formatCode>
                <c:ptCount val="897"/>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numCache>
            </c:numRef>
          </c:val>
          <c:smooth val="0"/>
          <c:extLst>
            <c:ext xmlns:c16="http://schemas.microsoft.com/office/drawing/2014/chart" uri="{C3380CC4-5D6E-409C-BE32-E72D297353CC}">
              <c16:uniqueId val="{00000000-1F09-AE4D-8DDA-687D8B655AF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Details!$H$6:$H$902</c:f>
              <c:numCache>
                <c:formatCode>0.00</c:formatCode>
                <c:ptCount val="897"/>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numCache>
            </c:numRef>
          </c:val>
          <c:smooth val="0"/>
          <c:extLst>
            <c:ext xmlns:c16="http://schemas.microsoft.com/office/drawing/2014/chart" uri="{C3380CC4-5D6E-409C-BE32-E72D297353CC}">
              <c16:uniqueId val="{00000000-1699-1247-B3F1-6211EA4CBBB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Details!$H$6:$H$902</c:f>
              <c:numCache>
                <c:formatCode>0.00</c:formatCode>
                <c:ptCount val="897"/>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numCache>
            </c:numRef>
          </c:val>
          <c:smooth val="0"/>
          <c:extLst>
            <c:ext xmlns:c16="http://schemas.microsoft.com/office/drawing/2014/chart" uri="{C3380CC4-5D6E-409C-BE32-E72D297353CC}">
              <c16:uniqueId val="{00000000-A87E-3746-A5F0-AEE11440819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Details!$I$6:$I$902</c:f>
              <c:numCache>
                <c:formatCode>0.00</c:formatCode>
                <c:ptCount val="897"/>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numCache>
            </c:numRef>
          </c:val>
          <c:smooth val="0"/>
          <c:extLst>
            <c:ext xmlns:c16="http://schemas.microsoft.com/office/drawing/2014/chart" uri="{C3380CC4-5D6E-409C-BE32-E72D297353CC}">
              <c16:uniqueId val="{00000000-E0FA-1D46-9D8C-498540C067D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Details!$I$6:$I$902</c:f>
              <c:numCache>
                <c:formatCode>0.00</c:formatCode>
                <c:ptCount val="897"/>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numCache>
            </c:numRef>
          </c:val>
          <c:smooth val="0"/>
          <c:extLst>
            <c:ext xmlns:c16="http://schemas.microsoft.com/office/drawing/2014/chart" uri="{C3380CC4-5D6E-409C-BE32-E72D297353CC}">
              <c16:uniqueId val="{00000000-0BE9-8C4E-BF75-61BD398CA0F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Details!$J$6:$J$902</c:f>
              <c:numCache>
                <c:formatCode>0.00</c:formatCode>
                <c:ptCount val="897"/>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numCache>
            </c:numRef>
          </c:val>
          <c:smooth val="0"/>
          <c:extLst>
            <c:ext xmlns:c16="http://schemas.microsoft.com/office/drawing/2014/chart" uri="{C3380CC4-5D6E-409C-BE32-E72D297353CC}">
              <c16:uniqueId val="{00000000-A596-AC47-9023-CEF443163EA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Details!$J$6:$J$902</c:f>
              <c:numCache>
                <c:formatCode>0.00</c:formatCode>
                <c:ptCount val="897"/>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numCache>
            </c:numRef>
          </c:val>
          <c:smooth val="0"/>
          <c:extLst>
            <c:ext xmlns:c16="http://schemas.microsoft.com/office/drawing/2014/chart" uri="{C3380CC4-5D6E-409C-BE32-E72D297353CC}">
              <c16:uniqueId val="{00000000-6586-5648-9060-8B5C01CFB80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Details!$K$6:$K$902</c:f>
              <c:numCache>
                <c:formatCode>General</c:formatCode>
                <c:ptCount val="897"/>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numCache>
            </c:numRef>
          </c:val>
          <c:smooth val="0"/>
          <c:extLst>
            <c:ext xmlns:c16="http://schemas.microsoft.com/office/drawing/2014/chart" uri="{C3380CC4-5D6E-409C-BE32-E72D297353CC}">
              <c16:uniqueId val="{00000000-23F7-9347-A7E8-87EA925ACD6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Details!$K$6:$K$902</c:f>
              <c:numCache>
                <c:formatCode>General</c:formatCode>
                <c:ptCount val="897"/>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numCache>
            </c:numRef>
          </c:val>
          <c:smooth val="0"/>
          <c:extLst>
            <c:ext xmlns:c16="http://schemas.microsoft.com/office/drawing/2014/chart" uri="{C3380CC4-5D6E-409C-BE32-E72D297353CC}">
              <c16:uniqueId val="{00000000-C1B2-AD4A-811C-D5F31A091EE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'ISM Manufacturing vs GDP'!$D$6:$D$904</c:f>
              <c:numCache>
                <c:formatCode>0.00%</c:formatCode>
                <c:ptCount val="899"/>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pt idx="888">
                  <c:v>5.7094811059921454E-3</c:v>
                </c:pt>
                <c:pt idx="889">
                  <c:v>5.7094811059921454E-3</c:v>
                </c:pt>
                <c:pt idx="890">
                  <c:v>5.7094811059921454E-3</c:v>
                </c:pt>
                <c:pt idx="891">
                  <c:v>5.7094811059921454E-3</c:v>
                </c:pt>
                <c:pt idx="892">
                  <c:v>5.7094811059921454E-3</c:v>
                </c:pt>
                <c:pt idx="893">
                  <c:v>5.7094811059921454E-3</c:v>
                </c:pt>
                <c:pt idx="894">
                  <c:v>5.7094811059921454E-3</c:v>
                </c:pt>
                <c:pt idx="895">
                  <c:v>5.7094811059921454E-3</c:v>
                </c:pt>
              </c:numCache>
            </c:numRef>
          </c:val>
          <c:extLst>
            <c:ext xmlns:c16="http://schemas.microsoft.com/office/drawing/2014/chart" uri="{C3380CC4-5D6E-409C-BE32-E72D297353CC}">
              <c16:uniqueId val="{00000000-A31B-4B49-AECB-94C427A728C8}"/>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numCache>
            </c:numRef>
          </c:val>
          <c:smooth val="0"/>
          <c:extLst>
            <c:ext xmlns:c16="http://schemas.microsoft.com/office/drawing/2014/chart" uri="{C3380CC4-5D6E-409C-BE32-E72D297353CC}">
              <c16:uniqueId val="{00000001-A31B-4B49-AECB-94C427A728C8}"/>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'ISM Manufacturing vs GDP'!$E$6:$E$905</c:f>
              <c:numCache>
                <c:formatCode>0.00%</c:formatCode>
                <c:ptCount val="900"/>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pt idx="888">
                  <c:v>2.303425900825307E-2</c:v>
                </c:pt>
                <c:pt idx="889">
                  <c:v>2.303425900825307E-2</c:v>
                </c:pt>
                <c:pt idx="890">
                  <c:v>2.303425900825307E-2</c:v>
                </c:pt>
                <c:pt idx="891">
                  <c:v>2.303425900825307E-2</c:v>
                </c:pt>
                <c:pt idx="892">
                  <c:v>2.303425900825307E-2</c:v>
                </c:pt>
                <c:pt idx="893">
                  <c:v>2.303425900825307E-2</c:v>
                </c:pt>
                <c:pt idx="894">
                  <c:v>2.303425900825307E-2</c:v>
                </c:pt>
                <c:pt idx="895">
                  <c:v>2.303425900825307E-2</c:v>
                </c:pt>
              </c:numCache>
            </c:numRef>
          </c:val>
          <c:extLst>
            <c:ext xmlns:c16="http://schemas.microsoft.com/office/drawing/2014/chart" uri="{C3380CC4-5D6E-409C-BE32-E72D297353CC}">
              <c16:uniqueId val="{00000000-7AE4-9049-822A-A993DDBFA338}"/>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numCache>
            </c:numRef>
          </c:val>
          <c:smooth val="0"/>
          <c:extLst>
            <c:ext xmlns:c16="http://schemas.microsoft.com/office/drawing/2014/chart" uri="{C3380CC4-5D6E-409C-BE32-E72D297353CC}">
              <c16:uniqueId val="{00000001-7AE4-9049-822A-A993DDBFA338}"/>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numCache>
            </c:numRef>
          </c:val>
          <c:smooth val="0"/>
          <c:extLst>
            <c:ext xmlns:c16="http://schemas.microsoft.com/office/drawing/2014/chart" uri="{C3380CC4-5D6E-409C-BE32-E72D297353CC}">
              <c16:uniqueId val="{00000000-0AF9-6148-A6BC-576D908931EC}"/>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numCache>
            </c:numRef>
          </c:val>
          <c:smooth val="0"/>
          <c:extLst>
            <c:ext xmlns:c16="http://schemas.microsoft.com/office/drawing/2014/chart" uri="{C3380CC4-5D6E-409C-BE32-E72D297353CC}">
              <c16:uniqueId val="{00000001-0AF9-6148-A6BC-576D908931EC}"/>
            </c:ext>
          </c:extLst>
        </c:ser>
        <c:dLbls>
          <c:showLegendKey val="0"/>
          <c:showVal val="0"/>
          <c:showCatName val="0"/>
          <c:showSerName val="0"/>
          <c:showPercent val="0"/>
          <c:showBubbleSize val="0"/>
        </c:dLbls>
        <c:marker val="1"/>
        <c:smooth val="0"/>
        <c:axId val="668099544"/>
        <c:axId val="668099152"/>
      </c:lineChart>
      <c:dateAx>
        <c:axId val="668098368"/>
        <c:scaling>
          <c:orientation val="minMax"/>
          <c:max val="44713"/>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numCache>
            </c:numRef>
          </c:val>
          <c:smooth val="0"/>
          <c:extLst>
            <c:ext xmlns:c16="http://schemas.microsoft.com/office/drawing/2014/chart" uri="{C3380CC4-5D6E-409C-BE32-E72D297353CC}">
              <c16:uniqueId val="{00000000-2262-C041-9C7E-1B9AEE4A9ED6}"/>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numCache>
            </c:numRef>
          </c:val>
          <c:smooth val="0"/>
          <c:extLst>
            <c:ext xmlns:c16="http://schemas.microsoft.com/office/drawing/2014/chart" uri="{C3380CC4-5D6E-409C-BE32-E72D297353CC}">
              <c16:uniqueId val="{00000000-86C9-F040-B25B-B1F3AB1A691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80" headerRowCellStyle="Normal 3">
  <tableColumns count="12">
    <tableColumn id="1" xr3:uid="{00000000-0010-0000-0000-000001000000}" name="DATE" dataDxfId="79"/>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1" totalsRowShown="0" headerRowDxfId="78" dataDxfId="76" headerRowBorderDxfId="77">
  <autoFilter ref="A5:L901" xr:uid="{00000000-0009-0000-0100-000002000000}"/>
  <tableColumns count="12">
    <tableColumn id="1" xr3:uid="{00000000-0010-0000-0100-000001000000}" name="Date" dataDxfId="75"/>
    <tableColumn id="5" xr3:uid="{00000000-0010-0000-0100-000005000000}" name="New Orders" dataDxfId="74">
      <calculatedColumnFormula>VLOOKUP(Table91213[[#This Row],[Date]],'DB Details'!$A:$L,2)</calculatedColumnFormula>
    </tableColumn>
    <tableColumn id="3" xr3:uid="{00000000-0010-0000-0100-000003000000}" name="Imports" dataDxfId="73"/>
    <tableColumn id="2" xr3:uid="{00000000-0010-0000-0100-000002000000}" name="Backlog Of Orders" dataDxfId="72"/>
    <tableColumn id="4" xr3:uid="{00000000-0010-0000-0100-000004000000}" name="Prices" dataDxfId="71">
      <calculatedColumnFormula>VLOOKUP(Table91213[[#This Row],[Date]],'DB Details'!$A:$L,5)</calculatedColumnFormula>
    </tableColumn>
    <tableColumn id="6" xr3:uid="{00000000-0010-0000-0100-000006000000}" name="Production" dataDxfId="70">
      <calculatedColumnFormula>VLOOKUP(Table91213[[#This Row],[Date]],'DB Details'!$A:$L,6)</calculatedColumnFormula>
    </tableColumn>
    <tableColumn id="7" xr3:uid="{00000000-0010-0000-0100-000007000000}" name="Customers Inventories" dataDxfId="69"/>
    <tableColumn id="8" xr3:uid="{00000000-0010-0000-0100-000008000000}" name="Inventories" dataDxfId="68">
      <calculatedColumnFormula>VLOOKUP(Table91213[[#This Row],[Date]],'DB Details'!$A:$L,8)</calculatedColumnFormula>
    </tableColumn>
    <tableColumn id="9" xr3:uid="{00000000-0010-0000-0100-000009000000}" name="Deliveries" dataDxfId="67">
      <calculatedColumnFormula>VLOOKUP(Table91213[[#This Row],[Date]],'DB Details'!$A:$L,9)</calculatedColumnFormula>
    </tableColumn>
    <tableColumn id="10" xr3:uid="{00000000-0010-0000-0100-00000A000000}" name="Employment" dataDxfId="66">
      <calculatedColumnFormula>VLOOKUP(Table91213[[#This Row],[Date]],'DB Details'!$A:$L,10)</calculatedColumnFormula>
    </tableColumn>
    <tableColumn id="11" xr3:uid="{00000000-0010-0000-0100-00000B000000}" name="Exports" dataDxfId="65"/>
    <tableColumn id="13" xr3:uid="{00000000-0010-0000-0100-00000D000000}"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1" totalsRowShown="0" headerRowDxfId="63" dataDxfId="61" headerRowBorderDxfId="62" tableBorderDxfId="60" totalsRowBorderDxfId="59">
  <autoFilter ref="A5:E901" xr:uid="{00000000-0009-0000-0100-000003000000}"/>
  <tableColumns count="5">
    <tableColumn id="1" xr3:uid="{00000000-0010-0000-0200-000001000000}" name="Date" dataDxfId="58"/>
    <tableColumn id="2" xr3:uid="{00000000-0010-0000-0200-000002000000}" name="PMI" dataDxfId="57">
      <calculatedColumnFormula>VLOOKUP(Table311[[#This Row],[Date]],'DB Details'!$A:$L,12)</calculatedColumnFormula>
    </tableColumn>
    <tableColumn id="6" xr3:uid="{00000000-0010-0000-0200-000006000000}" name="GDP growth yoy %" dataDxfId="56">
      <calculatedColumnFormula>VLOOKUP(Table311[[#This Row],[Date]],'DB Details'!$A:$Q,16)</calculatedColumnFormula>
    </tableColumn>
    <tableColumn id="5" xr3:uid="{00000000-0010-0000-0200-000005000000}" name="GDP growth qoq %" dataDxfId="55">
      <calculatedColumnFormula>VLOOKUP(Table311[[#This Row],[Date]],'DB Details'!$A:$Q,15)</calculatedColumnFormula>
    </tableColumn>
    <tableColumn id="4" xr3:uid="{00000000-0010-0000-0200-000004000000}" name="GDP growth q/q % (annualised)" dataDxfId="54">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1" totalsRowShown="0" headerRowDxfId="53" dataDxfId="51" headerRowBorderDxfId="52">
  <autoFilter ref="A5:D901" xr:uid="{00000000-0009-0000-0100-000004000000}"/>
  <tableColumns count="4">
    <tableColumn id="1" xr3:uid="{00000000-0010-0000-0300-000001000000}" name="Date" dataDxfId="50"/>
    <tableColumn id="2" xr3:uid="{00000000-0010-0000-0300-000002000000}" name="PMI" dataDxfId="49">
      <calculatedColumnFormula>VLOOKUP(Table7[[#This Row],[Date]],'DB Details'!$A:$L,12)</calculatedColumnFormula>
    </tableColumn>
    <tableColumn id="4" xr3:uid="{00000000-0010-0000-0300-000004000000}" name="S&amp;P" dataDxfId="48">
      <calculatedColumnFormula>_xll.BDH(#REF!,#REF!,#REF!)</calculatedColumnFormula>
    </tableColumn>
    <tableColumn id="5" xr3:uid="{00000000-0010-0000-0300-000005000000}" name="S&amp;P yoy %"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1" totalsRowShown="0" headerRowDxfId="46" dataDxfId="44" headerRowBorderDxfId="45">
  <autoFilter ref="A5:C901" xr:uid="{00000000-0009-0000-0100-000005000000}"/>
  <tableColumns count="3">
    <tableColumn id="1" xr3:uid="{00000000-0010-0000-0400-000001000000}" name="Date" dataDxfId="43"/>
    <tableColumn id="3" xr3:uid="{00000000-0010-0000-0400-000003000000}" name="PMI" dataDxfId="42">
      <calculatedColumnFormula>VLOOKUP(Table9[[#This Row],[Date]],'DB Details'!$A:$L,12)</calculatedColumnFormula>
    </tableColumn>
    <tableColumn id="2" xr3:uid="{00000000-0010-0000-0400-000002000000}"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50" width="9.1640625" style="91" customWidth="1"/>
    <col min="51" max="16384" width="9.1640625" style="91"/>
  </cols>
  <sheetData>
    <row r="3" spans="2:20" x14ac:dyDescent="0.2">
      <c r="B3" s="87" t="s">
        <v>0</v>
      </c>
    </row>
    <row r="5" spans="2:20" x14ac:dyDescent="0.2">
      <c r="C5" s="84" t="s">
        <v>1</v>
      </c>
    </row>
    <row r="7" spans="2:20" x14ac:dyDescent="0.2">
      <c r="C7" s="94" t="s">
        <v>2</v>
      </c>
    </row>
    <row r="9" spans="2:20" x14ac:dyDescent="0.2">
      <c r="C9" s="91" t="s">
        <v>3</v>
      </c>
    </row>
    <row r="11" spans="2:20" ht="16" customHeight="1" x14ac:dyDescent="0.2">
      <c r="C11" s="85"/>
      <c r="S11" s="86" t="s">
        <v>4</v>
      </c>
    </row>
    <row r="12" spans="2:20" x14ac:dyDescent="0.2">
      <c r="S12" s="91" t="s">
        <v>5</v>
      </c>
    </row>
    <row r="15" spans="2:20" x14ac:dyDescent="0.2">
      <c r="S15" s="92" t="s">
        <v>6</v>
      </c>
      <c r="T15" s="91">
        <v>15</v>
      </c>
    </row>
    <row r="16" spans="2:20" x14ac:dyDescent="0.2">
      <c r="S16" s="92" t="s">
        <v>7</v>
      </c>
      <c r="T16" s="91">
        <v>14</v>
      </c>
    </row>
    <row r="17" spans="19:20" x14ac:dyDescent="0.2">
      <c r="S17" s="92" t="s">
        <v>8</v>
      </c>
      <c r="T17" s="91">
        <v>13</v>
      </c>
    </row>
    <row r="18" spans="19:20" x14ac:dyDescent="0.2">
      <c r="S18" s="92" t="s">
        <v>9</v>
      </c>
      <c r="T18" s="91">
        <v>12</v>
      </c>
    </row>
    <row r="19" spans="19:20" x14ac:dyDescent="0.2">
      <c r="S19" s="92" t="s">
        <v>10</v>
      </c>
      <c r="T19" s="91">
        <v>11</v>
      </c>
    </row>
    <row r="20" spans="19:20" x14ac:dyDescent="0.2">
      <c r="S20" s="92" t="s">
        <v>11</v>
      </c>
      <c r="T20" s="91">
        <v>10</v>
      </c>
    </row>
    <row r="21" spans="19:20" x14ac:dyDescent="0.2">
      <c r="S21" s="92" t="s">
        <v>12</v>
      </c>
      <c r="T21" s="91">
        <v>9</v>
      </c>
    </row>
    <row r="22" spans="19:20" x14ac:dyDescent="0.2">
      <c r="S22" s="92" t="s">
        <v>13</v>
      </c>
      <c r="T22" s="91">
        <v>8</v>
      </c>
    </row>
    <row r="23" spans="19:20" x14ac:dyDescent="0.2">
      <c r="S23" s="92" t="s">
        <v>14</v>
      </c>
      <c r="T23" s="91">
        <v>7</v>
      </c>
    </row>
    <row r="24" spans="19:20" x14ac:dyDescent="0.2">
      <c r="S24" s="92" t="s">
        <v>15</v>
      </c>
      <c r="T24" s="91">
        <v>6</v>
      </c>
    </row>
    <row r="25" spans="19:20" x14ac:dyDescent="0.2">
      <c r="S25" s="92" t="s">
        <v>16</v>
      </c>
      <c r="T25" s="91">
        <v>5</v>
      </c>
    </row>
    <row r="26" spans="19:20" x14ac:dyDescent="0.2">
      <c r="S26" s="92" t="s">
        <v>17</v>
      </c>
      <c r="T26" s="91">
        <v>4</v>
      </c>
    </row>
    <row r="27" spans="19:20" x14ac:dyDescent="0.2">
      <c r="S27" s="92" t="s">
        <v>18</v>
      </c>
      <c r="T27" s="91">
        <v>3</v>
      </c>
    </row>
    <row r="28" spans="19:20" x14ac:dyDescent="0.2">
      <c r="S28" s="92" t="s">
        <v>19</v>
      </c>
      <c r="T28" s="91">
        <v>2</v>
      </c>
    </row>
    <row r="29" spans="19:20" x14ac:dyDescent="0.2">
      <c r="S29" s="92" t="s">
        <v>20</v>
      </c>
      <c r="T29" s="91">
        <v>1</v>
      </c>
    </row>
    <row r="30" spans="19:20" x14ac:dyDescent="0.2">
      <c r="S30" s="92" t="s">
        <v>21</v>
      </c>
      <c r="T30" s="91">
        <v>0</v>
      </c>
    </row>
    <row r="31" spans="19:20" x14ac:dyDescent="0.2">
      <c r="S31" s="92" t="s">
        <v>22</v>
      </c>
      <c r="T31" s="91">
        <v>0</v>
      </c>
    </row>
    <row r="32" spans="19:20" x14ac:dyDescent="0.2">
      <c r="S32" s="92"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zoomScale="140" zoomScaleNormal="140" workbookViewId="0">
      <selection activeCell="T15" sqref="T15"/>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51" width="9.1640625" style="91" customWidth="1"/>
    <col min="52" max="16384" width="9.1640625" style="91"/>
  </cols>
  <sheetData>
    <row r="1" spans="2:21" x14ac:dyDescent="0.2">
      <c r="B1" s="97"/>
      <c r="C1" s="98"/>
      <c r="D1" s="98"/>
      <c r="E1" s="98"/>
      <c r="F1" s="98"/>
      <c r="G1" s="98"/>
      <c r="H1" s="98"/>
      <c r="I1" s="98"/>
      <c r="J1" s="98"/>
    </row>
    <row r="2" spans="2:21" ht="16" customHeight="1" thickBot="1" x14ac:dyDescent="0.25">
      <c r="B2" s="99"/>
      <c r="C2" s="99"/>
      <c r="D2" s="99"/>
      <c r="E2" s="99"/>
      <c r="F2" s="99"/>
      <c r="G2" s="99"/>
      <c r="H2" s="99"/>
      <c r="I2" s="99"/>
      <c r="J2" s="99"/>
    </row>
    <row r="3" spans="2:21" ht="16" customHeight="1" thickBot="1" x14ac:dyDescent="0.25">
      <c r="B3" s="100" t="s">
        <v>27</v>
      </c>
      <c r="C3" s="101"/>
      <c r="D3" s="101"/>
      <c r="E3" s="101"/>
      <c r="F3" s="101"/>
      <c r="G3" s="101"/>
      <c r="H3" s="101"/>
      <c r="I3" s="101"/>
      <c r="J3" s="102"/>
    </row>
    <row r="5" spans="2:21" x14ac:dyDescent="0.2">
      <c r="B5" s="103" t="s">
        <v>28</v>
      </c>
      <c r="C5" s="104"/>
      <c r="D5" s="104"/>
      <c r="E5" s="104"/>
      <c r="F5" s="104"/>
      <c r="G5" s="104"/>
      <c r="H5" s="104"/>
      <c r="I5" s="104"/>
      <c r="J5" s="105"/>
    </row>
    <row r="7" spans="2:21" ht="172.5" customHeight="1" x14ac:dyDescent="0.2">
      <c r="B7" s="106" t="s">
        <v>29</v>
      </c>
      <c r="C7" s="98"/>
      <c r="D7" s="98"/>
      <c r="E7" s="98"/>
      <c r="F7" s="98"/>
      <c r="G7" s="98"/>
      <c r="H7" s="98"/>
      <c r="I7" s="98"/>
      <c r="J7" s="98"/>
    </row>
    <row r="8" spans="2:21" ht="24" customHeight="1" x14ac:dyDescent="0.2">
      <c r="B8" s="7"/>
      <c r="C8" s="93"/>
      <c r="D8" s="93"/>
      <c r="E8" s="93"/>
      <c r="F8" s="93"/>
      <c r="G8" s="93"/>
      <c r="H8" s="93"/>
      <c r="I8" s="93"/>
      <c r="J8" s="93"/>
    </row>
    <row r="9" spans="2:21" ht="16" customHeight="1" thickBot="1" x14ac:dyDescent="0.25">
      <c r="B9" s="30"/>
      <c r="C9" s="31"/>
      <c r="D9" s="31"/>
      <c r="E9" s="31"/>
    </row>
    <row r="10" spans="2:21" ht="16" customHeight="1" thickBot="1" x14ac:dyDescent="0.25">
      <c r="B10" s="103" t="s">
        <v>30</v>
      </c>
      <c r="C10" s="104"/>
      <c r="D10" s="104"/>
      <c r="E10" s="104"/>
      <c r="F10" s="104"/>
      <c r="G10" s="104"/>
      <c r="H10" s="104"/>
      <c r="I10" s="104"/>
      <c r="J10" s="105"/>
      <c r="N10" s="112" t="s">
        <v>31</v>
      </c>
      <c r="O10" s="101"/>
      <c r="P10" s="101"/>
      <c r="Q10" s="101"/>
      <c r="R10" s="101"/>
      <c r="S10" s="101"/>
      <c r="T10" s="101"/>
      <c r="U10" s="102"/>
    </row>
    <row r="11" spans="2:21" x14ac:dyDescent="0.2">
      <c r="N11" s="33" t="s">
        <v>32</v>
      </c>
      <c r="T11" s="33" t="s">
        <v>33</v>
      </c>
    </row>
    <row r="12" spans="2:21" ht="16" customHeight="1" thickBot="1" x14ac:dyDescent="0.25">
      <c r="B12" s="103" t="s">
        <v>34</v>
      </c>
      <c r="C12" s="104"/>
      <c r="D12" s="104"/>
      <c r="E12" s="104"/>
      <c r="F12" s="105"/>
      <c r="G12" s="103" t="s">
        <v>35</v>
      </c>
      <c r="H12" s="104"/>
      <c r="I12" s="104"/>
      <c r="J12" s="105"/>
    </row>
    <row r="13" spans="2:21" x14ac:dyDescent="0.2">
      <c r="P13" s="72">
        <v>44774</v>
      </c>
      <c r="Q13" s="73">
        <f>DATE(YEAR(P13),MONTH(P13)-1,DAY(P13))</f>
        <v>44743</v>
      </c>
      <c r="R13" s="74"/>
    </row>
    <row r="14" spans="2:21" ht="16" customHeight="1" thickBot="1" x14ac:dyDescent="0.25">
      <c r="B14" s="98" t="s">
        <v>36</v>
      </c>
      <c r="C14" s="98"/>
      <c r="D14" s="98"/>
      <c r="E14" s="98"/>
      <c r="F14" s="98"/>
      <c r="G14" s="98" t="s">
        <v>37</v>
      </c>
      <c r="H14" s="98"/>
      <c r="I14" s="98"/>
      <c r="J14" s="98"/>
      <c r="P14" s="75" t="s">
        <v>38</v>
      </c>
      <c r="Q14" s="75" t="s">
        <v>38</v>
      </c>
      <c r="R14" s="76" t="s">
        <v>39</v>
      </c>
    </row>
    <row r="15" spans="2:21" ht="30.75" customHeight="1" x14ac:dyDescent="0.2">
      <c r="G15" s="110" t="s">
        <v>40</v>
      </c>
      <c r="H15" s="98"/>
      <c r="I15" s="98"/>
      <c r="J15" s="98"/>
      <c r="N15" s="108" t="s">
        <v>38</v>
      </c>
      <c r="O15" s="109"/>
      <c r="P15" s="77">
        <f>VLOOKUP($P$13,Details!$A:$L,MATCH(Note!N15,Table91213[#Headers],),)</f>
        <v>52.8</v>
      </c>
      <c r="Q15" s="77">
        <f>VLOOKUP($Q$13,Details!$A:$L,MATCH(Note!N15,Table91213[#Headers],),)</f>
        <v>52.8</v>
      </c>
      <c r="R15" s="78">
        <f t="shared" ref="R15:R25" si="0">P15-Q15</f>
        <v>0</v>
      </c>
    </row>
    <row r="16" spans="2:21" x14ac:dyDescent="0.2">
      <c r="B16" s="110" t="s">
        <v>41</v>
      </c>
      <c r="C16" s="98"/>
      <c r="D16" s="98"/>
      <c r="E16" s="98"/>
      <c r="F16" s="98"/>
      <c r="G16" s="98"/>
      <c r="H16" s="98"/>
      <c r="I16" s="98"/>
      <c r="J16" s="98"/>
      <c r="N16" s="107" t="s">
        <v>42</v>
      </c>
      <c r="O16" s="105"/>
      <c r="P16" s="95">
        <f>VLOOKUP($P$13,Details!$A:$L,MATCH(Note!N16,Table91213[#Headers],),)</f>
        <v>51.3</v>
      </c>
      <c r="Q16" s="95">
        <f>VLOOKUP($Q$13,Details!$A:$L,MATCH(Note!N16,Table91213[#Headers],),)</f>
        <v>48</v>
      </c>
      <c r="R16" s="79">
        <f t="shared" si="0"/>
        <v>3.2999999999999972</v>
      </c>
    </row>
    <row r="17" spans="2:18" x14ac:dyDescent="0.2">
      <c r="B17" s="98" t="s">
        <v>43</v>
      </c>
      <c r="C17" s="98"/>
      <c r="D17" s="98"/>
      <c r="E17" s="98"/>
      <c r="F17" s="98"/>
      <c r="N17" s="107" t="s">
        <v>44</v>
      </c>
      <c r="O17" s="105"/>
      <c r="P17" s="95">
        <f>VLOOKUP($P$13,Details!$A:$L,MATCH(Note!N17,Table91213[#Headers],),)</f>
        <v>52.5</v>
      </c>
      <c r="Q17" s="95">
        <f>VLOOKUP($Q$13,Details!$A:$L,MATCH(Note!N17,Table91213[#Headers],),)</f>
        <v>54.4</v>
      </c>
      <c r="R17" s="79">
        <f t="shared" si="0"/>
        <v>-1.8999999999999986</v>
      </c>
    </row>
    <row r="18" spans="2:18" x14ac:dyDescent="0.2">
      <c r="B18" s="98" t="s">
        <v>45</v>
      </c>
      <c r="C18" s="98"/>
      <c r="D18" s="98"/>
      <c r="E18" s="98"/>
      <c r="F18" s="98"/>
      <c r="N18" s="107" t="s">
        <v>46</v>
      </c>
      <c r="O18" s="105"/>
      <c r="P18" s="95">
        <f>VLOOKUP($P$13,Details!$A:$L,MATCH(Note!N18,Table91213[#Headers],),)</f>
        <v>53</v>
      </c>
      <c r="Q18" s="95">
        <f>VLOOKUP($Q$13,Details!$A:$L,MATCH(Note!N18,Table91213[#Headers],),)</f>
        <v>51.3</v>
      </c>
      <c r="R18" s="79">
        <f t="shared" si="0"/>
        <v>1.7000000000000028</v>
      </c>
    </row>
    <row r="19" spans="2:18" x14ac:dyDescent="0.2">
      <c r="N19" s="107" t="s">
        <v>47</v>
      </c>
      <c r="O19" s="105"/>
      <c r="P19" s="95">
        <f>VLOOKUP($P$13,Details!$A:$L,MATCH(Note!N19,Table91213[#Headers],),)</f>
        <v>52.5</v>
      </c>
      <c r="Q19" s="95">
        <f>VLOOKUP($Q$13,Details!$A:$L,MATCH(Note!N19,Table91213[#Headers],),)</f>
        <v>60</v>
      </c>
      <c r="R19" s="79">
        <f t="shared" si="0"/>
        <v>-7.5</v>
      </c>
    </row>
    <row r="20" spans="2:18" x14ac:dyDescent="0.2">
      <c r="B20" s="111" t="s">
        <v>2</v>
      </c>
      <c r="C20" s="98"/>
      <c r="D20" s="98"/>
      <c r="E20" s="98"/>
      <c r="F20" s="98"/>
      <c r="G20" s="98"/>
      <c r="H20" s="98"/>
      <c r="I20" s="98"/>
      <c r="J20" s="98"/>
      <c r="N20" s="107" t="s">
        <v>48</v>
      </c>
      <c r="O20" s="105"/>
      <c r="P20" s="95">
        <f>VLOOKUP($P$13,Details!$A:$L,MATCH(Note!N20,Table91213[#Headers],),)</f>
        <v>50.4</v>
      </c>
      <c r="Q20" s="95">
        <f>VLOOKUP($Q$13,Details!$A:$L,MATCH(Note!N20,Table91213[#Headers],),)</f>
        <v>53.5</v>
      </c>
      <c r="R20" s="79">
        <f t="shared" si="0"/>
        <v>-3.1000000000000014</v>
      </c>
    </row>
    <row r="21" spans="2:18" x14ac:dyDescent="0.2">
      <c r="B21" s="111" t="s">
        <v>49</v>
      </c>
      <c r="C21" s="98"/>
      <c r="D21" s="98"/>
      <c r="E21" s="98"/>
      <c r="F21" s="98"/>
      <c r="G21" s="98"/>
      <c r="H21" s="98"/>
      <c r="I21" s="98"/>
      <c r="J21" s="98"/>
      <c r="N21" s="107" t="s">
        <v>50</v>
      </c>
      <c r="O21" s="105"/>
      <c r="P21" s="95">
        <f>VLOOKUP($P$13,Details!$A:$L,MATCH(Note!N21,Table91213[#Headers],),)</f>
        <v>38.9</v>
      </c>
      <c r="Q21" s="95">
        <f>VLOOKUP($Q$13,Details!$A:$L,MATCH(Note!N21,Table91213[#Headers],),)</f>
        <v>39.5</v>
      </c>
      <c r="R21" s="79">
        <f t="shared" si="0"/>
        <v>-0.60000000000000142</v>
      </c>
    </row>
    <row r="22" spans="2:18" x14ac:dyDescent="0.2">
      <c r="B22" s="98"/>
      <c r="C22" s="98"/>
      <c r="D22" s="98"/>
      <c r="E22" s="98"/>
      <c r="F22" s="98"/>
      <c r="G22" s="98"/>
      <c r="H22" s="98"/>
      <c r="I22" s="98"/>
      <c r="J22" s="98"/>
      <c r="N22" s="107" t="s">
        <v>51</v>
      </c>
      <c r="O22" s="105"/>
      <c r="P22" s="95">
        <f>VLOOKUP($P$13,Details!$A:$L,MATCH(Note!N22,Table91213[#Headers],),)</f>
        <v>53.1</v>
      </c>
      <c r="Q22" s="95">
        <f>VLOOKUP($Q$13,Details!$A:$L,MATCH(Note!N22,Table91213[#Headers],),)</f>
        <v>57.3</v>
      </c>
      <c r="R22" s="79">
        <f t="shared" si="0"/>
        <v>-4.1999999999999957</v>
      </c>
    </row>
    <row r="23" spans="2:18" x14ac:dyDescent="0.2">
      <c r="B23" s="98"/>
      <c r="C23" s="98"/>
      <c r="D23" s="98"/>
      <c r="E23" s="98"/>
      <c r="F23" s="98"/>
      <c r="N23" s="107" t="s">
        <v>52</v>
      </c>
      <c r="O23" s="105"/>
      <c r="P23" s="95">
        <f>VLOOKUP($P$13,Details!$A:$L,MATCH(Note!N23,Table91213[#Headers],),)</f>
        <v>55.1</v>
      </c>
      <c r="Q23" s="95">
        <f>VLOOKUP($Q$13,Details!$A:$L,MATCH(Note!N23,Table91213[#Headers],),)</f>
        <v>55.2</v>
      </c>
      <c r="R23" s="79">
        <f t="shared" si="0"/>
        <v>-0.10000000000000142</v>
      </c>
    </row>
    <row r="24" spans="2:18" x14ac:dyDescent="0.2">
      <c r="B24" s="98"/>
      <c r="C24" s="98"/>
      <c r="D24" s="98"/>
      <c r="E24" s="98"/>
      <c r="F24" s="98"/>
      <c r="N24" s="107" t="s">
        <v>53</v>
      </c>
      <c r="O24" s="105"/>
      <c r="P24" s="95">
        <f>VLOOKUP($P$13,Details!$A:$L,MATCH(Note!N24,Table91213[#Headers],),)</f>
        <v>54.2</v>
      </c>
      <c r="Q24" s="95">
        <f>VLOOKUP($Q$13,Details!$A:$L,MATCH(Note!N24,Table91213[#Headers],),)</f>
        <v>49.9</v>
      </c>
      <c r="R24" s="79">
        <f t="shared" si="0"/>
        <v>4.3000000000000043</v>
      </c>
    </row>
    <row r="25" spans="2:18" ht="16" customHeight="1" thickBot="1" x14ac:dyDescent="0.25">
      <c r="N25" s="115" t="s">
        <v>54</v>
      </c>
      <c r="O25" s="116"/>
      <c r="P25" s="80">
        <f>VLOOKUP($P$13,Details!$A:$L,MATCH(Note!N25,Table91213[#Headers],),)</f>
        <v>49.4</v>
      </c>
      <c r="Q25" s="80">
        <f>VLOOKUP($Q$13,Details!$A:$L,MATCH(Note!N25,Table91213[#Headers],),)</f>
        <v>52.6</v>
      </c>
      <c r="R25" s="81">
        <f t="shared" si="0"/>
        <v>-3.2000000000000028</v>
      </c>
    </row>
    <row r="31" spans="2:18" ht="30" customHeight="1" x14ac:dyDescent="0.2"/>
    <row r="34" spans="2:21" x14ac:dyDescent="0.2">
      <c r="B34" s="114"/>
      <c r="C34" s="98"/>
      <c r="D34" s="98"/>
      <c r="E34" s="98"/>
      <c r="F34" s="98"/>
      <c r="G34" s="98"/>
      <c r="H34" s="98"/>
      <c r="I34" s="98"/>
      <c r="J34" s="98"/>
      <c r="K34" s="98"/>
      <c r="L34" s="98"/>
      <c r="M34" s="98"/>
      <c r="N34" s="98"/>
      <c r="O34" s="98"/>
      <c r="P34" s="98"/>
      <c r="Q34" s="98"/>
      <c r="R34" s="98"/>
      <c r="S34" s="98"/>
      <c r="T34" s="98"/>
      <c r="U34" s="98"/>
    </row>
    <row r="35" spans="2:21" x14ac:dyDescent="0.2">
      <c r="B35" s="110"/>
      <c r="C35" s="98"/>
      <c r="D35" s="98"/>
      <c r="E35" s="98"/>
      <c r="F35" s="98"/>
      <c r="G35" s="98"/>
      <c r="H35" s="98"/>
      <c r="I35" s="98"/>
      <c r="J35" s="98"/>
      <c r="K35" s="98"/>
      <c r="L35" s="98"/>
      <c r="M35" s="98"/>
      <c r="N35" s="98"/>
      <c r="O35" s="98"/>
      <c r="P35" s="98"/>
      <c r="Q35" s="98"/>
      <c r="R35" s="98"/>
      <c r="S35" s="98"/>
      <c r="T35" s="98"/>
      <c r="U35" s="98"/>
    </row>
    <row r="36" spans="2:21" x14ac:dyDescent="0.2">
      <c r="B36" s="113"/>
      <c r="C36" s="98"/>
      <c r="D36" s="98"/>
      <c r="E36" s="98"/>
      <c r="F36" s="98"/>
      <c r="G36" s="98"/>
      <c r="H36" s="98"/>
      <c r="I36" s="98"/>
      <c r="J36" s="98"/>
      <c r="K36" s="98"/>
      <c r="L36" s="98"/>
      <c r="M36" s="98"/>
      <c r="N36" s="98"/>
      <c r="O36" s="98"/>
      <c r="P36" s="98"/>
      <c r="Q36" s="98"/>
      <c r="R36" s="98"/>
      <c r="S36" s="98"/>
      <c r="T36" s="98"/>
      <c r="U36" s="98"/>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40" priority="6" operator="lessThan">
      <formula>0</formula>
    </cfRule>
    <cfRule type="cellIs" dxfId="3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4"/>
  <sheetViews>
    <sheetView zoomScale="170" zoomScaleNormal="170" workbookViewId="0">
      <pane ySplit="1" topLeftCell="A26" activePane="bottomLeft" state="frozen"/>
      <selection pane="bottomLeft" activeCell="D40" sqref="D40"/>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2">
      <c r="A38" s="96">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2">
      <c r="A39" s="96">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2">
      <c r="A40" s="96">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2">
      <c r="A41" s="96">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2">
      <c r="A42" s="96">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2">
      <c r="A43" s="96">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2">
      <c r="A44" s="96">
        <v>44774</v>
      </c>
      <c r="B44">
        <v>-6</v>
      </c>
      <c r="C44">
        <v>-3</v>
      </c>
      <c r="D44">
        <v>7</v>
      </c>
      <c r="E44">
        <v>-1</v>
      </c>
      <c r="F44">
        <v>-2</v>
      </c>
      <c r="G44">
        <v>1</v>
      </c>
      <c r="H44">
        <v>-5</v>
      </c>
      <c r="I44">
        <v>3</v>
      </c>
      <c r="J44">
        <v>2</v>
      </c>
      <c r="K44">
        <v>10</v>
      </c>
      <c r="L44">
        <v>-4</v>
      </c>
      <c r="M44">
        <v>9</v>
      </c>
      <c r="N44">
        <v>5</v>
      </c>
      <c r="O44">
        <v>4</v>
      </c>
      <c r="P44">
        <v>6</v>
      </c>
      <c r="Q44">
        <v>0</v>
      </c>
      <c r="R44">
        <v>8</v>
      </c>
      <c r="S44">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4"/>
  <sheetViews>
    <sheetView topLeftCell="D1" zoomScale="160" zoomScaleNormal="160" workbookViewId="0">
      <pane ySplit="1" topLeftCell="A23" activePane="bottomLeft" state="frozen"/>
      <selection pane="bottomLeft" activeCell="H39" sqref="H39"/>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2">
      <c r="A38" s="96">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2">
      <c r="A39" s="96">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2">
      <c r="A40" s="96">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2">
      <c r="A41" s="96">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2">
      <c r="A42" s="96">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2">
      <c r="A43" s="96">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2">
      <c r="A44" s="96">
        <v>44774</v>
      </c>
      <c r="B44">
        <v>0</v>
      </c>
      <c r="C44">
        <v>-5</v>
      </c>
      <c r="D44">
        <v>5</v>
      </c>
      <c r="E44">
        <v>-6</v>
      </c>
      <c r="F44">
        <v>-4</v>
      </c>
      <c r="G44">
        <v>-3</v>
      </c>
      <c r="H44">
        <v>-7</v>
      </c>
      <c r="I44">
        <v>-2</v>
      </c>
      <c r="J44">
        <v>-1</v>
      </c>
      <c r="K44">
        <v>4</v>
      </c>
      <c r="L44">
        <v>0</v>
      </c>
      <c r="M44">
        <v>0</v>
      </c>
      <c r="N44">
        <v>1</v>
      </c>
      <c r="O44">
        <v>2</v>
      </c>
      <c r="P44">
        <v>0</v>
      </c>
      <c r="Q44">
        <v>6</v>
      </c>
      <c r="R44">
        <v>3</v>
      </c>
      <c r="S44">
        <v>-8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4"/>
  <sheetViews>
    <sheetView zoomScale="160" zoomScaleNormal="160" workbookViewId="0">
      <pane ySplit="1" topLeftCell="A31"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2">
      <c r="A38" s="96">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2">
      <c r="A39" s="96">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2">
      <c r="A40" s="96">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2">
      <c r="A41" s="96">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2">
      <c r="A42" s="96">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2">
      <c r="A43" s="96">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2">
      <c r="A44" s="96">
        <v>44774</v>
      </c>
      <c r="B44">
        <v>-9</v>
      </c>
      <c r="C44">
        <v>2</v>
      </c>
      <c r="D44">
        <v>-6</v>
      </c>
      <c r="E44">
        <v>0</v>
      </c>
      <c r="F44">
        <v>4</v>
      </c>
      <c r="G44">
        <v>-5</v>
      </c>
      <c r="H44">
        <v>0</v>
      </c>
      <c r="I44">
        <v>0</v>
      </c>
      <c r="J44">
        <v>3</v>
      </c>
      <c r="K44">
        <v>-4</v>
      </c>
      <c r="L44">
        <v>-3</v>
      </c>
      <c r="M44">
        <v>-2</v>
      </c>
      <c r="N44">
        <v>5</v>
      </c>
      <c r="O44">
        <v>1</v>
      </c>
      <c r="P44">
        <v>-1</v>
      </c>
      <c r="Q44">
        <v>-7</v>
      </c>
      <c r="R44">
        <v>-8</v>
      </c>
      <c r="S44">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1"/>
  <sheetViews>
    <sheetView zoomScale="150" zoomScaleNormal="150" workbookViewId="0">
      <pane ySplit="1" topLeftCell="A885" activePane="bottomLeft" state="frozen"/>
      <selection activeCell="R895" sqref="R895"/>
      <selection pane="bottomLeft" activeCell="S893" sqref="S893"/>
    </sheetView>
  </sheetViews>
  <sheetFormatPr baseColWidth="10" defaultRowHeight="15" x14ac:dyDescent="0.2"/>
  <cols>
    <col min="16" max="16" width="20.6640625" style="90" customWidth="1"/>
  </cols>
  <sheetData>
    <row r="1" spans="1:20" x14ac:dyDescent="0.2">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c r="R834">
        <v>4.719310419164807E-3</v>
      </c>
      <c r="S834">
        <v>1.9011293949556581E-2</v>
      </c>
      <c r="T834">
        <v>1.8852788696456339E-2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c r="R837">
        <v>5.5976482267073562E-3</v>
      </c>
      <c r="S837">
        <v>2.2579297461999829E-2</v>
      </c>
      <c r="T837">
        <v>2.1467165829075641E-2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c r="R840">
        <v>7.1914999120398764E-3</v>
      </c>
      <c r="S840">
        <v>2.9077796059291838E-2</v>
      </c>
      <c r="T840">
        <v>2.2665646383373719E-2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c r="R843">
        <v>9.403998383337081E-3</v>
      </c>
      <c r="S843">
        <v>3.814993904506303E-2</v>
      </c>
      <c r="T843">
        <v>2.7178855818590929E-2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c r="R846">
        <v>7.6285403612729556E-3</v>
      </c>
      <c r="S846">
        <v>3.0865108360243591E-2</v>
      </c>
      <c r="T846">
        <v>3.0153118831413011E-2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c r="R849">
        <v>8.339109088382559E-3</v>
      </c>
      <c r="S849">
        <v>3.3776005263053577E-2</v>
      </c>
      <c r="T849">
        <v>3.296152283055629E-2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c r="R852">
        <v>4.819525590204151E-3</v>
      </c>
      <c r="S852">
        <v>1.9417917650261129E-2</v>
      </c>
      <c r="T852">
        <v>3.0528859123791111E-2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c r="R855">
        <v>2.2314183511113221E-3</v>
      </c>
      <c r="S855">
        <v>8.9555932393461379E-3</v>
      </c>
      <c r="T855">
        <v>2.3206170953918571E-2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c r="R858">
        <v>5.9779029009820791E-3</v>
      </c>
      <c r="S858">
        <v>2.4126879308669521E-2</v>
      </c>
      <c r="T858">
        <v>2.1530015140813302E-2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c r="R861">
        <v>7.9292440820582337E-3</v>
      </c>
      <c r="S861">
        <v>3.2096211890165323E-2</v>
      </c>
      <c r="T861">
        <v>2.111478835615084E-2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c r="R864">
        <v>6.8549879130956641E-3</v>
      </c>
      <c r="S864">
        <v>2.770318750334555E-2</v>
      </c>
      <c r="T864">
        <v>2.3183259983257681E-2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c r="R867">
        <v>4.690976182113644E-3</v>
      </c>
      <c r="S867">
        <v>1.8896349662488991E-2</v>
      </c>
      <c r="T867">
        <v>2.5694235346395491E-2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c r="R870">
        <v>-1.303582746034216E-2</v>
      </c>
      <c r="S870">
        <v>-5.1132545037274268E-2</v>
      </c>
      <c r="T870">
        <v>6.3078516417420767E-3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c r="R873">
        <v>-8.9372505011610218E-2</v>
      </c>
      <c r="S873">
        <v>-0.31235698461085082</v>
      </c>
      <c r="T873">
        <v>-9.0837374242250385E-2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c r="R876">
        <v>7.547534636423657E-2</v>
      </c>
      <c r="S876">
        <v>0.33783279300793229</v>
      </c>
      <c r="T876">
        <v>-2.8875059888336659E-2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c r="R879">
        <v>1.115276765936578E-2</v>
      </c>
      <c r="S879">
        <v>4.536294038119415E-2</v>
      </c>
      <c r="T879">
        <v>-2.2629152430098401E-2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c r="R882">
        <v>1.533889627211066E-2</v>
      </c>
      <c r="S882">
        <v>6.278176672776592E-2</v>
      </c>
      <c r="T882">
        <v>5.4697680328273934E-3</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c r="R885">
        <v>1.6407465395443108E-2</v>
      </c>
      <c r="S885">
        <v>6.7262831458960726E-2</v>
      </c>
      <c r="T885">
        <v>0.12226677108077</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c r="R888">
        <v>5.7094811059921454E-3</v>
      </c>
      <c r="S888">
        <v>2.303425900825307E-2</v>
      </c>
      <c r="T888">
        <v>4.9465555692882128E-2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19806.29</v>
      </c>
      <c r="O891">
        <v>5.7094811059921454E-3</v>
      </c>
      <c r="P891">
        <v>4.9465555692882128E-2</v>
      </c>
      <c r="Q891">
        <v>2.303425900825307E-2</v>
      </c>
      <c r="R891">
        <v>1.6807782659928411E-2</v>
      </c>
      <c r="S891">
        <v>6.894521269365228E-2</v>
      </c>
      <c r="T891">
        <v>5.5334840384407918E-2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N894">
        <v>19727.918000000001</v>
      </c>
      <c r="O894">
        <v>5.7094811059921454E-3</v>
      </c>
      <c r="P894">
        <v>4.9465555692882128E-2</v>
      </c>
      <c r="Q894">
        <v>2.303425900825307E-2</v>
      </c>
      <c r="R894">
        <v>-3.9569247951029389E-3</v>
      </c>
      <c r="S894">
        <v>-1.573400323056107E-2</v>
      </c>
      <c r="T894">
        <v>3.5278923763051057E-2</v>
      </c>
    </row>
    <row r="895" spans="1:20" x14ac:dyDescent="0.2">
      <c r="A895" s="96">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2">
      <c r="A896" s="96">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2">
      <c r="A897" s="96">
        <v>44652</v>
      </c>
      <c r="B897">
        <v>53.5</v>
      </c>
      <c r="C897">
        <v>51.4</v>
      </c>
      <c r="D897">
        <v>56</v>
      </c>
      <c r="E897">
        <v>84.6</v>
      </c>
      <c r="F897">
        <v>53.6</v>
      </c>
      <c r="G897">
        <v>37.1</v>
      </c>
      <c r="H897">
        <v>51.6</v>
      </c>
      <c r="I897">
        <v>67.2</v>
      </c>
      <c r="J897">
        <v>50.9</v>
      </c>
      <c r="K897">
        <v>52.7</v>
      </c>
      <c r="L897">
        <v>55.4</v>
      </c>
      <c r="M897">
        <v>4131.93017578125</v>
      </c>
      <c r="N897">
        <v>19699.465</v>
      </c>
      <c r="O897">
        <v>5.7094811059921454E-3</v>
      </c>
      <c r="P897">
        <v>4.9465555692882128E-2</v>
      </c>
      <c r="Q897">
        <v>2.303425900825307E-2</v>
      </c>
      <c r="R897">
        <v>-1.442270796137805E-3</v>
      </c>
      <c r="S897">
        <v>-5.7566143104575973E-3</v>
      </c>
      <c r="T897">
        <v>1.7097774663870979E-2</v>
      </c>
    </row>
    <row r="898" spans="1:20" x14ac:dyDescent="0.2">
      <c r="A898" s="96">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2">
      <c r="A899" s="96">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2">
      <c r="A900" s="96">
        <v>44743</v>
      </c>
      <c r="B900">
        <v>48</v>
      </c>
      <c r="C900">
        <v>54.4</v>
      </c>
      <c r="D900">
        <v>51.3</v>
      </c>
      <c r="E900">
        <v>60</v>
      </c>
      <c r="F900">
        <v>53.5</v>
      </c>
      <c r="G900">
        <v>39.5</v>
      </c>
      <c r="H900">
        <v>57.3</v>
      </c>
      <c r="I900">
        <v>55.2</v>
      </c>
      <c r="J900">
        <v>49.9</v>
      </c>
      <c r="K900">
        <v>52.6</v>
      </c>
      <c r="L900">
        <v>52.8</v>
      </c>
      <c r="M900">
        <v>4130.2900390625</v>
      </c>
      <c r="O900">
        <v>5.7094811059921454E-3</v>
      </c>
      <c r="P900">
        <v>4.9465555692882128E-2</v>
      </c>
      <c r="Q900">
        <v>2.303425900825307E-2</v>
      </c>
    </row>
    <row r="901" spans="1:20" x14ac:dyDescent="0.2">
      <c r="A901" s="96">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L3" sqref="L3"/>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1" width="9.1640625" style="91" customWidth="1"/>
    <col min="52" max="16384" width="9.1640625" style="91"/>
  </cols>
  <sheetData>
    <row r="1" spans="1:25" x14ac:dyDescent="0.2">
      <c r="J1" s="91" t="s">
        <v>74</v>
      </c>
      <c r="L1" s="32">
        <v>44774</v>
      </c>
      <c r="O1" s="6"/>
    </row>
    <row r="2" spans="1:25" x14ac:dyDescent="0.2">
      <c r="D2" s="91">
        <f>VLOOKUP(A6,$U:$V,2,)</f>
        <v>39</v>
      </c>
      <c r="L2" s="33">
        <v>44</v>
      </c>
      <c r="Y2" s="62"/>
    </row>
    <row r="4" spans="1:25" ht="16" customHeight="1" thickBot="1" x14ac:dyDescent="0.25">
      <c r="U4" s="62">
        <f t="shared" ref="U4:U10" si="0">DATE(YEAR(U5),MONTH(U5)-1,DAY(U5))</f>
        <v>44562</v>
      </c>
      <c r="V4" s="1">
        <f t="shared" ref="V4:V10" si="1">V5-1</f>
        <v>37</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44593</v>
      </c>
      <c r="V5" s="1">
        <f t="shared" si="1"/>
        <v>38</v>
      </c>
    </row>
    <row r="6" spans="1:25" x14ac:dyDescent="0.2">
      <c r="A6" s="64">
        <f>DATE(YEAR(A7),MONTH(A7)-1,DAY(A7))</f>
        <v>44621</v>
      </c>
      <c r="B6" s="65">
        <f>VLOOKUP($B$5,'Sectors Trend'!$B$6:$AW$23,VLOOKUP(A6,$U:$V,2,),)</f>
        <v>10</v>
      </c>
      <c r="C6" s="65">
        <f>VLOOKUP($C$5,'Sectors Trend'!$B$6:$AW$23,VLOOKUP(A6,$U:$V,2,),)</f>
        <v>4</v>
      </c>
      <c r="D6" s="65">
        <f>VLOOKUP($D$5,'Sectors Trend'!$B$6:$AW$23,VLOOKUP(A6,$U:$V,2,),)</f>
        <v>6</v>
      </c>
      <c r="E6" s="65">
        <f>VLOOKUP($E$5,'Sectors Trend'!$B$6:$AW$23,VLOOKUP(A6,$U:$V,2,),)</f>
        <v>15</v>
      </c>
      <c r="F6" s="65">
        <f>VLOOKUP($F$5,'Sectors Trend'!$B$6:$AW$23,VLOOKUP(A6,$U:$V,2,),)</f>
        <v>0</v>
      </c>
      <c r="G6" s="65">
        <f>VLOOKUP($G$5,'Sectors Trend'!$B$6:$AW$23,VLOOKUP(A6,$U:$V,2,),)</f>
        <v>2</v>
      </c>
      <c r="H6" s="65">
        <f>VLOOKUP($H$5,'Sectors Trend'!$B$6:$AW$23,VLOOKUP(A6,$U:$V,2,),)</f>
        <v>3</v>
      </c>
      <c r="I6" s="65">
        <f>VLOOKUP($I$5,'Sectors Trend'!$B$6:$AW$23,VLOOKUP(A6,$U:$V,2,),)</f>
        <v>-1</v>
      </c>
      <c r="J6" s="65">
        <f>VLOOKUP($J$5,'Sectors Trend'!$B$6:$AW$23,VLOOKUP(A6,$U:$V,2,),)</f>
        <v>1</v>
      </c>
      <c r="K6" s="65">
        <f>VLOOKUP($K$5,'Sectors Trend'!$B$6:$AW$23,VLOOKUP(A6,$U:$V,2,),)</f>
        <v>11</v>
      </c>
      <c r="L6" s="65">
        <f>VLOOKUP($L$5,'Sectors Trend'!$B$6:$AW$23,VLOOKUP(A6,$U:$V,2,),)</f>
        <v>13</v>
      </c>
      <c r="M6" s="65">
        <f>VLOOKUP($M$5,'Sectors Trend'!$B$6:$AW$23,VLOOKUP(A6,$U:$V,2,),)</f>
        <v>14</v>
      </c>
      <c r="N6" s="65">
        <f>VLOOKUP($N$5,'Sectors Trend'!$B$6:$AW$23,VLOOKUP(A6,$U:$V,2,),)</f>
        <v>8</v>
      </c>
      <c r="O6" s="65">
        <f>VLOOKUP($O$5,'Sectors Trend'!$B$6:$AW$23,VLOOKUP(A6,$U:$V,2,),)</f>
        <v>5</v>
      </c>
      <c r="P6" s="65">
        <f>VLOOKUP($P$5,'Sectors Trend'!$B$6:$AW$23,VLOOKUP(A6,$U:$V,2,),)</f>
        <v>7</v>
      </c>
      <c r="Q6" s="65">
        <f>VLOOKUP($Q$5,'Sectors Trend'!$B$6:$AW$23,VLOOKUP(A6,$U:$V,2,),)</f>
        <v>12</v>
      </c>
      <c r="R6" s="65">
        <f>VLOOKUP($R$5,'Sectors Trend'!$B$6:$AW$23,VLOOKUP(A6,$U:$V,2,),)</f>
        <v>9</v>
      </c>
      <c r="S6" s="66">
        <f>VLOOKUP($S$5,'Sectors Trend'!$B$6:$AW$23,VLOOKUP(A6,$U:$V,2,),)</f>
        <v>-2</v>
      </c>
      <c r="U6" s="62">
        <f t="shared" si="0"/>
        <v>44621</v>
      </c>
      <c r="V6" s="1">
        <f t="shared" si="1"/>
        <v>39</v>
      </c>
    </row>
    <row r="7" spans="1:25" x14ac:dyDescent="0.2">
      <c r="A7" s="67">
        <f>DATE(YEAR(A8),MONTH(A8)-1,DAY(A8))</f>
        <v>44652</v>
      </c>
      <c r="B7" s="5">
        <f>VLOOKUP($B$5,'Sectors Trend'!$B$6:$AW$23,VLOOKUP(A7,$U:$V,2,),)</f>
        <v>16</v>
      </c>
      <c r="C7" s="5">
        <f>VLOOKUP($C$5,'Sectors Trend'!$B$6:$AW$23,VLOOKUP(A7,$U:$V,2,),)</f>
        <v>13</v>
      </c>
      <c r="D7" s="5">
        <f>VLOOKUP($D$5,'Sectors Trend'!$B$6:$AW$23,VLOOKUP(A7,$U:$V,2,),)</f>
        <v>8</v>
      </c>
      <c r="E7" s="5">
        <f>VLOOKUP($E$5,'Sectors Trend'!$B$6:$AW$23,VLOOKUP(A7,$U:$V,2,),)</f>
        <v>17</v>
      </c>
      <c r="F7" s="5">
        <f>VLOOKUP($F$5,'Sectors Trend'!$B$6:$AW$23,VLOOKUP(A7,$U:$V,2,),)</f>
        <v>10</v>
      </c>
      <c r="G7" s="5">
        <f>VLOOKUP($G$5,'Sectors Trend'!$B$6:$AW$23,VLOOKUP(A7,$U:$V,2,),)</f>
        <v>7</v>
      </c>
      <c r="H7" s="5">
        <f>VLOOKUP($H$5,'Sectors Trend'!$B$6:$AW$23,VLOOKUP(A7,$U:$V,2,),)</f>
        <v>14</v>
      </c>
      <c r="I7" s="5">
        <f>VLOOKUP($I$5,'Sectors Trend'!$B$6:$AW$23,VLOOKUP(A7,$U:$V,2,),)</f>
        <v>-1</v>
      </c>
      <c r="J7" s="5">
        <f>VLOOKUP($J$5,'Sectors Trend'!$B$6:$AW$23,VLOOKUP(A7,$U:$V,2,),)</f>
        <v>15</v>
      </c>
      <c r="K7" s="5">
        <f>VLOOKUP($K$5,'Sectors Trend'!$B$6:$AW$23,VLOOKUP(A7,$U:$V,2,),)</f>
        <v>2</v>
      </c>
      <c r="L7" s="5">
        <f>VLOOKUP($L$5,'Sectors Trend'!$B$6:$AW$23,VLOOKUP(A7,$U:$V,2,),)</f>
        <v>12</v>
      </c>
      <c r="M7" s="5">
        <f>VLOOKUP($M$5,'Sectors Trend'!$B$6:$AW$23,VLOOKUP(A7,$U:$V,2,),)</f>
        <v>6</v>
      </c>
      <c r="N7" s="5">
        <f>VLOOKUP($N$5,'Sectors Trend'!$B$6:$AW$23,VLOOKUP(A7,$U:$V,2,),)</f>
        <v>11</v>
      </c>
      <c r="O7" s="5">
        <f>VLOOKUP($O$5,'Sectors Trend'!$B$6:$AW$23,VLOOKUP(A7,$U:$V,2,),)</f>
        <v>5</v>
      </c>
      <c r="P7" s="5">
        <f>VLOOKUP($P$5,'Sectors Trend'!$B$6:$AW$23,VLOOKUP(A7,$U:$V,2,),)</f>
        <v>3</v>
      </c>
      <c r="Q7" s="5">
        <f>VLOOKUP($Q$5,'Sectors Trend'!$B$6:$AW$23,VLOOKUP(A7,$U:$V,2,),)</f>
        <v>9</v>
      </c>
      <c r="R7" s="5">
        <f>VLOOKUP($R$5,'Sectors Trend'!$B$6:$AW$23,VLOOKUP(A7,$U:$V,2,),)</f>
        <v>4</v>
      </c>
      <c r="S7" s="68">
        <f>VLOOKUP($S$5,'Sectors Trend'!$B$6:$AW$23,VLOOKUP(A7,$U:$V,2,),)</f>
        <v>1</v>
      </c>
      <c r="U7" s="62">
        <f t="shared" si="0"/>
        <v>44652</v>
      </c>
      <c r="V7" s="1">
        <f t="shared" si="1"/>
        <v>40</v>
      </c>
    </row>
    <row r="8" spans="1:25" x14ac:dyDescent="0.2">
      <c r="A8" s="67">
        <f>DATE(YEAR(A9),MONTH(A9)-1,DAY(A9))</f>
        <v>44682</v>
      </c>
      <c r="B8" s="5">
        <f>VLOOKUP($B$5,'Sectors Trend'!$B$6:$AW$23,VLOOKUP(A8,$U:$V,2,),)</f>
        <v>13</v>
      </c>
      <c r="C8" s="5">
        <f>VLOOKUP($C$5,'Sectors Trend'!$B$6:$AW$23,VLOOKUP(A8,$U:$V,2,),)</f>
        <v>11</v>
      </c>
      <c r="D8" s="5">
        <f>VLOOKUP($D$5,'Sectors Trend'!$B$6:$AW$23,VLOOKUP(A8,$U:$V,2,),)</f>
        <v>8</v>
      </c>
      <c r="E8" s="5">
        <f>VLOOKUP($E$5,'Sectors Trend'!$B$6:$AW$23,VLOOKUP(A8,$U:$V,2,),)</f>
        <v>15</v>
      </c>
      <c r="F8" s="5">
        <f>VLOOKUP($F$5,'Sectors Trend'!$B$6:$AW$23,VLOOKUP(A8,$U:$V,2,),)</f>
        <v>14</v>
      </c>
      <c r="G8" s="5">
        <f>VLOOKUP($G$5,'Sectors Trend'!$B$6:$AW$23,VLOOKUP(A8,$U:$V,2,),)</f>
        <v>2</v>
      </c>
      <c r="H8" s="5">
        <f>VLOOKUP($H$5,'Sectors Trend'!$B$6:$AW$23,VLOOKUP(A8,$U:$V,2,),)</f>
        <v>12</v>
      </c>
      <c r="I8" s="5">
        <f>VLOOKUP($I$5,'Sectors Trend'!$B$6:$AW$23,VLOOKUP(A8,$U:$V,2,),)</f>
        <v>7</v>
      </c>
      <c r="J8" s="5">
        <f>VLOOKUP($J$5,'Sectors Trend'!$B$6:$AW$23,VLOOKUP(A8,$U:$V,2,),)</f>
        <v>6</v>
      </c>
      <c r="K8" s="5">
        <f>VLOOKUP($K$5,'Sectors Trend'!$B$6:$AW$23,VLOOKUP(A8,$U:$V,2,),)</f>
        <v>3</v>
      </c>
      <c r="L8" s="5">
        <f>VLOOKUP($L$5,'Sectors Trend'!$B$6:$AW$23,VLOOKUP(A8,$U:$V,2,),)</f>
        <v>10</v>
      </c>
      <c r="M8" s="5">
        <f>VLOOKUP($M$5,'Sectors Trend'!$B$6:$AW$23,VLOOKUP(A8,$U:$V,2,),)</f>
        <v>-1</v>
      </c>
      <c r="N8" s="5">
        <f>VLOOKUP($N$5,'Sectors Trend'!$B$6:$AW$23,VLOOKUP(A8,$U:$V,2,),)</f>
        <v>9</v>
      </c>
      <c r="O8" s="5">
        <f>VLOOKUP($O$5,'Sectors Trend'!$B$6:$AW$23,VLOOKUP(A8,$U:$V,2,),)</f>
        <v>4</v>
      </c>
      <c r="P8" s="5">
        <f>VLOOKUP($P$5,'Sectors Trend'!$B$6:$AW$23,VLOOKUP(A8,$U:$V,2,),)</f>
        <v>5</v>
      </c>
      <c r="Q8" s="5">
        <f>VLOOKUP($Q$5,'Sectors Trend'!$B$6:$AW$23,VLOOKUP(A8,$U:$V,2,),)</f>
        <v>1</v>
      </c>
      <c r="R8" s="5">
        <f>VLOOKUP($R$5,'Sectors Trend'!$B$6:$AW$23,VLOOKUP(A8,$U:$V,2,),)</f>
        <v>0</v>
      </c>
      <c r="S8" s="68">
        <f>VLOOKUP($S$5,'Sectors Trend'!$B$6:$AW$23,VLOOKUP(A8,$U:$V,2,),)</f>
        <v>0</v>
      </c>
      <c r="U8" s="62">
        <f t="shared" si="0"/>
        <v>44682</v>
      </c>
      <c r="V8" s="1">
        <f t="shared" si="1"/>
        <v>41</v>
      </c>
    </row>
    <row r="9" spans="1:25" x14ac:dyDescent="0.2">
      <c r="A9" s="67">
        <f>DATE(YEAR(A10),MONTH(A10)-1,DAY(A10))</f>
        <v>44713</v>
      </c>
      <c r="B9" s="5">
        <f>VLOOKUP($B$5,'Sectors Trend'!$B$6:$AW$23,VLOOKUP(A9,$U:$V,2,),)</f>
        <v>11</v>
      </c>
      <c r="C9" s="5">
        <f>VLOOKUP($C$5,'Sectors Trend'!$B$6:$AW$23,VLOOKUP(A9,$U:$V,2,),)</f>
        <v>12</v>
      </c>
      <c r="D9" s="5">
        <f>VLOOKUP($D$5,'Sectors Trend'!$B$6:$AW$23,VLOOKUP(A9,$U:$V,2,),)</f>
        <v>-3</v>
      </c>
      <c r="E9" s="5">
        <f>VLOOKUP($E$5,'Sectors Trend'!$B$6:$AW$23,VLOOKUP(A9,$U:$V,2,),)</f>
        <v>15</v>
      </c>
      <c r="F9" s="5">
        <f>VLOOKUP($F$5,'Sectors Trend'!$B$6:$AW$23,VLOOKUP(A9,$U:$V,2,),)</f>
        <v>13</v>
      </c>
      <c r="G9" s="5">
        <f>VLOOKUP($G$5,'Sectors Trend'!$B$6:$AW$23,VLOOKUP(A9,$U:$V,2,),)</f>
        <v>9</v>
      </c>
      <c r="H9" s="5">
        <f>VLOOKUP($H$5,'Sectors Trend'!$B$6:$AW$23,VLOOKUP(A9,$U:$V,2,),)</f>
        <v>8</v>
      </c>
      <c r="I9" s="5">
        <f>VLOOKUP($I$5,'Sectors Trend'!$B$6:$AW$23,VLOOKUP(A9,$U:$V,2,),)</f>
        <v>3</v>
      </c>
      <c r="J9" s="5">
        <f>VLOOKUP($J$5,'Sectors Trend'!$B$6:$AW$23,VLOOKUP(A9,$U:$V,2,),)</f>
        <v>7</v>
      </c>
      <c r="K9" s="5">
        <f>VLOOKUP($K$5,'Sectors Trend'!$B$6:$AW$23,VLOOKUP(A9,$U:$V,2,),)</f>
        <v>4</v>
      </c>
      <c r="L9" s="5">
        <f>VLOOKUP($L$5,'Sectors Trend'!$B$6:$AW$23,VLOOKUP(A9,$U:$V,2,),)</f>
        <v>2</v>
      </c>
      <c r="M9" s="5">
        <f>VLOOKUP($M$5,'Sectors Trend'!$B$6:$AW$23,VLOOKUP(A9,$U:$V,2,),)</f>
        <v>-1</v>
      </c>
      <c r="N9" s="5">
        <f>VLOOKUP($N$5,'Sectors Trend'!$B$6:$AW$23,VLOOKUP(A9,$U:$V,2,),)</f>
        <v>6</v>
      </c>
      <c r="O9" s="5">
        <f>VLOOKUP($O$5,'Sectors Trend'!$B$6:$AW$23,VLOOKUP(A9,$U:$V,2,),)</f>
        <v>1</v>
      </c>
      <c r="P9" s="5">
        <f>VLOOKUP($P$5,'Sectors Trend'!$B$6:$AW$23,VLOOKUP(A9,$U:$V,2,),)</f>
        <v>5</v>
      </c>
      <c r="Q9" s="5">
        <f>VLOOKUP($Q$5,'Sectors Trend'!$B$6:$AW$23,VLOOKUP(A9,$U:$V,2,),)</f>
        <v>10</v>
      </c>
      <c r="R9" s="5">
        <f>VLOOKUP($R$5,'Sectors Trend'!$B$6:$AW$23,VLOOKUP(A9,$U:$V,2,),)</f>
        <v>14</v>
      </c>
      <c r="S9" s="68">
        <f>VLOOKUP($S$5,'Sectors Trend'!$B$6:$AW$23,VLOOKUP(A9,$U:$V,2,),)</f>
        <v>-2</v>
      </c>
      <c r="U9" s="62">
        <f t="shared" si="0"/>
        <v>44713</v>
      </c>
      <c r="V9" s="1">
        <f t="shared" si="1"/>
        <v>42</v>
      </c>
    </row>
    <row r="10" spans="1:25" x14ac:dyDescent="0.2">
      <c r="A10" s="67">
        <f>DATE(YEAR(A11),MONTH(A11)-1,DAY(A11))</f>
        <v>44743</v>
      </c>
      <c r="B10" s="5">
        <f>VLOOKUP($B$5,'Sectors Trend'!$B$6:$AW$23,VLOOKUP(A10,$U:$V,2,),)</f>
        <v>5</v>
      </c>
      <c r="C10" s="5">
        <f>VLOOKUP($C$5,'Sectors Trend'!$B$6:$AW$23,VLOOKUP(A10,$U:$V,2,),)</f>
        <v>7</v>
      </c>
      <c r="D10" s="5">
        <f>VLOOKUP($D$5,'Sectors Trend'!$B$6:$AW$23,VLOOKUP(A10,$U:$V,2,),)</f>
        <v>-5</v>
      </c>
      <c r="E10" s="5">
        <f>VLOOKUP($E$5,'Sectors Trend'!$B$6:$AW$23,VLOOKUP(A10,$U:$V,2,),)</f>
        <v>11</v>
      </c>
      <c r="F10" s="5">
        <f>VLOOKUP($F$5,'Sectors Trend'!$B$6:$AW$23,VLOOKUP(A10,$U:$V,2,),)</f>
        <v>8</v>
      </c>
      <c r="G10" s="5">
        <f>VLOOKUP($G$5,'Sectors Trend'!$B$6:$AW$23,VLOOKUP(A10,$U:$V,2,),)</f>
        <v>3</v>
      </c>
      <c r="H10" s="5">
        <f>VLOOKUP($H$5,'Sectors Trend'!$B$6:$AW$23,VLOOKUP(A10,$U:$V,2,),)</f>
        <v>10</v>
      </c>
      <c r="I10" s="5">
        <f>VLOOKUP($I$5,'Sectors Trend'!$B$6:$AW$23,VLOOKUP(A10,$U:$V,2,),)</f>
        <v>9</v>
      </c>
      <c r="J10" s="5">
        <f>VLOOKUP($J$5,'Sectors Trend'!$B$6:$AW$23,VLOOKUP(A10,$U:$V,2,),)</f>
        <v>2</v>
      </c>
      <c r="K10" s="5">
        <f>VLOOKUP($K$5,'Sectors Trend'!$B$6:$AW$23,VLOOKUP(A10,$U:$V,2,),)</f>
        <v>-4</v>
      </c>
      <c r="L10" s="5">
        <f>VLOOKUP($L$5,'Sectors Trend'!$B$6:$AW$23,VLOOKUP(A10,$U:$V,2,),)</f>
        <v>-2</v>
      </c>
      <c r="M10" s="5">
        <f>VLOOKUP($M$5,'Sectors Trend'!$B$6:$AW$23,VLOOKUP(A10,$U:$V,2,),)</f>
        <v>-6</v>
      </c>
      <c r="N10" s="5">
        <f>VLOOKUP($N$5,'Sectors Trend'!$B$6:$AW$23,VLOOKUP(A10,$U:$V,2,),)</f>
        <v>6</v>
      </c>
      <c r="O10" s="5">
        <f>VLOOKUP($O$5,'Sectors Trend'!$B$6:$AW$23,VLOOKUP(A10,$U:$V,2,),)</f>
        <v>-1</v>
      </c>
      <c r="P10" s="5">
        <f>VLOOKUP($P$5,'Sectors Trend'!$B$6:$AW$23,VLOOKUP(A10,$U:$V,2,),)</f>
        <v>-3</v>
      </c>
      <c r="Q10" s="5">
        <f>VLOOKUP($Q$5,'Sectors Trend'!$B$6:$AW$23,VLOOKUP(A10,$U:$V,2,),)</f>
        <v>1</v>
      </c>
      <c r="R10" s="5">
        <f>VLOOKUP($R$5,'Sectors Trend'!$B$6:$AW$23,VLOOKUP(A10,$U:$V,2,),)</f>
        <v>4</v>
      </c>
      <c r="S10" s="68">
        <f>VLOOKUP($S$5,'Sectors Trend'!$B$6:$AW$23,VLOOKUP(A10,$U:$V,2,),)</f>
        <v>-7</v>
      </c>
      <c r="U10" s="62">
        <f t="shared" si="0"/>
        <v>44743</v>
      </c>
      <c r="V10" s="1">
        <f t="shared" si="1"/>
        <v>43</v>
      </c>
    </row>
    <row r="11" spans="1:25" ht="16" customHeight="1" thickBot="1" x14ac:dyDescent="0.25">
      <c r="A11" s="69">
        <f>L1</f>
        <v>44774</v>
      </c>
      <c r="B11" s="70">
        <f>VLOOKUP($B$5,'Sectors Trend'!$B$6:$AW$23,VLOOKUP(A11,$U:$V,2,),)</f>
        <v>3</v>
      </c>
      <c r="C11" s="70">
        <f>VLOOKUP($C$5,'Sectors Trend'!$B$6:$AW$23,VLOOKUP(A11,$U:$V,2,),)</f>
        <v>7</v>
      </c>
      <c r="D11" s="70">
        <f>VLOOKUP($D$5,'Sectors Trend'!$B$6:$AW$23,VLOOKUP(A11,$U:$V,2,),)</f>
        <v>-4</v>
      </c>
      <c r="E11" s="70">
        <f>VLOOKUP($E$5,'Sectors Trend'!$B$6:$AW$23,VLOOKUP(A11,$U:$V,2,),)</f>
        <v>-6</v>
      </c>
      <c r="F11" s="70">
        <f>VLOOKUP($F$5,'Sectors Trend'!$B$6:$AW$23,VLOOKUP(A11,$U:$V,2,),)</f>
        <v>6</v>
      </c>
      <c r="G11" s="70">
        <f>VLOOKUP($G$5,'Sectors Trend'!$B$6:$AW$23,VLOOKUP(A11,$U:$V,2,),)</f>
        <v>4</v>
      </c>
      <c r="H11" s="70">
        <f>VLOOKUP($H$5,'Sectors Trend'!$B$6:$AW$23,VLOOKUP(A11,$U:$V,2,),)</f>
        <v>10</v>
      </c>
      <c r="I11" s="70">
        <f>VLOOKUP($I$5,'Sectors Trend'!$B$6:$AW$23,VLOOKUP(A11,$U:$V,2,),)</f>
        <v>9</v>
      </c>
      <c r="J11" s="70">
        <f>VLOOKUP($J$5,'Sectors Trend'!$B$6:$AW$23,VLOOKUP(A11,$U:$V,2,),)</f>
        <v>5</v>
      </c>
      <c r="K11" s="70">
        <f>VLOOKUP($K$5,'Sectors Trend'!$B$6:$AW$23,VLOOKUP(A11,$U:$V,2,),)</f>
        <v>2</v>
      </c>
      <c r="L11" s="70">
        <f>VLOOKUP($L$5,'Sectors Trend'!$B$6:$AW$23,VLOOKUP(A11,$U:$V,2,),)</f>
        <v>1</v>
      </c>
      <c r="M11" s="70">
        <f>VLOOKUP($M$5,'Sectors Trend'!$B$6:$AW$23,VLOOKUP(A11,$U:$V,2,),)</f>
        <v>-5</v>
      </c>
      <c r="N11" s="70">
        <f>VLOOKUP($N$5,'Sectors Trend'!$B$6:$AW$23,VLOOKUP(A11,$U:$V,2,),)</f>
        <v>8</v>
      </c>
      <c r="O11" s="70">
        <f>VLOOKUP($O$5,'Sectors Trend'!$B$6:$AW$23,VLOOKUP(A11,$U:$V,2,),)</f>
        <v>-3</v>
      </c>
      <c r="P11" s="70">
        <f>VLOOKUP($P$5,'Sectors Trend'!$B$6:$AW$23,VLOOKUP(A11,$U:$V,2,),)</f>
        <v>-2</v>
      </c>
      <c r="Q11" s="70">
        <f>VLOOKUP($Q$5,'Sectors Trend'!$B$6:$AW$23,VLOOKUP(A11,$U:$V,2,),)</f>
        <v>-1</v>
      </c>
      <c r="R11" s="70">
        <f>VLOOKUP($R$5,'Sectors Trend'!$B$6:$AW$23,VLOOKUP(A11,$U:$V,2,),)</f>
        <v>0</v>
      </c>
      <c r="S11" s="71">
        <f>VLOOKUP($S$5,'Sectors Trend'!$B$6:$AW$23,VLOOKUP(A11,$U:$V,2,),)</f>
        <v>-7</v>
      </c>
      <c r="U11" s="62">
        <f>L1</f>
        <v>44774</v>
      </c>
      <c r="V11" s="1">
        <f>L2</f>
        <v>44</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C68" sqref="C68"/>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1" width="9.1640625" style="91" customWidth="1"/>
    <col min="52" max="16384" width="9.1640625" style="91"/>
  </cols>
  <sheetData>
    <row r="1" spans="1:25" x14ac:dyDescent="0.2">
      <c r="J1" s="91" t="s">
        <v>74</v>
      </c>
      <c r="L1" s="62">
        <f>Sectors!L1</f>
        <v>44774</v>
      </c>
      <c r="O1" s="6"/>
    </row>
    <row r="2" spans="1:25" x14ac:dyDescent="0.2">
      <c r="L2" s="91">
        <f>Sectors!L2</f>
        <v>44</v>
      </c>
      <c r="Y2" s="62"/>
    </row>
    <row r="4" spans="1:25" ht="16" customHeight="1" thickBot="1" x14ac:dyDescent="0.25">
      <c r="U4" s="62">
        <f t="shared" ref="U4:U10" si="0">DATE(YEAR(U5),MONTH(U5)-1,DAY(U5))</f>
        <v>44562</v>
      </c>
      <c r="V4" s="13">
        <f t="shared" ref="V4:V10" si="1">V5-1</f>
        <v>37</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44593</v>
      </c>
      <c r="V5" s="13">
        <f t="shared" si="1"/>
        <v>38</v>
      </c>
    </row>
    <row r="6" spans="1:25" x14ac:dyDescent="0.2">
      <c r="A6" s="64">
        <f>DATE(YEAR(A7),MONTH(A7)-1,DAY(A7))</f>
        <v>44621</v>
      </c>
      <c r="B6" s="65">
        <f>VLOOKUP($B$5,'Sectors Trend'!$B$28:$AW$45,VLOOKUP(A6,$U:$V,2,),)</f>
        <v>1</v>
      </c>
      <c r="C6" s="65">
        <f>VLOOKUP($C$5,'Sectors Trend'!$B$28:$AW$45,VLOOKUP(A6,$U:$V,2,),)</f>
        <v>3</v>
      </c>
      <c r="D6" s="65">
        <f>VLOOKUP($D$5,'Sectors Trend'!$B$28:$AW$45,VLOOKUP(A6,$U:$V,2,),)</f>
        <v>7</v>
      </c>
      <c r="E6" s="65">
        <f>VLOOKUP($E$5,'Sectors Trend'!$B$28:$AW$45,VLOOKUP(A6,$U:$V,2,),)</f>
        <v>13</v>
      </c>
      <c r="F6" s="65">
        <f>VLOOKUP($F$5,'Sectors Trend'!$B$28:$AW$45,VLOOKUP(A6,$U:$V,2,),)</f>
        <v>0</v>
      </c>
      <c r="G6" s="65">
        <f>VLOOKUP($G$5,'Sectors Trend'!$B$28:$AW$45,VLOOKUP(A6,$U:$V,2,),)</f>
        <v>0</v>
      </c>
      <c r="H6" s="65">
        <f>VLOOKUP($H$5,'Sectors Trend'!$B$28:$AW$45,VLOOKUP(A6,$U:$V,2,),)</f>
        <v>0</v>
      </c>
      <c r="I6" s="65">
        <f>VLOOKUP($I$5,'Sectors Trend'!$B$28:$AW$45,VLOOKUP(A6,$U:$V,2,),)</f>
        <v>-1</v>
      </c>
      <c r="J6" s="65">
        <f>VLOOKUP($J$5,'Sectors Trend'!$B$28:$AW$45,VLOOKUP(A6,$U:$V,2,),)</f>
        <v>2</v>
      </c>
      <c r="K6" s="65">
        <f>VLOOKUP($K$5,'Sectors Trend'!$B$28:$AW$45,VLOOKUP(A6,$U:$V,2,),)</f>
        <v>11</v>
      </c>
      <c r="L6" s="65">
        <f>VLOOKUP($L$5,'Sectors Trend'!$B$28:$AW$45,VLOOKUP(A6,$U:$V,2,),)</f>
        <v>12</v>
      </c>
      <c r="M6" s="65">
        <f>VLOOKUP($M$5,'Sectors Trend'!$B$28:$AW$45,VLOOKUP(A6,$U:$V,2,),)</f>
        <v>4</v>
      </c>
      <c r="N6" s="65">
        <f>VLOOKUP($N$5,'Sectors Trend'!$B$28:$AW$45,VLOOKUP(A6,$U:$V,2,),)</f>
        <v>8</v>
      </c>
      <c r="O6" s="65">
        <f>VLOOKUP($O$5,'Sectors Trend'!$B$28:$AW$45,VLOOKUP(A6,$U:$V,2,),)</f>
        <v>6</v>
      </c>
      <c r="P6" s="65">
        <f>VLOOKUP($P$5,'Sectors Trend'!$B$28:$AW$45,VLOOKUP(A6,$U:$V,2,),)</f>
        <v>5</v>
      </c>
      <c r="Q6" s="65">
        <f>VLOOKUP($Q$5,'Sectors Trend'!$B$28:$AW$45,VLOOKUP(A6,$U:$V,2,),)</f>
        <v>9</v>
      </c>
      <c r="R6" s="65">
        <f>VLOOKUP($R$5,'Sectors Trend'!$B$28:$AW$45,VLOOKUP(A6,$U:$V,2,),)</f>
        <v>10</v>
      </c>
      <c r="S6" s="66">
        <f>VLOOKUP($S$5,'Sectors Trend'!$B$28:$AW$45,VLOOKUP(A6,$U:$V,2,),)</f>
        <v>0</v>
      </c>
      <c r="U6" s="62">
        <f t="shared" si="0"/>
        <v>44621</v>
      </c>
      <c r="V6" s="13">
        <f t="shared" si="1"/>
        <v>39</v>
      </c>
    </row>
    <row r="7" spans="1:25" x14ac:dyDescent="0.2">
      <c r="A7" s="67">
        <f>DATE(YEAR(A8),MONTH(A8)-1,DAY(A8))</f>
        <v>44652</v>
      </c>
      <c r="B7" s="5">
        <f>VLOOKUP($B$5,'Sectors Trend'!$B$28:$AW$45,VLOOKUP(A7,$U:$V,2,),)</f>
        <v>4</v>
      </c>
      <c r="C7" s="5">
        <f>VLOOKUP($C$5,'Sectors Trend'!$B$28:$AW$45,VLOOKUP(A7,$U:$V,2,),)</f>
        <v>10</v>
      </c>
      <c r="D7" s="5">
        <f>VLOOKUP($D$5,'Sectors Trend'!$B$28:$AW$45,VLOOKUP(A7,$U:$V,2,),)</f>
        <v>6</v>
      </c>
      <c r="E7" s="5">
        <f>VLOOKUP($E$5,'Sectors Trend'!$B$28:$AW$45,VLOOKUP(A7,$U:$V,2,),)</f>
        <v>0</v>
      </c>
      <c r="F7" s="5">
        <f>VLOOKUP($F$5,'Sectors Trend'!$B$28:$AW$45,VLOOKUP(A7,$U:$V,2,),)</f>
        <v>11</v>
      </c>
      <c r="G7" s="5">
        <f>VLOOKUP($G$5,'Sectors Trend'!$B$28:$AW$45,VLOOKUP(A7,$U:$V,2,),)</f>
        <v>-2</v>
      </c>
      <c r="H7" s="5">
        <f>VLOOKUP($H$5,'Sectors Trend'!$B$28:$AW$45,VLOOKUP(A7,$U:$V,2,),)</f>
        <v>0</v>
      </c>
      <c r="I7" s="5">
        <f>VLOOKUP($I$5,'Sectors Trend'!$B$28:$AW$45,VLOOKUP(A7,$U:$V,2,),)</f>
        <v>0</v>
      </c>
      <c r="J7" s="5">
        <f>VLOOKUP($J$5,'Sectors Trend'!$B$28:$AW$45,VLOOKUP(A7,$U:$V,2,),)</f>
        <v>1</v>
      </c>
      <c r="K7" s="5">
        <f>VLOOKUP($K$5,'Sectors Trend'!$B$28:$AW$45,VLOOKUP(A7,$U:$V,2,),)</f>
        <v>3</v>
      </c>
      <c r="L7" s="5">
        <f>VLOOKUP($L$5,'Sectors Trend'!$B$28:$AW$45,VLOOKUP(A7,$U:$V,2,),)</f>
        <v>8</v>
      </c>
      <c r="M7" s="5">
        <f>VLOOKUP($M$5,'Sectors Trend'!$B$28:$AW$45,VLOOKUP(A7,$U:$V,2,),)</f>
        <v>7</v>
      </c>
      <c r="N7" s="5">
        <f>VLOOKUP($N$5,'Sectors Trend'!$B$28:$AW$45,VLOOKUP(A7,$U:$V,2,),)</f>
        <v>9</v>
      </c>
      <c r="O7" s="5">
        <f>VLOOKUP($O$5,'Sectors Trend'!$B$28:$AW$45,VLOOKUP(A7,$U:$V,2,),)</f>
        <v>2</v>
      </c>
      <c r="P7" s="5">
        <f>VLOOKUP($P$5,'Sectors Trend'!$B$28:$AW$45,VLOOKUP(A7,$U:$V,2,),)</f>
        <v>5</v>
      </c>
      <c r="Q7" s="5">
        <f>VLOOKUP($Q$5,'Sectors Trend'!$B$28:$AW$45,VLOOKUP(A7,$U:$V,2,),)</f>
        <v>-1</v>
      </c>
      <c r="R7" s="5">
        <f>VLOOKUP($R$5,'Sectors Trend'!$B$28:$AW$45,VLOOKUP(A7,$U:$V,2,),)</f>
        <v>-3</v>
      </c>
      <c r="S7" s="68">
        <f>VLOOKUP($S$5,'Sectors Trend'!$B$28:$AW$45,VLOOKUP(A7,$U:$V,2,),)</f>
        <v>0</v>
      </c>
      <c r="U7" s="62">
        <f t="shared" si="0"/>
        <v>44652</v>
      </c>
      <c r="V7" s="13">
        <f t="shared" si="1"/>
        <v>40</v>
      </c>
    </row>
    <row r="8" spans="1:25" x14ac:dyDescent="0.2">
      <c r="A8" s="67">
        <f>DATE(YEAR(A9),MONTH(A9)-1,DAY(A9))</f>
        <v>44682</v>
      </c>
      <c r="B8" s="5">
        <f>VLOOKUP($B$5,'Sectors Trend'!$B$28:$AW$45,VLOOKUP(A8,$U:$V,2,),)</f>
        <v>6</v>
      </c>
      <c r="C8" s="5">
        <f>VLOOKUP($C$5,'Sectors Trend'!$B$28:$AW$45,VLOOKUP(A8,$U:$V,2,),)</f>
        <v>10</v>
      </c>
      <c r="D8" s="5">
        <f>VLOOKUP($D$5,'Sectors Trend'!$B$28:$AW$45,VLOOKUP(A8,$U:$V,2,),)</f>
        <v>0</v>
      </c>
      <c r="E8" s="5">
        <f>VLOOKUP($E$5,'Sectors Trend'!$B$28:$AW$45,VLOOKUP(A8,$U:$V,2,),)</f>
        <v>11</v>
      </c>
      <c r="F8" s="5">
        <f>VLOOKUP($F$5,'Sectors Trend'!$B$28:$AW$45,VLOOKUP(A8,$U:$V,2,),)</f>
        <v>0</v>
      </c>
      <c r="G8" s="5">
        <f>VLOOKUP($G$5,'Sectors Trend'!$B$28:$AW$45,VLOOKUP(A8,$U:$V,2,),)</f>
        <v>9</v>
      </c>
      <c r="H8" s="5">
        <f>VLOOKUP($H$5,'Sectors Trend'!$B$28:$AW$45,VLOOKUP(A8,$U:$V,2,),)</f>
        <v>0</v>
      </c>
      <c r="I8" s="5">
        <f>VLOOKUP($I$5,'Sectors Trend'!$B$28:$AW$45,VLOOKUP(A8,$U:$V,2,),)</f>
        <v>7</v>
      </c>
      <c r="J8" s="5">
        <f>VLOOKUP($J$5,'Sectors Trend'!$B$28:$AW$45,VLOOKUP(A8,$U:$V,2,),)</f>
        <v>4</v>
      </c>
      <c r="K8" s="5">
        <f>VLOOKUP($K$5,'Sectors Trend'!$B$28:$AW$45,VLOOKUP(A8,$U:$V,2,),)</f>
        <v>5</v>
      </c>
      <c r="L8" s="5">
        <f>VLOOKUP($L$5,'Sectors Trend'!$B$28:$AW$45,VLOOKUP(A8,$U:$V,2,),)</f>
        <v>8</v>
      </c>
      <c r="M8" s="5">
        <f>VLOOKUP($M$5,'Sectors Trend'!$B$28:$AW$45,VLOOKUP(A8,$U:$V,2,),)</f>
        <v>0</v>
      </c>
      <c r="N8" s="5">
        <f>VLOOKUP($N$5,'Sectors Trend'!$B$28:$AW$45,VLOOKUP(A8,$U:$V,2,),)</f>
        <v>2</v>
      </c>
      <c r="O8" s="5">
        <f>VLOOKUP($O$5,'Sectors Trend'!$B$28:$AW$45,VLOOKUP(A8,$U:$V,2,),)</f>
        <v>3</v>
      </c>
      <c r="P8" s="5">
        <f>VLOOKUP($P$5,'Sectors Trend'!$B$28:$AW$45,VLOOKUP(A8,$U:$V,2,),)</f>
        <v>1</v>
      </c>
      <c r="Q8" s="5">
        <f>VLOOKUP($Q$5,'Sectors Trend'!$B$28:$AW$45,VLOOKUP(A8,$U:$V,2,),)</f>
        <v>0</v>
      </c>
      <c r="R8" s="5">
        <f>VLOOKUP($R$5,'Sectors Trend'!$B$28:$AW$45,VLOOKUP(A8,$U:$V,2,),)</f>
        <v>0</v>
      </c>
      <c r="S8" s="68">
        <f>VLOOKUP($S$5,'Sectors Trend'!$B$28:$AW$45,VLOOKUP(A8,$U:$V,2,),)</f>
        <v>-1</v>
      </c>
      <c r="U8" s="62">
        <f t="shared" si="0"/>
        <v>44682</v>
      </c>
      <c r="V8" s="13">
        <f t="shared" si="1"/>
        <v>41</v>
      </c>
    </row>
    <row r="9" spans="1:25" x14ac:dyDescent="0.2">
      <c r="A9" s="67">
        <f>DATE(YEAR(A10),MONTH(A10)-1,DAY(A10))</f>
        <v>44713</v>
      </c>
      <c r="B9" s="5">
        <f>VLOOKUP($B$5,'Sectors Trend'!$B$28:$AW$45,VLOOKUP(A9,$U:$V,2,),)</f>
        <v>0</v>
      </c>
      <c r="C9" s="5">
        <f>VLOOKUP($C$5,'Sectors Trend'!$B$28:$AW$45,VLOOKUP(A9,$U:$V,2,),)</f>
        <v>2</v>
      </c>
      <c r="D9" s="5">
        <f>VLOOKUP($D$5,'Sectors Trend'!$B$28:$AW$45,VLOOKUP(A9,$U:$V,2,),)</f>
        <v>-5</v>
      </c>
      <c r="E9" s="5">
        <f>VLOOKUP($E$5,'Sectors Trend'!$B$28:$AW$45,VLOOKUP(A9,$U:$V,2,),)</f>
        <v>7</v>
      </c>
      <c r="F9" s="5">
        <f>VLOOKUP($F$5,'Sectors Trend'!$B$28:$AW$45,VLOOKUP(A9,$U:$V,2,),)</f>
        <v>0</v>
      </c>
      <c r="G9" s="5">
        <f>VLOOKUP($G$5,'Sectors Trend'!$B$28:$AW$45,VLOOKUP(A9,$U:$V,2,),)</f>
        <v>4</v>
      </c>
      <c r="H9" s="5">
        <f>VLOOKUP($H$5,'Sectors Trend'!$B$28:$AW$45,VLOOKUP(A9,$U:$V,2,),)</f>
        <v>6</v>
      </c>
      <c r="I9" s="5">
        <f>VLOOKUP($I$5,'Sectors Trend'!$B$28:$AW$45,VLOOKUP(A9,$U:$V,2,),)</f>
        <v>5</v>
      </c>
      <c r="J9" s="5">
        <f>VLOOKUP($J$5,'Sectors Trend'!$B$28:$AW$45,VLOOKUP(A9,$U:$V,2,),)</f>
        <v>3</v>
      </c>
      <c r="K9" s="5">
        <f>VLOOKUP($K$5,'Sectors Trend'!$B$28:$AW$45,VLOOKUP(A9,$U:$V,2,),)</f>
        <v>1</v>
      </c>
      <c r="L9" s="5">
        <f>VLOOKUP($L$5,'Sectors Trend'!$B$28:$AW$45,VLOOKUP(A9,$U:$V,2,),)</f>
        <v>-1</v>
      </c>
      <c r="M9" s="5">
        <f>VLOOKUP($M$5,'Sectors Trend'!$B$28:$AW$45,VLOOKUP(A9,$U:$V,2,),)</f>
        <v>-6</v>
      </c>
      <c r="N9" s="5">
        <f>VLOOKUP($N$5,'Sectors Trend'!$B$28:$AW$45,VLOOKUP(A9,$U:$V,2,),)</f>
        <v>-4</v>
      </c>
      <c r="O9" s="5">
        <f>VLOOKUP($O$5,'Sectors Trend'!$B$28:$AW$45,VLOOKUP(A9,$U:$V,2,),)</f>
        <v>-2</v>
      </c>
      <c r="P9" s="5">
        <f>VLOOKUP($P$5,'Sectors Trend'!$B$28:$AW$45,VLOOKUP(A9,$U:$V,2,),)</f>
        <v>0</v>
      </c>
      <c r="Q9" s="5">
        <f>VLOOKUP($Q$5,'Sectors Trend'!$B$28:$AW$45,VLOOKUP(A9,$U:$V,2,),)</f>
        <v>-3</v>
      </c>
      <c r="R9" s="5">
        <f>VLOOKUP($R$5,'Sectors Trend'!$B$28:$AW$45,VLOOKUP(A9,$U:$V,2,),)</f>
        <v>8</v>
      </c>
      <c r="S9" s="68">
        <f>VLOOKUP($S$5,'Sectors Trend'!$B$28:$AW$45,VLOOKUP(A9,$U:$V,2,),)</f>
        <v>-7</v>
      </c>
      <c r="U9" s="62">
        <f t="shared" si="0"/>
        <v>44713</v>
      </c>
      <c r="V9" s="13">
        <f t="shared" si="1"/>
        <v>42</v>
      </c>
    </row>
    <row r="10" spans="1:25" x14ac:dyDescent="0.2">
      <c r="A10" s="67">
        <f>DATE(YEAR(A11),MONTH(A11)-1,DAY(A11))</f>
        <v>44743</v>
      </c>
      <c r="B10" s="5">
        <f>VLOOKUP($B$5,'Sectors Trend'!$B$28:$AW$45,VLOOKUP(A10,$U:$V,2,),)</f>
        <v>1</v>
      </c>
      <c r="C10" s="5">
        <f>VLOOKUP($C$5,'Sectors Trend'!$B$28:$AW$45,VLOOKUP(A10,$U:$V,2,),)</f>
        <v>0</v>
      </c>
      <c r="D10" s="5">
        <f>VLOOKUP($D$5,'Sectors Trend'!$B$28:$AW$45,VLOOKUP(A10,$U:$V,2,),)</f>
        <v>0</v>
      </c>
      <c r="E10" s="5">
        <f>VLOOKUP($E$5,'Sectors Trend'!$B$28:$AW$45,VLOOKUP(A10,$U:$V,2,),)</f>
        <v>0</v>
      </c>
      <c r="F10" s="5">
        <f>VLOOKUP($F$5,'Sectors Trend'!$B$28:$AW$45,VLOOKUP(A10,$U:$V,2,),)</f>
        <v>0</v>
      </c>
      <c r="G10" s="5">
        <f>VLOOKUP($G$5,'Sectors Trend'!$B$28:$AW$45,VLOOKUP(A10,$U:$V,2,),)</f>
        <v>0</v>
      </c>
      <c r="H10" s="5">
        <f>VLOOKUP($H$5,'Sectors Trend'!$B$28:$AW$45,VLOOKUP(A10,$U:$V,2,),)</f>
        <v>0</v>
      </c>
      <c r="I10" s="5">
        <f>VLOOKUP($I$5,'Sectors Trend'!$B$28:$AW$45,VLOOKUP(A10,$U:$V,2,),)</f>
        <v>0</v>
      </c>
      <c r="J10" s="5">
        <f>VLOOKUP($J$5,'Sectors Trend'!$B$28:$AW$45,VLOOKUP(A10,$U:$V,2,),)</f>
        <v>3</v>
      </c>
      <c r="K10" s="5">
        <f>VLOOKUP($K$5,'Sectors Trend'!$B$28:$AW$45,VLOOKUP(A10,$U:$V,2,),)</f>
        <v>4</v>
      </c>
      <c r="L10" s="5">
        <f>VLOOKUP($L$5,'Sectors Trend'!$B$28:$AW$45,VLOOKUP(A10,$U:$V,2,),)</f>
        <v>0</v>
      </c>
      <c r="M10" s="5">
        <f>VLOOKUP($M$5,'Sectors Trend'!$B$28:$AW$45,VLOOKUP(A10,$U:$V,2,),)</f>
        <v>6</v>
      </c>
      <c r="N10" s="5">
        <f>VLOOKUP($N$5,'Sectors Trend'!$B$28:$AW$45,VLOOKUP(A10,$U:$V,2,),)</f>
        <v>0</v>
      </c>
      <c r="O10" s="5">
        <f>VLOOKUP($O$5,'Sectors Trend'!$B$28:$AW$45,VLOOKUP(A10,$U:$V,2,),)</f>
        <v>2</v>
      </c>
      <c r="P10" s="5">
        <f>VLOOKUP($P$5,'Sectors Trend'!$B$28:$AW$45,VLOOKUP(A10,$U:$V,2,),)</f>
        <v>5</v>
      </c>
      <c r="Q10" s="5">
        <f>VLOOKUP($Q$5,'Sectors Trend'!$B$28:$AW$45,VLOOKUP(A10,$U:$V,2,),)</f>
        <v>0</v>
      </c>
      <c r="R10" s="5">
        <f>VLOOKUP($R$5,'Sectors Trend'!$B$28:$AW$45,VLOOKUP(A10,$U:$V,2,),)</f>
        <v>0</v>
      </c>
      <c r="S10" s="68">
        <f>VLOOKUP($S$5,'Sectors Trend'!$B$28:$AW$45,VLOOKUP(A10,$U:$V,2,),)</f>
        <v>7</v>
      </c>
      <c r="U10" s="62">
        <f t="shared" si="0"/>
        <v>44743</v>
      </c>
      <c r="V10" s="13">
        <f t="shared" si="1"/>
        <v>43</v>
      </c>
    </row>
    <row r="11" spans="1:25" ht="16" customHeight="1" thickBot="1" x14ac:dyDescent="0.25">
      <c r="A11" s="69">
        <f>L1</f>
        <v>44774</v>
      </c>
      <c r="B11" s="70">
        <f>VLOOKUP($B$5,'Sectors Trend'!$B$28:$AW$45,VLOOKUP(A11,$U:$V,2,),)</f>
        <v>-2</v>
      </c>
      <c r="C11" s="70">
        <f>VLOOKUP($C$5,'Sectors Trend'!$B$28:$AW$45,VLOOKUP(A11,$U:$V,2,),)</f>
        <v>5</v>
      </c>
      <c r="D11" s="70">
        <f>VLOOKUP($D$5,'Sectors Trend'!$B$28:$AW$45,VLOOKUP(A11,$U:$V,2,),)</f>
        <v>0</v>
      </c>
      <c r="E11" s="70">
        <f>VLOOKUP($E$5,'Sectors Trend'!$B$28:$AW$45,VLOOKUP(A11,$U:$V,2,),)</f>
        <v>0</v>
      </c>
      <c r="F11" s="70">
        <f>VLOOKUP($F$5,'Sectors Trend'!$B$28:$AW$45,VLOOKUP(A11,$U:$V,2,),)</f>
        <v>0</v>
      </c>
      <c r="G11" s="70">
        <f>VLOOKUP($G$5,'Sectors Trend'!$B$28:$AW$45,VLOOKUP(A11,$U:$V,2,),)</f>
        <v>2</v>
      </c>
      <c r="H11" s="70">
        <f>VLOOKUP($H$5,'Sectors Trend'!$B$28:$AW$45,VLOOKUP(A11,$U:$V,2,),)</f>
        <v>4</v>
      </c>
      <c r="I11" s="70">
        <f>VLOOKUP($I$5,'Sectors Trend'!$B$28:$AW$45,VLOOKUP(A11,$U:$V,2,),)</f>
        <v>0</v>
      </c>
      <c r="J11" s="70">
        <f>VLOOKUP($J$5,'Sectors Trend'!$B$28:$AW$45,VLOOKUP(A11,$U:$V,2,),)</f>
        <v>1</v>
      </c>
      <c r="K11" s="70">
        <f>VLOOKUP($K$5,'Sectors Trend'!$B$28:$AW$45,VLOOKUP(A11,$U:$V,2,),)</f>
        <v>-1</v>
      </c>
      <c r="L11" s="70">
        <f>VLOOKUP($L$5,'Sectors Trend'!$B$28:$AW$45,VLOOKUP(A11,$U:$V,2,),)</f>
        <v>-3</v>
      </c>
      <c r="M11" s="70">
        <f>VLOOKUP($M$5,'Sectors Trend'!$B$28:$AW$45,VLOOKUP(A11,$U:$V,2,),)</f>
        <v>-7</v>
      </c>
      <c r="N11" s="70">
        <f>VLOOKUP($N$5,'Sectors Trend'!$B$28:$AW$45,VLOOKUP(A11,$U:$V,2,),)</f>
        <v>3</v>
      </c>
      <c r="O11" s="70">
        <f>VLOOKUP($O$5,'Sectors Trend'!$B$28:$AW$45,VLOOKUP(A11,$U:$V,2,),)</f>
        <v>-5</v>
      </c>
      <c r="P11" s="70">
        <f>VLOOKUP($P$5,'Sectors Trend'!$B$28:$AW$45,VLOOKUP(A11,$U:$V,2,),)</f>
        <v>-4</v>
      </c>
      <c r="Q11" s="70">
        <f>VLOOKUP($Q$5,'Sectors Trend'!$B$28:$AW$45,VLOOKUP(A11,$U:$V,2,),)</f>
        <v>-6</v>
      </c>
      <c r="R11" s="70">
        <f>VLOOKUP($R$5,'Sectors Trend'!$B$28:$AW$45,VLOOKUP(A11,$U:$V,2,),)</f>
        <v>6</v>
      </c>
      <c r="S11" s="71">
        <f>VLOOKUP($S$5,'Sectors Trend'!$B$28:$AW$45,VLOOKUP(A11,$U:$V,2,),)</f>
        <v>-8</v>
      </c>
      <c r="U11" s="62">
        <f>L1</f>
        <v>44774</v>
      </c>
      <c r="V11" s="13">
        <f>L2</f>
        <v>44</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1" width="9.1640625" style="91" customWidth="1"/>
    <col min="52" max="16384" width="9.1640625" style="91"/>
  </cols>
  <sheetData>
    <row r="1" spans="1:25" x14ac:dyDescent="0.2">
      <c r="J1" s="91" t="s">
        <v>74</v>
      </c>
      <c r="L1" s="62">
        <f>Sectors!L1</f>
        <v>44774</v>
      </c>
      <c r="O1" s="6"/>
    </row>
    <row r="2" spans="1:25" x14ac:dyDescent="0.2">
      <c r="L2" s="91">
        <f>Sectors!L2</f>
        <v>44</v>
      </c>
      <c r="Y2" s="62"/>
    </row>
    <row r="4" spans="1:25" ht="16" customHeight="1" thickBot="1" x14ac:dyDescent="0.25">
      <c r="U4" s="62">
        <f t="shared" ref="U4:U10" si="0">DATE(YEAR(U5),MONTH(U5)-1,DAY(U5))</f>
        <v>44562</v>
      </c>
      <c r="V4" s="13">
        <f t="shared" ref="V4:V10" si="1">V5-1</f>
        <v>37</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44593</v>
      </c>
      <c r="V5" s="13">
        <f t="shared" si="1"/>
        <v>38</v>
      </c>
    </row>
    <row r="6" spans="1:25" x14ac:dyDescent="0.2">
      <c r="A6" s="64">
        <f>DATE(YEAR(A7),MONTH(A7)-1,DAY(A7))</f>
        <v>44621</v>
      </c>
      <c r="B6" s="65">
        <f>VLOOKUP($B$5,'Sectors Trend'!$B$50:$AW$67,VLOOKUP(A6,$U:$V,2,),)</f>
        <v>3</v>
      </c>
      <c r="C6" s="65">
        <f>VLOOKUP($C$5,'Sectors Trend'!$B$50:$AW$67,VLOOKUP(A6,$U:$V,2,),)</f>
        <v>1</v>
      </c>
      <c r="D6" s="65">
        <f>VLOOKUP($D$5,'Sectors Trend'!$B$50:$AW$67,VLOOKUP(A6,$U:$V,2,),)</f>
        <v>-4</v>
      </c>
      <c r="E6" s="65">
        <f>VLOOKUP($E$5,'Sectors Trend'!$B$50:$AW$67,VLOOKUP(A6,$U:$V,2,),)</f>
        <v>11</v>
      </c>
      <c r="F6" s="65">
        <f>VLOOKUP($F$5,'Sectors Trend'!$B$50:$AW$67,VLOOKUP(A6,$U:$V,2,),)</f>
        <v>0</v>
      </c>
      <c r="G6" s="65">
        <f>VLOOKUP($G$5,'Sectors Trend'!$B$50:$AW$67,VLOOKUP(A6,$U:$V,2,),)</f>
        <v>-3</v>
      </c>
      <c r="H6" s="65">
        <f>VLOOKUP($H$5,'Sectors Trend'!$B$50:$AW$67,VLOOKUP(A6,$U:$V,2,),)</f>
        <v>0</v>
      </c>
      <c r="I6" s="65">
        <f>VLOOKUP($I$5,'Sectors Trend'!$B$50:$AW$67,VLOOKUP(A6,$U:$V,2,),)</f>
        <v>0</v>
      </c>
      <c r="J6" s="65">
        <f>VLOOKUP($J$5,'Sectors Trend'!$B$50:$AW$67,VLOOKUP(A6,$U:$V,2,),)</f>
        <v>-1</v>
      </c>
      <c r="K6" s="65">
        <f>VLOOKUP($K$5,'Sectors Trend'!$B$50:$AW$67,VLOOKUP(A6,$U:$V,2,),)</f>
        <v>9</v>
      </c>
      <c r="L6" s="65">
        <f>VLOOKUP($L$5,'Sectors Trend'!$B$50:$AW$67,VLOOKUP(A6,$U:$V,2,),)</f>
        <v>10</v>
      </c>
      <c r="M6" s="65">
        <f>VLOOKUP($M$5,'Sectors Trend'!$B$50:$AW$67,VLOOKUP(A6,$U:$V,2,),)</f>
        <v>4</v>
      </c>
      <c r="N6" s="65">
        <f>VLOOKUP($N$5,'Sectors Trend'!$B$50:$AW$67,VLOOKUP(A6,$U:$V,2,),)</f>
        <v>7</v>
      </c>
      <c r="O6" s="65">
        <f>VLOOKUP($O$5,'Sectors Trend'!$B$50:$AW$67,VLOOKUP(A6,$U:$V,2,),)</f>
        <v>2</v>
      </c>
      <c r="P6" s="65">
        <f>VLOOKUP($P$5,'Sectors Trend'!$B$50:$AW$67,VLOOKUP(A6,$U:$V,2,),)</f>
        <v>6</v>
      </c>
      <c r="Q6" s="65">
        <f>VLOOKUP($Q$5,'Sectors Trend'!$B$50:$AW$67,VLOOKUP(A6,$U:$V,2,),)</f>
        <v>5</v>
      </c>
      <c r="R6" s="65">
        <f>VLOOKUP($R$5,'Sectors Trend'!$B$50:$AW$67,VLOOKUP(A6,$U:$V,2,),)</f>
        <v>8</v>
      </c>
      <c r="S6" s="66">
        <f>VLOOKUP($S$5,'Sectors Trend'!$B$50:$AW$67,VLOOKUP(A6,$U:$V,2,),)</f>
        <v>-2</v>
      </c>
      <c r="U6" s="62">
        <f t="shared" si="0"/>
        <v>44621</v>
      </c>
      <c r="V6" s="13">
        <f t="shared" si="1"/>
        <v>39</v>
      </c>
    </row>
    <row r="7" spans="1:25" x14ac:dyDescent="0.2">
      <c r="A7" s="67">
        <f>DATE(YEAR(A8),MONTH(A8)-1,DAY(A8))</f>
        <v>44652</v>
      </c>
      <c r="B7" s="5">
        <f>VLOOKUP($B$5,'Sectors Trend'!$B$50:$AW$67,VLOOKUP(A7,$U:$V,2,),)</f>
        <v>7</v>
      </c>
      <c r="C7" s="5">
        <f>VLOOKUP($C$5,'Sectors Trend'!$B$50:$AW$67,VLOOKUP(A7,$U:$V,2,),)</f>
        <v>6</v>
      </c>
      <c r="D7" s="5">
        <f>VLOOKUP($D$5,'Sectors Trend'!$B$50:$AW$67,VLOOKUP(A7,$U:$V,2,),)</f>
        <v>4</v>
      </c>
      <c r="E7" s="5">
        <f>VLOOKUP($E$5,'Sectors Trend'!$B$50:$AW$67,VLOOKUP(A7,$U:$V,2,),)</f>
        <v>0</v>
      </c>
      <c r="F7" s="5">
        <f>VLOOKUP($F$5,'Sectors Trend'!$B$50:$AW$67,VLOOKUP(A7,$U:$V,2,),)</f>
        <v>14</v>
      </c>
      <c r="G7" s="5">
        <f>VLOOKUP($G$5,'Sectors Trend'!$B$50:$AW$67,VLOOKUP(A7,$U:$V,2,),)</f>
        <v>11</v>
      </c>
      <c r="H7" s="5">
        <f>VLOOKUP($H$5,'Sectors Trend'!$B$50:$AW$67,VLOOKUP(A7,$U:$V,2,),)</f>
        <v>13</v>
      </c>
      <c r="I7" s="5">
        <f>VLOOKUP($I$5,'Sectors Trend'!$B$50:$AW$67,VLOOKUP(A7,$U:$V,2,),)</f>
        <v>0</v>
      </c>
      <c r="J7" s="5">
        <f>VLOOKUP($J$5,'Sectors Trend'!$B$50:$AW$67,VLOOKUP(A7,$U:$V,2,),)</f>
        <v>9</v>
      </c>
      <c r="K7" s="5">
        <f>VLOOKUP($K$5,'Sectors Trend'!$B$50:$AW$67,VLOOKUP(A7,$U:$V,2,),)</f>
        <v>5</v>
      </c>
      <c r="L7" s="5">
        <f>VLOOKUP($L$5,'Sectors Trend'!$B$50:$AW$67,VLOOKUP(A7,$U:$V,2,),)</f>
        <v>12</v>
      </c>
      <c r="M7" s="5">
        <f>VLOOKUP($M$5,'Sectors Trend'!$B$50:$AW$67,VLOOKUP(A7,$U:$V,2,),)</f>
        <v>3</v>
      </c>
      <c r="N7" s="5">
        <f>VLOOKUP($N$5,'Sectors Trend'!$B$50:$AW$67,VLOOKUP(A7,$U:$V,2,),)</f>
        <v>8</v>
      </c>
      <c r="O7" s="5">
        <f>VLOOKUP($O$5,'Sectors Trend'!$B$50:$AW$67,VLOOKUP(A7,$U:$V,2,),)</f>
        <v>1</v>
      </c>
      <c r="P7" s="5">
        <f>VLOOKUP($P$5,'Sectors Trend'!$B$50:$AW$67,VLOOKUP(A7,$U:$V,2,),)</f>
        <v>-1</v>
      </c>
      <c r="Q7" s="5">
        <f>VLOOKUP($Q$5,'Sectors Trend'!$B$50:$AW$67,VLOOKUP(A7,$U:$V,2,),)</f>
        <v>2</v>
      </c>
      <c r="R7" s="5">
        <f>VLOOKUP($R$5,'Sectors Trend'!$B$50:$AW$67,VLOOKUP(A7,$U:$V,2,),)</f>
        <v>-2</v>
      </c>
      <c r="S7" s="68">
        <f>VLOOKUP($S$5,'Sectors Trend'!$B$50:$AW$67,VLOOKUP(A7,$U:$V,2,),)</f>
        <v>10</v>
      </c>
      <c r="U7" s="62">
        <f t="shared" si="0"/>
        <v>44652</v>
      </c>
      <c r="V7" s="13">
        <f t="shared" si="1"/>
        <v>40</v>
      </c>
    </row>
    <row r="8" spans="1:25" x14ac:dyDescent="0.2">
      <c r="A8" s="67">
        <f>DATE(YEAR(A9),MONTH(A9)-1,DAY(A9))</f>
        <v>44682</v>
      </c>
      <c r="B8" s="5">
        <f>VLOOKUP($B$5,'Sectors Trend'!$B$50:$AW$67,VLOOKUP(A8,$U:$V,2,),)</f>
        <v>3</v>
      </c>
      <c r="C8" s="5">
        <f>VLOOKUP($C$5,'Sectors Trend'!$B$50:$AW$67,VLOOKUP(A8,$U:$V,2,),)</f>
        <v>-2</v>
      </c>
      <c r="D8" s="5">
        <f>VLOOKUP($D$5,'Sectors Trend'!$B$50:$AW$67,VLOOKUP(A8,$U:$V,2,),)</f>
        <v>5</v>
      </c>
      <c r="E8" s="5">
        <f>VLOOKUP($E$5,'Sectors Trend'!$B$50:$AW$67,VLOOKUP(A8,$U:$V,2,),)</f>
        <v>8</v>
      </c>
      <c r="F8" s="5">
        <f>VLOOKUP($F$5,'Sectors Trend'!$B$50:$AW$67,VLOOKUP(A8,$U:$V,2,),)</f>
        <v>0</v>
      </c>
      <c r="G8" s="5">
        <f>VLOOKUP($G$5,'Sectors Trend'!$B$50:$AW$67,VLOOKUP(A8,$U:$V,2,),)</f>
        <v>-7</v>
      </c>
      <c r="H8" s="5">
        <f>VLOOKUP($H$5,'Sectors Trend'!$B$50:$AW$67,VLOOKUP(A8,$U:$V,2,),)</f>
        <v>6</v>
      </c>
      <c r="I8" s="5">
        <f>VLOOKUP($I$5,'Sectors Trend'!$B$50:$AW$67,VLOOKUP(A8,$U:$V,2,),)</f>
        <v>7</v>
      </c>
      <c r="J8" s="5">
        <f>VLOOKUP($J$5,'Sectors Trend'!$B$50:$AW$67,VLOOKUP(A8,$U:$V,2,),)</f>
        <v>-4</v>
      </c>
      <c r="K8" s="5">
        <f>VLOOKUP($K$5,'Sectors Trend'!$B$50:$AW$67,VLOOKUP(A8,$U:$V,2,),)</f>
        <v>-3</v>
      </c>
      <c r="L8" s="5">
        <f>VLOOKUP($L$5,'Sectors Trend'!$B$50:$AW$67,VLOOKUP(A8,$U:$V,2,),)</f>
        <v>4</v>
      </c>
      <c r="M8" s="5">
        <f>VLOOKUP($M$5,'Sectors Trend'!$B$50:$AW$67,VLOOKUP(A8,$U:$V,2,),)</f>
        <v>-5</v>
      </c>
      <c r="N8" s="5">
        <f>VLOOKUP($N$5,'Sectors Trend'!$B$50:$AW$67,VLOOKUP(A8,$U:$V,2,),)</f>
        <v>2</v>
      </c>
      <c r="O8" s="5">
        <f>VLOOKUP($O$5,'Sectors Trend'!$B$50:$AW$67,VLOOKUP(A8,$U:$V,2,),)</f>
        <v>1</v>
      </c>
      <c r="P8" s="5">
        <f>VLOOKUP($P$5,'Sectors Trend'!$B$50:$AW$67,VLOOKUP(A8,$U:$V,2,),)</f>
        <v>-1</v>
      </c>
      <c r="Q8" s="5">
        <f>VLOOKUP($Q$5,'Sectors Trend'!$B$50:$AW$67,VLOOKUP(A8,$U:$V,2,),)</f>
        <v>-6</v>
      </c>
      <c r="R8" s="5">
        <f>VLOOKUP($R$5,'Sectors Trend'!$B$50:$AW$67,VLOOKUP(A8,$U:$V,2,),)</f>
        <v>-8</v>
      </c>
      <c r="S8" s="68">
        <f>VLOOKUP($S$5,'Sectors Trend'!$B$50:$AW$67,VLOOKUP(A8,$U:$V,2,),)</f>
        <v>0</v>
      </c>
      <c r="U8" s="62">
        <f t="shared" si="0"/>
        <v>44682</v>
      </c>
      <c r="V8" s="13">
        <f t="shared" si="1"/>
        <v>41</v>
      </c>
    </row>
    <row r="9" spans="1:25" x14ac:dyDescent="0.2">
      <c r="A9" s="67">
        <f>DATE(YEAR(A10),MONTH(A10)-1,DAY(A10))</f>
        <v>44713</v>
      </c>
      <c r="B9" s="5">
        <f>VLOOKUP($B$5,'Sectors Trend'!$B$50:$AW$67,VLOOKUP(A9,$U:$V,2,),)</f>
        <v>0</v>
      </c>
      <c r="C9" s="5">
        <f>VLOOKUP($C$5,'Sectors Trend'!$B$50:$AW$67,VLOOKUP(A9,$U:$V,2,),)</f>
        <v>6</v>
      </c>
      <c r="D9" s="5">
        <f>VLOOKUP($D$5,'Sectors Trend'!$B$50:$AW$67,VLOOKUP(A9,$U:$V,2,),)</f>
        <v>-2</v>
      </c>
      <c r="E9" s="5">
        <f>VLOOKUP($E$5,'Sectors Trend'!$B$50:$AW$67,VLOOKUP(A9,$U:$V,2,),)</f>
        <v>10</v>
      </c>
      <c r="F9" s="5">
        <f>VLOOKUP($F$5,'Sectors Trend'!$B$50:$AW$67,VLOOKUP(A9,$U:$V,2,),)</f>
        <v>9</v>
      </c>
      <c r="G9" s="5">
        <f>VLOOKUP($G$5,'Sectors Trend'!$B$50:$AW$67,VLOOKUP(A9,$U:$V,2,),)</f>
        <v>0</v>
      </c>
      <c r="H9" s="5">
        <f>VLOOKUP($H$5,'Sectors Trend'!$B$50:$AW$67,VLOOKUP(A9,$U:$V,2,),)</f>
        <v>7</v>
      </c>
      <c r="I9" s="5">
        <f>VLOOKUP($I$5,'Sectors Trend'!$B$50:$AW$67,VLOOKUP(A9,$U:$V,2,),)</f>
        <v>8</v>
      </c>
      <c r="J9" s="5">
        <f>VLOOKUP($J$5,'Sectors Trend'!$B$50:$AW$67,VLOOKUP(A9,$U:$V,2,),)</f>
        <v>2</v>
      </c>
      <c r="K9" s="5">
        <f>VLOOKUP($K$5,'Sectors Trend'!$B$50:$AW$67,VLOOKUP(A9,$U:$V,2,),)</f>
        <v>0</v>
      </c>
      <c r="L9" s="5">
        <f>VLOOKUP($L$5,'Sectors Trend'!$B$50:$AW$67,VLOOKUP(A9,$U:$V,2,),)</f>
        <v>0</v>
      </c>
      <c r="M9" s="5">
        <f>VLOOKUP($M$5,'Sectors Trend'!$B$50:$AW$67,VLOOKUP(A9,$U:$V,2,),)</f>
        <v>-1</v>
      </c>
      <c r="N9" s="5">
        <f>VLOOKUP($N$5,'Sectors Trend'!$B$50:$AW$67,VLOOKUP(A9,$U:$V,2,),)</f>
        <v>5</v>
      </c>
      <c r="O9" s="5">
        <f>VLOOKUP($O$5,'Sectors Trend'!$B$50:$AW$67,VLOOKUP(A9,$U:$V,2,),)</f>
        <v>3</v>
      </c>
      <c r="P9" s="5">
        <f>VLOOKUP($P$5,'Sectors Trend'!$B$50:$AW$67,VLOOKUP(A9,$U:$V,2,),)</f>
        <v>1</v>
      </c>
      <c r="Q9" s="5">
        <f>VLOOKUP($Q$5,'Sectors Trend'!$B$50:$AW$67,VLOOKUP(A9,$U:$V,2,),)</f>
        <v>4</v>
      </c>
      <c r="R9" s="5">
        <f>VLOOKUP($R$5,'Sectors Trend'!$B$50:$AW$67,VLOOKUP(A9,$U:$V,2,),)</f>
        <v>-3</v>
      </c>
      <c r="S9" s="68">
        <f>VLOOKUP($S$5,'Sectors Trend'!$B$50:$AW$67,VLOOKUP(A9,$U:$V,2,),)</f>
        <v>0</v>
      </c>
      <c r="U9" s="62">
        <f t="shared" si="0"/>
        <v>44713</v>
      </c>
      <c r="V9" s="13">
        <f t="shared" si="1"/>
        <v>42</v>
      </c>
    </row>
    <row r="10" spans="1:25" x14ac:dyDescent="0.2">
      <c r="A10" s="67">
        <f>DATE(YEAR(A11),MONTH(A11)-1,DAY(A11))</f>
        <v>44743</v>
      </c>
      <c r="B10" s="5">
        <f>VLOOKUP($B$5,'Sectors Trend'!$B$50:$AW$67,VLOOKUP(A10,$U:$V,2,),)</f>
        <v>0</v>
      </c>
      <c r="C10" s="5">
        <f>VLOOKUP($C$5,'Sectors Trend'!$B$50:$AW$67,VLOOKUP(A10,$U:$V,2,),)</f>
        <v>0</v>
      </c>
      <c r="D10" s="5">
        <f>VLOOKUP($D$5,'Sectors Trend'!$B$50:$AW$67,VLOOKUP(A10,$U:$V,2,),)</f>
        <v>0</v>
      </c>
      <c r="E10" s="5">
        <f>VLOOKUP($E$5,'Sectors Trend'!$B$50:$AW$67,VLOOKUP(A10,$U:$V,2,),)</f>
        <v>0</v>
      </c>
      <c r="F10" s="5">
        <f>VLOOKUP($F$5,'Sectors Trend'!$B$50:$AW$67,VLOOKUP(A10,$U:$V,2,),)</f>
        <v>0</v>
      </c>
      <c r="G10" s="5">
        <f>VLOOKUP($G$5,'Sectors Trend'!$B$50:$AW$67,VLOOKUP(A10,$U:$V,2,),)</f>
        <v>0</v>
      </c>
      <c r="H10" s="5">
        <f>VLOOKUP($H$5,'Sectors Trend'!$B$50:$AW$67,VLOOKUP(A10,$U:$V,2,),)</f>
        <v>0</v>
      </c>
      <c r="I10" s="5">
        <f>VLOOKUP($I$5,'Sectors Trend'!$B$50:$AW$67,VLOOKUP(A10,$U:$V,2,),)</f>
        <v>0</v>
      </c>
      <c r="J10" s="5">
        <f>VLOOKUP($J$5,'Sectors Trend'!$B$50:$AW$67,VLOOKUP(A10,$U:$V,2,),)</f>
        <v>0</v>
      </c>
      <c r="K10" s="5">
        <f>VLOOKUP($K$5,'Sectors Trend'!$B$50:$AW$67,VLOOKUP(A10,$U:$V,2,),)</f>
        <v>4</v>
      </c>
      <c r="L10" s="5">
        <f>VLOOKUP($L$5,'Sectors Trend'!$B$50:$AW$67,VLOOKUP(A10,$U:$V,2,),)</f>
        <v>1</v>
      </c>
      <c r="M10" s="5">
        <f>VLOOKUP($M$5,'Sectors Trend'!$B$50:$AW$67,VLOOKUP(A10,$U:$V,2,),)</f>
        <v>0</v>
      </c>
      <c r="N10" s="5">
        <f>VLOOKUP($N$5,'Sectors Trend'!$B$50:$AW$67,VLOOKUP(A10,$U:$V,2,),)</f>
        <v>0</v>
      </c>
      <c r="O10" s="5">
        <f>VLOOKUP($O$5,'Sectors Trend'!$B$50:$AW$67,VLOOKUP(A10,$U:$V,2,),)</f>
        <v>0</v>
      </c>
      <c r="P10" s="5">
        <f>VLOOKUP($P$5,'Sectors Trend'!$B$50:$AW$67,VLOOKUP(A10,$U:$V,2,),)</f>
        <v>3</v>
      </c>
      <c r="Q10" s="5">
        <f>VLOOKUP($Q$5,'Sectors Trend'!$B$50:$AW$67,VLOOKUP(A10,$U:$V,2,),)</f>
        <v>2</v>
      </c>
      <c r="R10" s="5">
        <f>VLOOKUP($R$5,'Sectors Trend'!$B$50:$AW$67,VLOOKUP(A10,$U:$V,2,),)</f>
        <v>5</v>
      </c>
      <c r="S10" s="68">
        <f>VLOOKUP($S$5,'Sectors Trend'!$B$50:$AW$67,VLOOKUP(A10,$U:$V,2,),)</f>
        <v>6</v>
      </c>
      <c r="U10" s="62">
        <f t="shared" si="0"/>
        <v>44743</v>
      </c>
      <c r="V10" s="13">
        <f t="shared" si="1"/>
        <v>43</v>
      </c>
    </row>
    <row r="11" spans="1:25" ht="16" customHeight="1" thickBot="1" x14ac:dyDescent="0.25">
      <c r="A11" s="69">
        <f>L1</f>
        <v>44774</v>
      </c>
      <c r="B11" s="70">
        <f>VLOOKUP($B$5,'Sectors Trend'!$B$50:$AW$67,VLOOKUP(A11,$U:$V,2,),)</f>
        <v>2</v>
      </c>
      <c r="C11" s="70">
        <f>VLOOKUP($C$5,'Sectors Trend'!$B$50:$AW$67,VLOOKUP(A11,$U:$V,2,),)</f>
        <v>0</v>
      </c>
      <c r="D11" s="70">
        <f>VLOOKUP($D$5,'Sectors Trend'!$B$50:$AW$67,VLOOKUP(A11,$U:$V,2,),)</f>
        <v>-6</v>
      </c>
      <c r="E11" s="70">
        <f>VLOOKUP($E$5,'Sectors Trend'!$B$50:$AW$67,VLOOKUP(A11,$U:$V,2,),)</f>
        <v>-9</v>
      </c>
      <c r="F11" s="70">
        <f>VLOOKUP($F$5,'Sectors Trend'!$B$50:$AW$67,VLOOKUP(A11,$U:$V,2,),)</f>
        <v>0</v>
      </c>
      <c r="G11" s="70">
        <f>VLOOKUP($G$5,'Sectors Trend'!$B$50:$AW$67,VLOOKUP(A11,$U:$V,2,),)</f>
        <v>-5</v>
      </c>
      <c r="H11" s="70">
        <f>VLOOKUP($H$5,'Sectors Trend'!$B$50:$AW$67,VLOOKUP(A11,$U:$V,2,),)</f>
        <v>6</v>
      </c>
      <c r="I11" s="70">
        <f>VLOOKUP($I$5,'Sectors Trend'!$B$50:$AW$67,VLOOKUP(A11,$U:$V,2,),)</f>
        <v>4</v>
      </c>
      <c r="J11" s="70">
        <f>VLOOKUP($J$5,'Sectors Trend'!$B$50:$AW$67,VLOOKUP(A11,$U:$V,2,),)</f>
        <v>1</v>
      </c>
      <c r="K11" s="70">
        <f>VLOOKUP($K$5,'Sectors Trend'!$B$50:$AW$67,VLOOKUP(A11,$U:$V,2,),)</f>
        <v>-2</v>
      </c>
      <c r="L11" s="70">
        <f>VLOOKUP($L$5,'Sectors Trend'!$B$50:$AW$67,VLOOKUP(A11,$U:$V,2,),)</f>
        <v>-3</v>
      </c>
      <c r="M11" s="70">
        <f>VLOOKUP($M$5,'Sectors Trend'!$B$50:$AW$67,VLOOKUP(A11,$U:$V,2,),)</f>
        <v>0</v>
      </c>
      <c r="N11" s="70">
        <f>VLOOKUP($N$5,'Sectors Trend'!$B$50:$AW$67,VLOOKUP(A11,$U:$V,2,),)</f>
        <v>3</v>
      </c>
      <c r="O11" s="70">
        <f>VLOOKUP($O$5,'Sectors Trend'!$B$50:$AW$67,VLOOKUP(A11,$U:$V,2,),)</f>
        <v>-4</v>
      </c>
      <c r="P11" s="70">
        <f>VLOOKUP($P$5,'Sectors Trend'!$B$50:$AW$67,VLOOKUP(A11,$U:$V,2,),)</f>
        <v>-1</v>
      </c>
      <c r="Q11" s="70">
        <f>VLOOKUP($Q$5,'Sectors Trend'!$B$50:$AW$67,VLOOKUP(A11,$U:$V,2,),)</f>
        <v>5</v>
      </c>
      <c r="R11" s="70">
        <f>VLOOKUP($R$5,'Sectors Trend'!$B$50:$AW$67,VLOOKUP(A11,$U:$V,2,),)</f>
        <v>-8</v>
      </c>
      <c r="S11" s="71">
        <f>VLOOKUP($S$5,'Sectors Trend'!$B$50:$AW$67,VLOOKUP(A11,$U:$V,2,),)</f>
        <v>-7</v>
      </c>
      <c r="U11" s="62">
        <f>L1</f>
        <v>44774</v>
      </c>
      <c r="V11" s="13">
        <f>L2</f>
        <v>44</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B68"/>
  <sheetViews>
    <sheetView zoomScale="120" zoomScaleNormal="120" workbookViewId="0">
      <pane xSplit="2" ySplit="5" topLeftCell="AJ13" activePane="bottomRight" state="frozen"/>
      <selection activeCell="C68" sqref="C68"/>
      <selection pane="topRight" activeCell="C68" sqref="C68"/>
      <selection pane="bottomLeft" activeCell="C68" sqref="C68"/>
      <selection pane="bottomRight" activeCell="AY67" sqref="AY67"/>
    </sheetView>
  </sheetViews>
  <sheetFormatPr baseColWidth="10" defaultColWidth="8.83203125" defaultRowHeight="15" x14ac:dyDescent="0.2"/>
  <cols>
    <col min="1" max="1" width="9.1640625" style="91" customWidth="1"/>
    <col min="2" max="2" width="30.33203125" style="91" customWidth="1"/>
    <col min="3" max="45" width="10.6640625" style="19" customWidth="1"/>
    <col min="46" max="49" width="10.1640625" style="91" customWidth="1"/>
    <col min="50" max="51" width="9.1640625" style="91" customWidth="1"/>
    <col min="52" max="52" width="10.6640625" style="91" bestFit="1" customWidth="1"/>
    <col min="53" max="252" width="9.1640625" style="91" customWidth="1"/>
    <col min="253" max="253" width="28.6640625" style="91" customWidth="1"/>
    <col min="254" max="254" width="9" style="91" bestFit="1" customWidth="1"/>
    <col min="255" max="255" width="5.33203125" style="91" customWidth="1"/>
    <col min="256" max="256" width="9" style="91" bestFit="1" customWidth="1"/>
    <col min="257" max="257" width="5.33203125" style="91" customWidth="1"/>
    <col min="258" max="258" width="9" style="91" bestFit="1" customWidth="1"/>
    <col min="259" max="259" width="5" style="91" customWidth="1"/>
    <col min="260" max="260" width="9" style="91" bestFit="1" customWidth="1"/>
    <col min="261" max="261" width="5.1640625" style="91" customWidth="1"/>
    <col min="262" max="262" width="9.1640625" style="91" customWidth="1"/>
    <col min="263" max="263" width="6" style="91" customWidth="1"/>
    <col min="264" max="264" width="9.1640625" style="91" customWidth="1"/>
    <col min="265" max="265" width="6" style="91" customWidth="1"/>
    <col min="266" max="267" width="10.1640625" style="91" customWidth="1"/>
    <col min="268" max="268" width="10" style="91" customWidth="1"/>
    <col min="269" max="269" width="10.33203125" style="91" customWidth="1"/>
    <col min="270" max="280" width="9.1640625" style="91" customWidth="1"/>
    <col min="281" max="281" width="11.33203125" style="91" customWidth="1"/>
    <col min="282" max="302" width="13" style="91" hidden="1" customWidth="1"/>
    <col min="303" max="508" width="9.1640625" style="91" customWidth="1"/>
    <col min="509" max="509" width="28.6640625" style="91" customWidth="1"/>
    <col min="510" max="510" width="9" style="91" bestFit="1" customWidth="1"/>
    <col min="511" max="511" width="5.33203125" style="91" customWidth="1"/>
    <col min="512" max="512" width="9" style="91" bestFit="1" customWidth="1"/>
    <col min="513" max="513" width="5.33203125" style="91" customWidth="1"/>
    <col min="514" max="514" width="9" style="91" bestFit="1" customWidth="1"/>
    <col min="515" max="515" width="5" style="91" customWidth="1"/>
    <col min="516" max="516" width="9" style="91" bestFit="1" customWidth="1"/>
    <col min="517" max="517" width="5.1640625" style="91" customWidth="1"/>
    <col min="518" max="518" width="9.1640625" style="91" customWidth="1"/>
    <col min="519" max="519" width="6" style="91" customWidth="1"/>
    <col min="520" max="520" width="9.1640625" style="91" customWidth="1"/>
    <col min="521" max="521" width="6" style="91" customWidth="1"/>
    <col min="522" max="523" width="10.1640625" style="91" customWidth="1"/>
    <col min="524" max="524" width="10" style="91" customWidth="1"/>
    <col min="525" max="525" width="10.33203125" style="91" customWidth="1"/>
    <col min="526" max="536" width="9.1640625" style="91" customWidth="1"/>
    <col min="537" max="537" width="11.33203125" style="91" customWidth="1"/>
    <col min="538" max="558" width="13" style="91" hidden="1" customWidth="1"/>
    <col min="559" max="764" width="9.1640625" style="91" customWidth="1"/>
    <col min="765" max="765" width="28.6640625" style="91" customWidth="1"/>
    <col min="766" max="766" width="9" style="91" bestFit="1" customWidth="1"/>
    <col min="767" max="767" width="5.33203125" style="91" customWidth="1"/>
    <col min="768" max="768" width="9" style="91" bestFit="1" customWidth="1"/>
    <col min="769" max="769" width="5.33203125" style="91" customWidth="1"/>
    <col min="770" max="770" width="9" style="91" bestFit="1" customWidth="1"/>
    <col min="771" max="771" width="5" style="91" customWidth="1"/>
    <col min="772" max="772" width="9" style="91" bestFit="1" customWidth="1"/>
    <col min="773" max="773" width="5.1640625" style="91" customWidth="1"/>
    <col min="774" max="774" width="9.1640625" style="91" customWidth="1"/>
    <col min="775" max="775" width="6" style="91" customWidth="1"/>
    <col min="776" max="776" width="9.1640625" style="91" customWidth="1"/>
    <col min="777" max="777" width="6" style="91" customWidth="1"/>
    <col min="778" max="779" width="10.1640625" style="91" customWidth="1"/>
    <col min="780" max="780" width="10" style="91" customWidth="1"/>
    <col min="781" max="781" width="10.33203125" style="91" customWidth="1"/>
    <col min="782" max="792" width="9.1640625" style="91" customWidth="1"/>
    <col min="793" max="793" width="11.33203125" style="91" customWidth="1"/>
    <col min="794" max="814" width="13" style="91" hidden="1" customWidth="1"/>
    <col min="815" max="1020" width="9.1640625" style="91" customWidth="1"/>
    <col min="1021" max="1021" width="28.6640625" style="91" customWidth="1"/>
    <col min="1022" max="1022" width="9" style="91" bestFit="1" customWidth="1"/>
    <col min="1023" max="1023" width="5.33203125" style="91" customWidth="1"/>
    <col min="1024" max="1024" width="9" style="91" bestFit="1" customWidth="1"/>
    <col min="1025" max="1025" width="5.33203125" style="91" customWidth="1"/>
    <col min="1026" max="1026" width="9" style="91" bestFit="1" customWidth="1"/>
    <col min="1027" max="1027" width="5" style="91" customWidth="1"/>
    <col min="1028" max="1028" width="9" style="91" bestFit="1" customWidth="1"/>
    <col min="1029" max="1029" width="5.1640625" style="91" customWidth="1"/>
    <col min="1030" max="1030" width="9.1640625" style="91" customWidth="1"/>
    <col min="1031" max="1031" width="6" style="91" customWidth="1"/>
    <col min="1032" max="1032" width="9.1640625" style="91" customWidth="1"/>
    <col min="1033" max="1033" width="6" style="91" customWidth="1"/>
    <col min="1034" max="1035" width="10.1640625" style="91" customWidth="1"/>
    <col min="1036" max="1036" width="10" style="91" customWidth="1"/>
    <col min="1037" max="1037" width="10.33203125" style="91" customWidth="1"/>
    <col min="1038" max="1048" width="9.1640625" style="91" customWidth="1"/>
    <col min="1049" max="1049" width="11.33203125" style="91" customWidth="1"/>
    <col min="1050" max="1070" width="13" style="91" hidden="1" customWidth="1"/>
    <col min="1071" max="1276" width="9.1640625" style="91" customWidth="1"/>
    <col min="1277" max="1277" width="28.6640625" style="91" customWidth="1"/>
    <col min="1278" max="1278" width="9" style="91" bestFit="1" customWidth="1"/>
    <col min="1279" max="1279" width="5.33203125" style="91" customWidth="1"/>
    <col min="1280" max="1280" width="9" style="91" bestFit="1" customWidth="1"/>
    <col min="1281" max="1281" width="5.33203125" style="91" customWidth="1"/>
    <col min="1282" max="1282" width="9" style="91" bestFit="1" customWidth="1"/>
    <col min="1283" max="1283" width="5" style="91" customWidth="1"/>
    <col min="1284" max="1284" width="9" style="91" bestFit="1" customWidth="1"/>
    <col min="1285" max="1285" width="5.1640625" style="91" customWidth="1"/>
    <col min="1286" max="1286" width="9.1640625" style="91" customWidth="1"/>
    <col min="1287" max="1287" width="6" style="91" customWidth="1"/>
    <col min="1288" max="1288" width="9.1640625" style="91" customWidth="1"/>
    <col min="1289" max="1289" width="6" style="91" customWidth="1"/>
    <col min="1290" max="1291" width="10.1640625" style="91" customWidth="1"/>
    <col min="1292" max="1292" width="10" style="91" customWidth="1"/>
    <col min="1293" max="1293" width="10.33203125" style="91" customWidth="1"/>
    <col min="1294" max="1304" width="9.1640625" style="91" customWidth="1"/>
    <col min="1305" max="1305" width="11.33203125" style="91" customWidth="1"/>
    <col min="1306" max="1326" width="13" style="91" hidden="1" customWidth="1"/>
    <col min="1327" max="1532" width="9.1640625" style="91" customWidth="1"/>
    <col min="1533" max="1533" width="28.6640625" style="91" customWidth="1"/>
    <col min="1534" max="1534" width="9" style="91" bestFit="1" customWidth="1"/>
    <col min="1535" max="1535" width="5.33203125" style="91" customWidth="1"/>
    <col min="1536" max="1536" width="9" style="91" bestFit="1" customWidth="1"/>
    <col min="1537" max="1537" width="5.33203125" style="91" customWidth="1"/>
    <col min="1538" max="1538" width="9" style="91" bestFit="1" customWidth="1"/>
    <col min="1539" max="1539" width="5" style="91" customWidth="1"/>
    <col min="1540" max="1540" width="9" style="91" bestFit="1" customWidth="1"/>
    <col min="1541" max="1541" width="5.1640625" style="91" customWidth="1"/>
    <col min="1542" max="1542" width="9.1640625" style="91" customWidth="1"/>
    <col min="1543" max="1543" width="6" style="91" customWidth="1"/>
    <col min="1544" max="1544" width="9.1640625" style="91" customWidth="1"/>
    <col min="1545" max="1545" width="6" style="91" customWidth="1"/>
    <col min="1546" max="1547" width="10.1640625" style="91" customWidth="1"/>
    <col min="1548" max="1548" width="10" style="91" customWidth="1"/>
    <col min="1549" max="1549" width="10.33203125" style="91" customWidth="1"/>
    <col min="1550" max="1560" width="9.1640625" style="91" customWidth="1"/>
    <col min="1561" max="1561" width="11.33203125" style="91" customWidth="1"/>
    <col min="1562" max="1582" width="13" style="91" hidden="1" customWidth="1"/>
    <col min="1583" max="1788" width="9.1640625" style="91" customWidth="1"/>
    <col min="1789" max="1789" width="28.6640625" style="91" customWidth="1"/>
    <col min="1790" max="1790" width="9" style="91" bestFit="1" customWidth="1"/>
    <col min="1791" max="1791" width="5.33203125" style="91" customWidth="1"/>
    <col min="1792" max="1792" width="9" style="91" bestFit="1" customWidth="1"/>
    <col min="1793" max="1793" width="5.33203125" style="91" customWidth="1"/>
    <col min="1794" max="1794" width="9" style="91" bestFit="1" customWidth="1"/>
    <col min="1795" max="1795" width="5" style="91" customWidth="1"/>
    <col min="1796" max="1796" width="9" style="91" bestFit="1" customWidth="1"/>
    <col min="1797" max="1797" width="5.1640625" style="91" customWidth="1"/>
    <col min="1798" max="1798" width="9.1640625" style="91" customWidth="1"/>
    <col min="1799" max="1799" width="6" style="91" customWidth="1"/>
    <col min="1800" max="1800" width="9.1640625" style="91" customWidth="1"/>
    <col min="1801" max="1801" width="6" style="91" customWidth="1"/>
    <col min="1802" max="1803" width="10.1640625" style="91" customWidth="1"/>
    <col min="1804" max="1804" width="10" style="91" customWidth="1"/>
    <col min="1805" max="1805" width="10.33203125" style="91" customWidth="1"/>
    <col min="1806" max="1816" width="9.1640625" style="91" customWidth="1"/>
    <col min="1817" max="1817" width="11.33203125" style="91" customWidth="1"/>
    <col min="1818" max="1838" width="13" style="91" hidden="1" customWidth="1"/>
    <col min="1839" max="2044" width="9.1640625" style="91" customWidth="1"/>
    <col min="2045" max="2045" width="28.6640625" style="91" customWidth="1"/>
    <col min="2046" max="2046" width="9" style="91" bestFit="1" customWidth="1"/>
    <col min="2047" max="2047" width="5.33203125" style="91" customWidth="1"/>
    <col min="2048" max="2048" width="9" style="91" bestFit="1" customWidth="1"/>
    <col min="2049" max="2049" width="5.33203125" style="91" customWidth="1"/>
    <col min="2050" max="2050" width="9" style="91" bestFit="1" customWidth="1"/>
    <col min="2051" max="2051" width="5" style="91" customWidth="1"/>
    <col min="2052" max="2052" width="9" style="91" bestFit="1" customWidth="1"/>
    <col min="2053" max="2053" width="5.1640625" style="91" customWidth="1"/>
    <col min="2054" max="2054" width="9.1640625" style="91" customWidth="1"/>
    <col min="2055" max="2055" width="6" style="91" customWidth="1"/>
    <col min="2056" max="2056" width="9.1640625" style="91" customWidth="1"/>
    <col min="2057" max="2057" width="6" style="91" customWidth="1"/>
    <col min="2058" max="2059" width="10.1640625" style="91" customWidth="1"/>
    <col min="2060" max="2060" width="10" style="91" customWidth="1"/>
    <col min="2061" max="2061" width="10.33203125" style="91" customWidth="1"/>
    <col min="2062" max="2072" width="9.1640625" style="91" customWidth="1"/>
    <col min="2073" max="2073" width="11.33203125" style="91" customWidth="1"/>
    <col min="2074" max="2094" width="13" style="91" hidden="1" customWidth="1"/>
    <col min="2095" max="2300" width="9.1640625" style="91" customWidth="1"/>
    <col min="2301" max="2301" width="28.6640625" style="91" customWidth="1"/>
    <col min="2302" max="2302" width="9" style="91" bestFit="1" customWidth="1"/>
    <col min="2303" max="2303" width="5.33203125" style="91" customWidth="1"/>
    <col min="2304" max="2304" width="9" style="91" bestFit="1" customWidth="1"/>
    <col min="2305" max="2305" width="5.33203125" style="91" customWidth="1"/>
    <col min="2306" max="2306" width="9" style="91" bestFit="1" customWidth="1"/>
    <col min="2307" max="2307" width="5" style="91" customWidth="1"/>
    <col min="2308" max="2308" width="9" style="91" bestFit="1" customWidth="1"/>
    <col min="2309" max="2309" width="5.1640625" style="91" customWidth="1"/>
    <col min="2310" max="2310" width="9.1640625" style="91" customWidth="1"/>
    <col min="2311" max="2311" width="6" style="91" customWidth="1"/>
    <col min="2312" max="2312" width="9.1640625" style="91" customWidth="1"/>
    <col min="2313" max="2313" width="6" style="91" customWidth="1"/>
    <col min="2314" max="2315" width="10.1640625" style="91" customWidth="1"/>
    <col min="2316" max="2316" width="10" style="91" customWidth="1"/>
    <col min="2317" max="2317" width="10.33203125" style="91" customWidth="1"/>
    <col min="2318" max="2328" width="9.1640625" style="91" customWidth="1"/>
    <col min="2329" max="2329" width="11.33203125" style="91" customWidth="1"/>
    <col min="2330" max="2350" width="13" style="91" hidden="1" customWidth="1"/>
    <col min="2351" max="2556" width="9.1640625" style="91" customWidth="1"/>
    <col min="2557" max="2557" width="28.6640625" style="91" customWidth="1"/>
    <col min="2558" max="2558" width="9" style="91" bestFit="1" customWidth="1"/>
    <col min="2559" max="2559" width="5.33203125" style="91" customWidth="1"/>
    <col min="2560" max="2560" width="9" style="91" bestFit="1" customWidth="1"/>
    <col min="2561" max="2561" width="5.33203125" style="91" customWidth="1"/>
    <col min="2562" max="2562" width="9" style="91" bestFit="1" customWidth="1"/>
    <col min="2563" max="2563" width="5" style="91" customWidth="1"/>
    <col min="2564" max="2564" width="9" style="91" bestFit="1" customWidth="1"/>
    <col min="2565" max="2565" width="5.1640625" style="91" customWidth="1"/>
    <col min="2566" max="2566" width="9.1640625" style="91" customWidth="1"/>
    <col min="2567" max="2567" width="6" style="91" customWidth="1"/>
    <col min="2568" max="2568" width="9.1640625" style="91" customWidth="1"/>
    <col min="2569" max="2569" width="6" style="91" customWidth="1"/>
    <col min="2570" max="2571" width="10.1640625" style="91" customWidth="1"/>
    <col min="2572" max="2572" width="10" style="91" customWidth="1"/>
    <col min="2573" max="2573" width="10.33203125" style="91" customWidth="1"/>
    <col min="2574" max="2584" width="9.1640625" style="91" customWidth="1"/>
    <col min="2585" max="2585" width="11.33203125" style="91" customWidth="1"/>
    <col min="2586" max="2606" width="13" style="91" hidden="1" customWidth="1"/>
    <col min="2607" max="2812" width="9.1640625" style="91" customWidth="1"/>
    <col min="2813" max="2813" width="28.6640625" style="91" customWidth="1"/>
    <col min="2814" max="2814" width="9" style="91" bestFit="1" customWidth="1"/>
    <col min="2815" max="2815" width="5.33203125" style="91" customWidth="1"/>
    <col min="2816" max="2816" width="9" style="91" bestFit="1" customWidth="1"/>
    <col min="2817" max="2817" width="5.33203125" style="91" customWidth="1"/>
    <col min="2818" max="2818" width="9" style="91" bestFit="1" customWidth="1"/>
    <col min="2819" max="2819" width="5" style="91" customWidth="1"/>
    <col min="2820" max="2820" width="9" style="91" bestFit="1" customWidth="1"/>
    <col min="2821" max="2821" width="5.1640625" style="91" customWidth="1"/>
    <col min="2822" max="2822" width="9.1640625" style="91" customWidth="1"/>
    <col min="2823" max="2823" width="6" style="91" customWidth="1"/>
    <col min="2824" max="2824" width="9.1640625" style="91" customWidth="1"/>
    <col min="2825" max="2825" width="6" style="91" customWidth="1"/>
    <col min="2826" max="2827" width="10.1640625" style="91" customWidth="1"/>
    <col min="2828" max="2828" width="10" style="91" customWidth="1"/>
    <col min="2829" max="2829" width="10.33203125" style="91" customWidth="1"/>
    <col min="2830" max="2840" width="9.1640625" style="91" customWidth="1"/>
    <col min="2841" max="2841" width="11.33203125" style="91" customWidth="1"/>
    <col min="2842" max="2862" width="13" style="91" hidden="1" customWidth="1"/>
    <col min="2863" max="3068" width="9.1640625" style="91" customWidth="1"/>
    <col min="3069" max="3069" width="28.6640625" style="91" customWidth="1"/>
    <col min="3070" max="3070" width="9" style="91" bestFit="1" customWidth="1"/>
    <col min="3071" max="3071" width="5.33203125" style="91" customWidth="1"/>
    <col min="3072" max="3072" width="9" style="91" bestFit="1" customWidth="1"/>
    <col min="3073" max="3073" width="5.33203125" style="91" customWidth="1"/>
    <col min="3074" max="3074" width="9" style="91" bestFit="1" customWidth="1"/>
    <col min="3075" max="3075" width="5" style="91" customWidth="1"/>
    <col min="3076" max="3076" width="9" style="91" bestFit="1" customWidth="1"/>
    <col min="3077" max="3077" width="5.1640625" style="91" customWidth="1"/>
    <col min="3078" max="3078" width="9.1640625" style="91" customWidth="1"/>
    <col min="3079" max="3079" width="6" style="91" customWidth="1"/>
    <col min="3080" max="3080" width="9.1640625" style="91" customWidth="1"/>
    <col min="3081" max="3081" width="6" style="91" customWidth="1"/>
    <col min="3082" max="3083" width="10.1640625" style="91" customWidth="1"/>
    <col min="3084" max="3084" width="10" style="91" customWidth="1"/>
    <col min="3085" max="3085" width="10.33203125" style="91" customWidth="1"/>
    <col min="3086" max="3096" width="9.1640625" style="91" customWidth="1"/>
    <col min="3097" max="3097" width="11.33203125" style="91" customWidth="1"/>
    <col min="3098" max="3118" width="13" style="91" hidden="1" customWidth="1"/>
    <col min="3119" max="3324" width="9.1640625" style="91" customWidth="1"/>
    <col min="3325" max="3325" width="28.6640625" style="91" customWidth="1"/>
    <col min="3326" max="3326" width="9" style="91" bestFit="1" customWidth="1"/>
    <col min="3327" max="3327" width="5.33203125" style="91" customWidth="1"/>
    <col min="3328" max="3328" width="9" style="91" bestFit="1" customWidth="1"/>
    <col min="3329" max="3329" width="5.33203125" style="91" customWidth="1"/>
    <col min="3330" max="3330" width="9" style="91" bestFit="1" customWidth="1"/>
    <col min="3331" max="3331" width="5" style="91" customWidth="1"/>
    <col min="3332" max="3332" width="9" style="91" bestFit="1" customWidth="1"/>
    <col min="3333" max="3333" width="5.1640625" style="91" customWidth="1"/>
    <col min="3334" max="3334" width="9.1640625" style="91" customWidth="1"/>
    <col min="3335" max="3335" width="6" style="91" customWidth="1"/>
    <col min="3336" max="3336" width="9.1640625" style="91" customWidth="1"/>
    <col min="3337" max="3337" width="6" style="91" customWidth="1"/>
    <col min="3338" max="3339" width="10.1640625" style="91" customWidth="1"/>
    <col min="3340" max="3340" width="10" style="91" customWidth="1"/>
    <col min="3341" max="3341" width="10.33203125" style="91" customWidth="1"/>
    <col min="3342" max="3352" width="9.1640625" style="91" customWidth="1"/>
    <col min="3353" max="3353" width="11.33203125" style="91" customWidth="1"/>
    <col min="3354" max="3374" width="13" style="91" hidden="1" customWidth="1"/>
    <col min="3375" max="3580" width="9.1640625" style="91" customWidth="1"/>
    <col min="3581" max="3581" width="28.6640625" style="91" customWidth="1"/>
    <col min="3582" max="3582" width="9" style="91" bestFit="1" customWidth="1"/>
    <col min="3583" max="3583" width="5.33203125" style="91" customWidth="1"/>
    <col min="3584" max="3584" width="9" style="91" bestFit="1" customWidth="1"/>
    <col min="3585" max="3585" width="5.33203125" style="91" customWidth="1"/>
    <col min="3586" max="3586" width="9" style="91" bestFit="1" customWidth="1"/>
    <col min="3587" max="3587" width="5" style="91" customWidth="1"/>
    <col min="3588" max="3588" width="9" style="91" bestFit="1" customWidth="1"/>
    <col min="3589" max="3589" width="5.1640625" style="91" customWidth="1"/>
    <col min="3590" max="3590" width="9.1640625" style="91" customWidth="1"/>
    <col min="3591" max="3591" width="6" style="91" customWidth="1"/>
    <col min="3592" max="3592" width="9.1640625" style="91" customWidth="1"/>
    <col min="3593" max="3593" width="6" style="91" customWidth="1"/>
    <col min="3594" max="3595" width="10.1640625" style="91" customWidth="1"/>
    <col min="3596" max="3596" width="10" style="91" customWidth="1"/>
    <col min="3597" max="3597" width="10.33203125" style="91" customWidth="1"/>
    <col min="3598" max="3608" width="9.1640625" style="91" customWidth="1"/>
    <col min="3609" max="3609" width="11.33203125" style="91" customWidth="1"/>
    <col min="3610" max="3630" width="13" style="91" hidden="1" customWidth="1"/>
    <col min="3631" max="3836" width="9.1640625" style="91" customWidth="1"/>
    <col min="3837" max="3837" width="28.6640625" style="91" customWidth="1"/>
    <col min="3838" max="3838" width="9" style="91" bestFit="1" customWidth="1"/>
    <col min="3839" max="3839" width="5.33203125" style="91" customWidth="1"/>
    <col min="3840" max="3840" width="9" style="91" bestFit="1" customWidth="1"/>
    <col min="3841" max="3841" width="5.33203125" style="91" customWidth="1"/>
    <col min="3842" max="3842" width="9" style="91" bestFit="1" customWidth="1"/>
    <col min="3843" max="3843" width="5" style="91" customWidth="1"/>
    <col min="3844" max="3844" width="9" style="91" bestFit="1" customWidth="1"/>
    <col min="3845" max="3845" width="5.1640625" style="91" customWidth="1"/>
    <col min="3846" max="3846" width="9.1640625" style="91" customWidth="1"/>
    <col min="3847" max="3847" width="6" style="91" customWidth="1"/>
    <col min="3848" max="3848" width="9.1640625" style="91" customWidth="1"/>
    <col min="3849" max="3849" width="6" style="91" customWidth="1"/>
    <col min="3850" max="3851" width="10.1640625" style="91" customWidth="1"/>
    <col min="3852" max="3852" width="10" style="91" customWidth="1"/>
    <col min="3853" max="3853" width="10.33203125" style="91" customWidth="1"/>
    <col min="3854" max="3864" width="9.1640625" style="91" customWidth="1"/>
    <col min="3865" max="3865" width="11.33203125" style="91" customWidth="1"/>
    <col min="3866" max="3886" width="13" style="91" hidden="1" customWidth="1"/>
    <col min="3887" max="4092" width="9.1640625" style="91" customWidth="1"/>
    <col min="4093" max="4093" width="28.6640625" style="91" customWidth="1"/>
    <col min="4094" max="4094" width="9" style="91" bestFit="1" customWidth="1"/>
    <col min="4095" max="4095" width="5.33203125" style="91" customWidth="1"/>
    <col min="4096" max="4096" width="9" style="91" bestFit="1" customWidth="1"/>
    <col min="4097" max="4097" width="5.33203125" style="91" customWidth="1"/>
    <col min="4098" max="4098" width="9" style="91" bestFit="1" customWidth="1"/>
    <col min="4099" max="4099" width="5" style="91" customWidth="1"/>
    <col min="4100" max="4100" width="9" style="91" bestFit="1" customWidth="1"/>
    <col min="4101" max="4101" width="5.1640625" style="91" customWidth="1"/>
    <col min="4102" max="4102" width="9.1640625" style="91" customWidth="1"/>
    <col min="4103" max="4103" width="6" style="91" customWidth="1"/>
    <col min="4104" max="4104" width="9.1640625" style="91" customWidth="1"/>
    <col min="4105" max="4105" width="6" style="91" customWidth="1"/>
    <col min="4106" max="4107" width="10.1640625" style="91" customWidth="1"/>
    <col min="4108" max="4108" width="10" style="91" customWidth="1"/>
    <col min="4109" max="4109" width="10.33203125" style="91" customWidth="1"/>
    <col min="4110" max="4120" width="9.1640625" style="91" customWidth="1"/>
    <col min="4121" max="4121" width="11.33203125" style="91" customWidth="1"/>
    <col min="4122" max="4142" width="13" style="91" hidden="1" customWidth="1"/>
    <col min="4143" max="4348" width="9.1640625" style="91" customWidth="1"/>
    <col min="4349" max="4349" width="28.6640625" style="91" customWidth="1"/>
    <col min="4350" max="4350" width="9" style="91" bestFit="1" customWidth="1"/>
    <col min="4351" max="4351" width="5.33203125" style="91" customWidth="1"/>
    <col min="4352" max="4352" width="9" style="91" bestFit="1" customWidth="1"/>
    <col min="4353" max="4353" width="5.33203125" style="91" customWidth="1"/>
    <col min="4354" max="4354" width="9" style="91" bestFit="1" customWidth="1"/>
    <col min="4355" max="4355" width="5" style="91" customWidth="1"/>
    <col min="4356" max="4356" width="9" style="91" bestFit="1" customWidth="1"/>
    <col min="4357" max="4357" width="5.1640625" style="91" customWidth="1"/>
    <col min="4358" max="4358" width="9.1640625" style="91" customWidth="1"/>
    <col min="4359" max="4359" width="6" style="91" customWidth="1"/>
    <col min="4360" max="4360" width="9.1640625" style="91" customWidth="1"/>
    <col min="4361" max="4361" width="6" style="91" customWidth="1"/>
    <col min="4362" max="4363" width="10.1640625" style="91" customWidth="1"/>
    <col min="4364" max="4364" width="10" style="91" customWidth="1"/>
    <col min="4365" max="4365" width="10.33203125" style="91" customWidth="1"/>
    <col min="4366" max="4376" width="9.1640625" style="91" customWidth="1"/>
    <col min="4377" max="4377" width="11.33203125" style="91" customWidth="1"/>
    <col min="4378" max="4398" width="13" style="91" hidden="1" customWidth="1"/>
    <col min="4399" max="4604" width="9.1640625" style="91" customWidth="1"/>
    <col min="4605" max="4605" width="28.6640625" style="91" customWidth="1"/>
    <col min="4606" max="4606" width="9" style="91" bestFit="1" customWidth="1"/>
    <col min="4607" max="4607" width="5.33203125" style="91" customWidth="1"/>
    <col min="4608" max="4608" width="9" style="91" bestFit="1" customWidth="1"/>
    <col min="4609" max="4609" width="5.33203125" style="91" customWidth="1"/>
    <col min="4610" max="4610" width="9" style="91" bestFit="1" customWidth="1"/>
    <col min="4611" max="4611" width="5" style="91" customWidth="1"/>
    <col min="4612" max="4612" width="9" style="91" bestFit="1" customWidth="1"/>
    <col min="4613" max="4613" width="5.1640625" style="91" customWidth="1"/>
    <col min="4614" max="4614" width="9.1640625" style="91" customWidth="1"/>
    <col min="4615" max="4615" width="6" style="91" customWidth="1"/>
    <col min="4616" max="4616" width="9.1640625" style="91" customWidth="1"/>
    <col min="4617" max="4617" width="6" style="91" customWidth="1"/>
    <col min="4618" max="4619" width="10.1640625" style="91" customWidth="1"/>
    <col min="4620" max="4620" width="10" style="91" customWidth="1"/>
    <col min="4621" max="4621" width="10.33203125" style="91" customWidth="1"/>
    <col min="4622" max="4632" width="9.1640625" style="91" customWidth="1"/>
    <col min="4633" max="4633" width="11.33203125" style="91" customWidth="1"/>
    <col min="4634" max="4654" width="13" style="91" hidden="1" customWidth="1"/>
    <col min="4655" max="4860" width="9.1640625" style="91" customWidth="1"/>
    <col min="4861" max="4861" width="28.6640625" style="91" customWidth="1"/>
    <col min="4862" max="4862" width="9" style="91" bestFit="1" customWidth="1"/>
    <col min="4863" max="4863" width="5.33203125" style="91" customWidth="1"/>
    <col min="4864" max="4864" width="9" style="91" bestFit="1" customWidth="1"/>
    <col min="4865" max="4865" width="5.33203125" style="91" customWidth="1"/>
    <col min="4866" max="4866" width="9" style="91" bestFit="1" customWidth="1"/>
    <col min="4867" max="4867" width="5" style="91" customWidth="1"/>
    <col min="4868" max="4868" width="9" style="91" bestFit="1" customWidth="1"/>
    <col min="4869" max="4869" width="5.1640625" style="91" customWidth="1"/>
    <col min="4870" max="4870" width="9.1640625" style="91" customWidth="1"/>
    <col min="4871" max="4871" width="6" style="91" customWidth="1"/>
    <col min="4872" max="4872" width="9.1640625" style="91" customWidth="1"/>
    <col min="4873" max="4873" width="6" style="91" customWidth="1"/>
    <col min="4874" max="4875" width="10.1640625" style="91" customWidth="1"/>
    <col min="4876" max="4876" width="10" style="91" customWidth="1"/>
    <col min="4877" max="4877" width="10.33203125" style="91" customWidth="1"/>
    <col min="4878" max="4888" width="9.1640625" style="91" customWidth="1"/>
    <col min="4889" max="4889" width="11.33203125" style="91" customWidth="1"/>
    <col min="4890" max="4910" width="13" style="91" hidden="1" customWidth="1"/>
    <col min="4911" max="5116" width="9.1640625" style="91" customWidth="1"/>
    <col min="5117" max="5117" width="28.6640625" style="91" customWidth="1"/>
    <col min="5118" max="5118" width="9" style="91" bestFit="1" customWidth="1"/>
    <col min="5119" max="5119" width="5.33203125" style="91" customWidth="1"/>
    <col min="5120" max="5120" width="9" style="91" bestFit="1" customWidth="1"/>
    <col min="5121" max="5121" width="5.33203125" style="91" customWidth="1"/>
    <col min="5122" max="5122" width="9" style="91" bestFit="1" customWidth="1"/>
    <col min="5123" max="5123" width="5" style="91" customWidth="1"/>
    <col min="5124" max="5124" width="9" style="91" bestFit="1" customWidth="1"/>
    <col min="5125" max="5125" width="5.1640625" style="91" customWidth="1"/>
    <col min="5126" max="5126" width="9.1640625" style="91" customWidth="1"/>
    <col min="5127" max="5127" width="6" style="91" customWidth="1"/>
    <col min="5128" max="5128" width="9.1640625" style="91" customWidth="1"/>
    <col min="5129" max="5129" width="6" style="91" customWidth="1"/>
    <col min="5130" max="5131" width="10.1640625" style="91" customWidth="1"/>
    <col min="5132" max="5132" width="10" style="91" customWidth="1"/>
    <col min="5133" max="5133" width="10.33203125" style="91" customWidth="1"/>
    <col min="5134" max="5144" width="9.1640625" style="91" customWidth="1"/>
    <col min="5145" max="5145" width="11.33203125" style="91" customWidth="1"/>
    <col min="5146" max="5166" width="13" style="91" hidden="1" customWidth="1"/>
    <col min="5167" max="5372" width="9.1640625" style="91" customWidth="1"/>
    <col min="5373" max="5373" width="28.6640625" style="91" customWidth="1"/>
    <col min="5374" max="5374" width="9" style="91" bestFit="1" customWidth="1"/>
    <col min="5375" max="5375" width="5.33203125" style="91" customWidth="1"/>
    <col min="5376" max="5376" width="9" style="91" bestFit="1" customWidth="1"/>
    <col min="5377" max="5377" width="5.33203125" style="91" customWidth="1"/>
    <col min="5378" max="5378" width="9" style="91" bestFit="1" customWidth="1"/>
    <col min="5379" max="5379" width="5" style="91" customWidth="1"/>
    <col min="5380" max="5380" width="9" style="91" bestFit="1" customWidth="1"/>
    <col min="5381" max="5381" width="5.1640625" style="91" customWidth="1"/>
    <col min="5382" max="5382" width="9.1640625" style="91" customWidth="1"/>
    <col min="5383" max="5383" width="6" style="91" customWidth="1"/>
    <col min="5384" max="5384" width="9.1640625" style="91" customWidth="1"/>
    <col min="5385" max="5385" width="6" style="91" customWidth="1"/>
    <col min="5386" max="5387" width="10.1640625" style="91" customWidth="1"/>
    <col min="5388" max="5388" width="10" style="91" customWidth="1"/>
    <col min="5389" max="5389" width="10.33203125" style="91" customWidth="1"/>
    <col min="5390" max="5400" width="9.1640625" style="91" customWidth="1"/>
    <col min="5401" max="5401" width="11.33203125" style="91" customWidth="1"/>
    <col min="5402" max="5422" width="13" style="91" hidden="1" customWidth="1"/>
    <col min="5423" max="5628" width="9.1640625" style="91" customWidth="1"/>
    <col min="5629" max="5629" width="28.6640625" style="91" customWidth="1"/>
    <col min="5630" max="5630" width="9" style="91" bestFit="1" customWidth="1"/>
    <col min="5631" max="5631" width="5.33203125" style="91" customWidth="1"/>
    <col min="5632" max="5632" width="9" style="91" bestFit="1" customWidth="1"/>
    <col min="5633" max="5633" width="5.33203125" style="91" customWidth="1"/>
    <col min="5634" max="5634" width="9" style="91" bestFit="1" customWidth="1"/>
    <col min="5635" max="5635" width="5" style="91" customWidth="1"/>
    <col min="5636" max="5636" width="9" style="91" bestFit="1" customWidth="1"/>
    <col min="5637" max="5637" width="5.1640625" style="91" customWidth="1"/>
    <col min="5638" max="5638" width="9.1640625" style="91" customWidth="1"/>
    <col min="5639" max="5639" width="6" style="91" customWidth="1"/>
    <col min="5640" max="5640" width="9.1640625" style="91" customWidth="1"/>
    <col min="5641" max="5641" width="6" style="91" customWidth="1"/>
    <col min="5642" max="5643" width="10.1640625" style="91" customWidth="1"/>
    <col min="5644" max="5644" width="10" style="91" customWidth="1"/>
    <col min="5645" max="5645" width="10.33203125" style="91" customWidth="1"/>
    <col min="5646" max="5656" width="9.1640625" style="91" customWidth="1"/>
    <col min="5657" max="5657" width="11.33203125" style="91" customWidth="1"/>
    <col min="5658" max="5678" width="13" style="91" hidden="1" customWidth="1"/>
    <col min="5679" max="5884" width="9.1640625" style="91" customWidth="1"/>
    <col min="5885" max="5885" width="28.6640625" style="91" customWidth="1"/>
    <col min="5886" max="5886" width="9" style="91" bestFit="1" customWidth="1"/>
    <col min="5887" max="5887" width="5.33203125" style="91" customWidth="1"/>
    <col min="5888" max="5888" width="9" style="91" bestFit="1" customWidth="1"/>
    <col min="5889" max="5889" width="5.33203125" style="91" customWidth="1"/>
    <col min="5890" max="5890" width="9" style="91" bestFit="1" customWidth="1"/>
    <col min="5891" max="5891" width="5" style="91" customWidth="1"/>
    <col min="5892" max="5892" width="9" style="91" bestFit="1" customWidth="1"/>
    <col min="5893" max="5893" width="5.1640625" style="91" customWidth="1"/>
    <col min="5894" max="5894" width="9.1640625" style="91" customWidth="1"/>
    <col min="5895" max="5895" width="6" style="91" customWidth="1"/>
    <col min="5896" max="5896" width="9.1640625" style="91" customWidth="1"/>
    <col min="5897" max="5897" width="6" style="91" customWidth="1"/>
    <col min="5898" max="5899" width="10.1640625" style="91" customWidth="1"/>
    <col min="5900" max="5900" width="10" style="91" customWidth="1"/>
    <col min="5901" max="5901" width="10.33203125" style="91" customWidth="1"/>
    <col min="5902" max="5912" width="9.1640625" style="91" customWidth="1"/>
    <col min="5913" max="5913" width="11.33203125" style="91" customWidth="1"/>
    <col min="5914" max="5934" width="13" style="91" hidden="1" customWidth="1"/>
    <col min="5935" max="6140" width="9.1640625" style="91" customWidth="1"/>
    <col min="6141" max="6141" width="28.6640625" style="91" customWidth="1"/>
    <col min="6142" max="6142" width="9" style="91" bestFit="1" customWidth="1"/>
    <col min="6143" max="6143" width="5.33203125" style="91" customWidth="1"/>
    <col min="6144" max="6144" width="9" style="91" bestFit="1" customWidth="1"/>
    <col min="6145" max="6145" width="5.33203125" style="91" customWidth="1"/>
    <col min="6146" max="6146" width="9" style="91" bestFit="1" customWidth="1"/>
    <col min="6147" max="6147" width="5" style="91" customWidth="1"/>
    <col min="6148" max="6148" width="9" style="91" bestFit="1" customWidth="1"/>
    <col min="6149" max="6149" width="5.1640625" style="91" customWidth="1"/>
    <col min="6150" max="6150" width="9.1640625" style="91" customWidth="1"/>
    <col min="6151" max="6151" width="6" style="91" customWidth="1"/>
    <col min="6152" max="6152" width="9.1640625" style="91" customWidth="1"/>
    <col min="6153" max="6153" width="6" style="91" customWidth="1"/>
    <col min="6154" max="6155" width="10.1640625" style="91" customWidth="1"/>
    <col min="6156" max="6156" width="10" style="91" customWidth="1"/>
    <col min="6157" max="6157" width="10.33203125" style="91" customWidth="1"/>
    <col min="6158" max="6168" width="9.1640625" style="91" customWidth="1"/>
    <col min="6169" max="6169" width="11.33203125" style="91" customWidth="1"/>
    <col min="6170" max="6190" width="13" style="91" hidden="1" customWidth="1"/>
    <col min="6191" max="6396" width="9.1640625" style="91" customWidth="1"/>
    <col min="6397" max="6397" width="28.6640625" style="91" customWidth="1"/>
    <col min="6398" max="6398" width="9" style="91" bestFit="1" customWidth="1"/>
    <col min="6399" max="6399" width="5.33203125" style="91" customWidth="1"/>
    <col min="6400" max="6400" width="9" style="91" bestFit="1" customWidth="1"/>
    <col min="6401" max="6401" width="5.33203125" style="91" customWidth="1"/>
    <col min="6402" max="6402" width="9" style="91" bestFit="1" customWidth="1"/>
    <col min="6403" max="6403" width="5" style="91" customWidth="1"/>
    <col min="6404" max="6404" width="9" style="91" bestFit="1" customWidth="1"/>
    <col min="6405" max="6405" width="5.1640625" style="91" customWidth="1"/>
    <col min="6406" max="6406" width="9.1640625" style="91" customWidth="1"/>
    <col min="6407" max="6407" width="6" style="91" customWidth="1"/>
    <col min="6408" max="6408" width="9.1640625" style="91" customWidth="1"/>
    <col min="6409" max="6409" width="6" style="91" customWidth="1"/>
    <col min="6410" max="6411" width="10.1640625" style="91" customWidth="1"/>
    <col min="6412" max="6412" width="10" style="91" customWidth="1"/>
    <col min="6413" max="6413" width="10.33203125" style="91" customWidth="1"/>
    <col min="6414" max="6424" width="9.1640625" style="91" customWidth="1"/>
    <col min="6425" max="6425" width="11.33203125" style="91" customWidth="1"/>
    <col min="6426" max="6446" width="13" style="91" hidden="1" customWidth="1"/>
    <col min="6447" max="6652" width="9.1640625" style="91" customWidth="1"/>
    <col min="6653" max="6653" width="28.6640625" style="91" customWidth="1"/>
    <col min="6654" max="6654" width="9" style="91" bestFit="1" customWidth="1"/>
    <col min="6655" max="6655" width="5.33203125" style="91" customWidth="1"/>
    <col min="6656" max="6656" width="9" style="91" bestFit="1" customWidth="1"/>
    <col min="6657" max="6657" width="5.33203125" style="91" customWidth="1"/>
    <col min="6658" max="6658" width="9" style="91" bestFit="1" customWidth="1"/>
    <col min="6659" max="6659" width="5" style="91" customWidth="1"/>
    <col min="6660" max="6660" width="9" style="91" bestFit="1" customWidth="1"/>
    <col min="6661" max="6661" width="5.1640625" style="91" customWidth="1"/>
    <col min="6662" max="6662" width="9.1640625" style="91" customWidth="1"/>
    <col min="6663" max="6663" width="6" style="91" customWidth="1"/>
    <col min="6664" max="6664" width="9.1640625" style="91" customWidth="1"/>
    <col min="6665" max="6665" width="6" style="91" customWidth="1"/>
    <col min="6666" max="6667" width="10.1640625" style="91" customWidth="1"/>
    <col min="6668" max="6668" width="10" style="91" customWidth="1"/>
    <col min="6669" max="6669" width="10.33203125" style="91" customWidth="1"/>
    <col min="6670" max="6680" width="9.1640625" style="91" customWidth="1"/>
    <col min="6681" max="6681" width="11.33203125" style="91" customWidth="1"/>
    <col min="6682" max="6702" width="13" style="91" hidden="1" customWidth="1"/>
    <col min="6703" max="6908" width="9.1640625" style="91" customWidth="1"/>
    <col min="6909" max="6909" width="28.6640625" style="91" customWidth="1"/>
    <col min="6910" max="6910" width="9" style="91" bestFit="1" customWidth="1"/>
    <col min="6911" max="6911" width="5.33203125" style="91" customWidth="1"/>
    <col min="6912" max="6912" width="9" style="91" bestFit="1" customWidth="1"/>
    <col min="6913" max="6913" width="5.33203125" style="91" customWidth="1"/>
    <col min="6914" max="6914" width="9" style="91" bestFit="1" customWidth="1"/>
    <col min="6915" max="6915" width="5" style="91" customWidth="1"/>
    <col min="6916" max="6916" width="9" style="91" bestFit="1" customWidth="1"/>
    <col min="6917" max="6917" width="5.1640625" style="91" customWidth="1"/>
    <col min="6918" max="6918" width="9.1640625" style="91" customWidth="1"/>
    <col min="6919" max="6919" width="6" style="91" customWidth="1"/>
    <col min="6920" max="6920" width="9.1640625" style="91" customWidth="1"/>
    <col min="6921" max="6921" width="6" style="91" customWidth="1"/>
    <col min="6922" max="6923" width="10.1640625" style="91" customWidth="1"/>
    <col min="6924" max="6924" width="10" style="91" customWidth="1"/>
    <col min="6925" max="6925" width="10.33203125" style="91" customWidth="1"/>
    <col min="6926" max="6936" width="9.1640625" style="91" customWidth="1"/>
    <col min="6937" max="6937" width="11.33203125" style="91" customWidth="1"/>
    <col min="6938" max="6958" width="13" style="91" hidden="1" customWidth="1"/>
    <col min="6959" max="7164" width="9.1640625" style="91" customWidth="1"/>
    <col min="7165" max="7165" width="28.6640625" style="91" customWidth="1"/>
    <col min="7166" max="7166" width="9" style="91" bestFit="1" customWidth="1"/>
    <col min="7167" max="7167" width="5.33203125" style="91" customWidth="1"/>
    <col min="7168" max="7168" width="9" style="91" bestFit="1" customWidth="1"/>
    <col min="7169" max="7169" width="5.33203125" style="91" customWidth="1"/>
    <col min="7170" max="7170" width="9" style="91" bestFit="1" customWidth="1"/>
    <col min="7171" max="7171" width="5" style="91" customWidth="1"/>
    <col min="7172" max="7172" width="9" style="91" bestFit="1" customWidth="1"/>
    <col min="7173" max="7173" width="5.1640625" style="91" customWidth="1"/>
    <col min="7174" max="7174" width="9.1640625" style="91" customWidth="1"/>
    <col min="7175" max="7175" width="6" style="91" customWidth="1"/>
    <col min="7176" max="7176" width="9.1640625" style="91" customWidth="1"/>
    <col min="7177" max="7177" width="6" style="91" customWidth="1"/>
    <col min="7178" max="7179" width="10.1640625" style="91" customWidth="1"/>
    <col min="7180" max="7180" width="10" style="91" customWidth="1"/>
    <col min="7181" max="7181" width="10.33203125" style="91" customWidth="1"/>
    <col min="7182" max="7192" width="9.1640625" style="91" customWidth="1"/>
    <col min="7193" max="7193" width="11.33203125" style="91" customWidth="1"/>
    <col min="7194" max="7214" width="13" style="91" hidden="1" customWidth="1"/>
    <col min="7215" max="7420" width="9.1640625" style="91" customWidth="1"/>
    <col min="7421" max="7421" width="28.6640625" style="91" customWidth="1"/>
    <col min="7422" max="7422" width="9" style="91" bestFit="1" customWidth="1"/>
    <col min="7423" max="7423" width="5.33203125" style="91" customWidth="1"/>
    <col min="7424" max="7424" width="9" style="91" bestFit="1" customWidth="1"/>
    <col min="7425" max="7425" width="5.33203125" style="91" customWidth="1"/>
    <col min="7426" max="7426" width="9" style="91" bestFit="1" customWidth="1"/>
    <col min="7427" max="7427" width="5" style="91" customWidth="1"/>
    <col min="7428" max="7428" width="9" style="91" bestFit="1" customWidth="1"/>
    <col min="7429" max="7429" width="5.1640625" style="91" customWidth="1"/>
    <col min="7430" max="7430" width="9.1640625" style="91" customWidth="1"/>
    <col min="7431" max="7431" width="6" style="91" customWidth="1"/>
    <col min="7432" max="7432" width="9.1640625" style="91" customWidth="1"/>
    <col min="7433" max="7433" width="6" style="91" customWidth="1"/>
    <col min="7434" max="7435" width="10.1640625" style="91" customWidth="1"/>
    <col min="7436" max="7436" width="10" style="91" customWidth="1"/>
    <col min="7437" max="7437" width="10.33203125" style="91" customWidth="1"/>
    <col min="7438" max="7448" width="9.1640625" style="91" customWidth="1"/>
    <col min="7449" max="7449" width="11.33203125" style="91" customWidth="1"/>
    <col min="7450" max="7470" width="13" style="91" hidden="1" customWidth="1"/>
    <col min="7471" max="7676" width="9.1640625" style="91" customWidth="1"/>
    <col min="7677" max="7677" width="28.6640625" style="91" customWidth="1"/>
    <col min="7678" max="7678" width="9" style="91" bestFit="1" customWidth="1"/>
    <col min="7679" max="7679" width="5.33203125" style="91" customWidth="1"/>
    <col min="7680" max="7680" width="9" style="91" bestFit="1" customWidth="1"/>
    <col min="7681" max="7681" width="5.33203125" style="91" customWidth="1"/>
    <col min="7682" max="7682" width="9" style="91" bestFit="1" customWidth="1"/>
    <col min="7683" max="7683" width="5" style="91" customWidth="1"/>
    <col min="7684" max="7684" width="9" style="91" bestFit="1" customWidth="1"/>
    <col min="7685" max="7685" width="5.1640625" style="91" customWidth="1"/>
    <col min="7686" max="7686" width="9.1640625" style="91" customWidth="1"/>
    <col min="7687" max="7687" width="6" style="91" customWidth="1"/>
    <col min="7688" max="7688" width="9.1640625" style="91" customWidth="1"/>
    <col min="7689" max="7689" width="6" style="91" customWidth="1"/>
    <col min="7690" max="7691" width="10.1640625" style="91" customWidth="1"/>
    <col min="7692" max="7692" width="10" style="91" customWidth="1"/>
    <col min="7693" max="7693" width="10.33203125" style="91" customWidth="1"/>
    <col min="7694" max="7704" width="9.1640625" style="91" customWidth="1"/>
    <col min="7705" max="7705" width="11.33203125" style="91" customWidth="1"/>
    <col min="7706" max="7726" width="13" style="91" hidden="1" customWidth="1"/>
    <col min="7727" max="7932" width="9.1640625" style="91" customWidth="1"/>
    <col min="7933" max="7933" width="28.6640625" style="91" customWidth="1"/>
    <col min="7934" max="7934" width="9" style="91" bestFit="1" customWidth="1"/>
    <col min="7935" max="7935" width="5.33203125" style="91" customWidth="1"/>
    <col min="7936" max="7936" width="9" style="91" bestFit="1" customWidth="1"/>
    <col min="7937" max="7937" width="5.33203125" style="91" customWidth="1"/>
    <col min="7938" max="7938" width="9" style="91" bestFit="1" customWidth="1"/>
    <col min="7939" max="7939" width="5" style="91" customWidth="1"/>
    <col min="7940" max="7940" width="9" style="91" bestFit="1" customWidth="1"/>
    <col min="7941" max="7941" width="5.1640625" style="91" customWidth="1"/>
    <col min="7942" max="7942" width="9.1640625" style="91" customWidth="1"/>
    <col min="7943" max="7943" width="6" style="91" customWidth="1"/>
    <col min="7944" max="7944" width="9.1640625" style="91" customWidth="1"/>
    <col min="7945" max="7945" width="6" style="91" customWidth="1"/>
    <col min="7946" max="7947" width="10.1640625" style="91" customWidth="1"/>
    <col min="7948" max="7948" width="10" style="91" customWidth="1"/>
    <col min="7949" max="7949" width="10.33203125" style="91" customWidth="1"/>
    <col min="7950" max="7960" width="9.1640625" style="91" customWidth="1"/>
    <col min="7961" max="7961" width="11.33203125" style="91" customWidth="1"/>
    <col min="7962" max="7982" width="13" style="91" hidden="1" customWidth="1"/>
    <col min="7983" max="8188" width="9.1640625" style="91" customWidth="1"/>
    <col min="8189" max="8189" width="28.6640625" style="91" customWidth="1"/>
    <col min="8190" max="8190" width="9" style="91" bestFit="1" customWidth="1"/>
    <col min="8191" max="8191" width="5.33203125" style="91" customWidth="1"/>
    <col min="8192" max="8192" width="9" style="91" bestFit="1" customWidth="1"/>
    <col min="8193" max="8193" width="5.33203125" style="91" customWidth="1"/>
    <col min="8194" max="8194" width="9" style="91" bestFit="1" customWidth="1"/>
    <col min="8195" max="8195" width="5" style="91" customWidth="1"/>
    <col min="8196" max="8196" width="9" style="91" bestFit="1" customWidth="1"/>
    <col min="8197" max="8197" width="5.1640625" style="91" customWidth="1"/>
    <col min="8198" max="8198" width="9.1640625" style="91" customWidth="1"/>
    <col min="8199" max="8199" width="6" style="91" customWidth="1"/>
    <col min="8200" max="8200" width="9.1640625" style="91" customWidth="1"/>
    <col min="8201" max="8201" width="6" style="91" customWidth="1"/>
    <col min="8202" max="8203" width="10.1640625" style="91" customWidth="1"/>
    <col min="8204" max="8204" width="10" style="91" customWidth="1"/>
    <col min="8205" max="8205" width="10.33203125" style="91" customWidth="1"/>
    <col min="8206" max="8216" width="9.1640625" style="91" customWidth="1"/>
    <col min="8217" max="8217" width="11.33203125" style="91" customWidth="1"/>
    <col min="8218" max="8238" width="13" style="91" hidden="1" customWidth="1"/>
    <col min="8239" max="8444" width="9.1640625" style="91" customWidth="1"/>
    <col min="8445" max="8445" width="28.6640625" style="91" customWidth="1"/>
    <col min="8446" max="8446" width="9" style="91" bestFit="1" customWidth="1"/>
    <col min="8447" max="8447" width="5.33203125" style="91" customWidth="1"/>
    <col min="8448" max="8448" width="9" style="91" bestFit="1" customWidth="1"/>
    <col min="8449" max="8449" width="5.33203125" style="91" customWidth="1"/>
    <col min="8450" max="8450" width="9" style="91" bestFit="1" customWidth="1"/>
    <col min="8451" max="8451" width="5" style="91" customWidth="1"/>
    <col min="8452" max="8452" width="9" style="91" bestFit="1" customWidth="1"/>
    <col min="8453" max="8453" width="5.1640625" style="91" customWidth="1"/>
    <col min="8454" max="8454" width="9.1640625" style="91" customWidth="1"/>
    <col min="8455" max="8455" width="6" style="91" customWidth="1"/>
    <col min="8456" max="8456" width="9.1640625" style="91" customWidth="1"/>
    <col min="8457" max="8457" width="6" style="91" customWidth="1"/>
    <col min="8458" max="8459" width="10.1640625" style="91" customWidth="1"/>
    <col min="8460" max="8460" width="10" style="91" customWidth="1"/>
    <col min="8461" max="8461" width="10.33203125" style="91" customWidth="1"/>
    <col min="8462" max="8472" width="9.1640625" style="91" customWidth="1"/>
    <col min="8473" max="8473" width="11.33203125" style="91" customWidth="1"/>
    <col min="8474" max="8494" width="13" style="91" hidden="1" customWidth="1"/>
    <col min="8495" max="8700" width="9.1640625" style="91" customWidth="1"/>
    <col min="8701" max="8701" width="28.6640625" style="91" customWidth="1"/>
    <col min="8702" max="8702" width="9" style="91" bestFit="1" customWidth="1"/>
    <col min="8703" max="8703" width="5.33203125" style="91" customWidth="1"/>
    <col min="8704" max="8704" width="9" style="91" bestFit="1" customWidth="1"/>
    <col min="8705" max="8705" width="5.33203125" style="91" customWidth="1"/>
    <col min="8706" max="8706" width="9" style="91" bestFit="1" customWidth="1"/>
    <col min="8707" max="8707" width="5" style="91" customWidth="1"/>
    <col min="8708" max="8708" width="9" style="91" bestFit="1" customWidth="1"/>
    <col min="8709" max="8709" width="5.1640625" style="91" customWidth="1"/>
    <col min="8710" max="8710" width="9.1640625" style="91" customWidth="1"/>
    <col min="8711" max="8711" width="6" style="91" customWidth="1"/>
    <col min="8712" max="8712" width="9.1640625" style="91" customWidth="1"/>
    <col min="8713" max="8713" width="6" style="91" customWidth="1"/>
    <col min="8714" max="8715" width="10.1640625" style="91" customWidth="1"/>
    <col min="8716" max="8716" width="10" style="91" customWidth="1"/>
    <col min="8717" max="8717" width="10.33203125" style="91" customWidth="1"/>
    <col min="8718" max="8728" width="9.1640625" style="91" customWidth="1"/>
    <col min="8729" max="8729" width="11.33203125" style="91" customWidth="1"/>
    <col min="8730" max="8750" width="13" style="91" hidden="1" customWidth="1"/>
    <col min="8751" max="8956" width="9.1640625" style="91" customWidth="1"/>
    <col min="8957" max="8957" width="28.6640625" style="91" customWidth="1"/>
    <col min="8958" max="8958" width="9" style="91" bestFit="1" customWidth="1"/>
    <col min="8959" max="8959" width="5.33203125" style="91" customWidth="1"/>
    <col min="8960" max="8960" width="9" style="91" bestFit="1" customWidth="1"/>
    <col min="8961" max="8961" width="5.33203125" style="91" customWidth="1"/>
    <col min="8962" max="8962" width="9" style="91" bestFit="1" customWidth="1"/>
    <col min="8963" max="8963" width="5" style="91" customWidth="1"/>
    <col min="8964" max="8964" width="9" style="91" bestFit="1" customWidth="1"/>
    <col min="8965" max="8965" width="5.1640625" style="91" customWidth="1"/>
    <col min="8966" max="8966" width="9.1640625" style="91" customWidth="1"/>
    <col min="8967" max="8967" width="6" style="91" customWidth="1"/>
    <col min="8968" max="8968" width="9.1640625" style="91" customWidth="1"/>
    <col min="8969" max="8969" width="6" style="91" customWidth="1"/>
    <col min="8970" max="8971" width="10.1640625" style="91" customWidth="1"/>
    <col min="8972" max="8972" width="10" style="91" customWidth="1"/>
    <col min="8973" max="8973" width="10.33203125" style="91" customWidth="1"/>
    <col min="8974" max="8984" width="9.1640625" style="91" customWidth="1"/>
    <col min="8985" max="8985" width="11.33203125" style="91" customWidth="1"/>
    <col min="8986" max="9006" width="13" style="91" hidden="1" customWidth="1"/>
    <col min="9007" max="9212" width="9.1640625" style="91" customWidth="1"/>
    <col min="9213" max="9213" width="28.6640625" style="91" customWidth="1"/>
    <col min="9214" max="9214" width="9" style="91" bestFit="1" customWidth="1"/>
    <col min="9215" max="9215" width="5.33203125" style="91" customWidth="1"/>
    <col min="9216" max="9216" width="9" style="91" bestFit="1" customWidth="1"/>
    <col min="9217" max="9217" width="5.33203125" style="91" customWidth="1"/>
    <col min="9218" max="9218" width="9" style="91" bestFit="1" customWidth="1"/>
    <col min="9219" max="9219" width="5" style="91" customWidth="1"/>
    <col min="9220" max="9220" width="9" style="91" bestFit="1" customWidth="1"/>
    <col min="9221" max="9221" width="5.1640625" style="91" customWidth="1"/>
    <col min="9222" max="9222" width="9.1640625" style="91" customWidth="1"/>
    <col min="9223" max="9223" width="6" style="91" customWidth="1"/>
    <col min="9224" max="9224" width="9.1640625" style="91" customWidth="1"/>
    <col min="9225" max="9225" width="6" style="91" customWidth="1"/>
    <col min="9226" max="9227" width="10.1640625" style="91" customWidth="1"/>
    <col min="9228" max="9228" width="10" style="91" customWidth="1"/>
    <col min="9229" max="9229" width="10.33203125" style="91" customWidth="1"/>
    <col min="9230" max="9240" width="9.1640625" style="91" customWidth="1"/>
    <col min="9241" max="9241" width="11.33203125" style="91" customWidth="1"/>
    <col min="9242" max="9262" width="13" style="91" hidden="1" customWidth="1"/>
    <col min="9263" max="9468" width="9.1640625" style="91" customWidth="1"/>
    <col min="9469" max="9469" width="28.6640625" style="91" customWidth="1"/>
    <col min="9470" max="9470" width="9" style="91" bestFit="1" customWidth="1"/>
    <col min="9471" max="9471" width="5.33203125" style="91" customWidth="1"/>
    <col min="9472" max="9472" width="9" style="91" bestFit="1" customWidth="1"/>
    <col min="9473" max="9473" width="5.33203125" style="91" customWidth="1"/>
    <col min="9474" max="9474" width="9" style="91" bestFit="1" customWidth="1"/>
    <col min="9475" max="9475" width="5" style="91" customWidth="1"/>
    <col min="9476" max="9476" width="9" style="91" bestFit="1" customWidth="1"/>
    <col min="9477" max="9477" width="5.1640625" style="91" customWidth="1"/>
    <col min="9478" max="9478" width="9.1640625" style="91" customWidth="1"/>
    <col min="9479" max="9479" width="6" style="91" customWidth="1"/>
    <col min="9480" max="9480" width="9.1640625" style="91" customWidth="1"/>
    <col min="9481" max="9481" width="6" style="91" customWidth="1"/>
    <col min="9482" max="9483" width="10.1640625" style="91" customWidth="1"/>
    <col min="9484" max="9484" width="10" style="91" customWidth="1"/>
    <col min="9485" max="9485" width="10.33203125" style="91" customWidth="1"/>
    <col min="9486" max="9496" width="9.1640625" style="91" customWidth="1"/>
    <col min="9497" max="9497" width="11.33203125" style="91" customWidth="1"/>
    <col min="9498" max="9518" width="13" style="91" hidden="1" customWidth="1"/>
    <col min="9519" max="9724" width="9.1640625" style="91" customWidth="1"/>
    <col min="9725" max="9725" width="28.6640625" style="91" customWidth="1"/>
    <col min="9726" max="9726" width="9" style="91" bestFit="1" customWidth="1"/>
    <col min="9727" max="9727" width="5.33203125" style="91" customWidth="1"/>
    <col min="9728" max="9728" width="9" style="91" bestFit="1" customWidth="1"/>
    <col min="9729" max="9729" width="5.33203125" style="91" customWidth="1"/>
    <col min="9730" max="9730" width="9" style="91" bestFit="1" customWidth="1"/>
    <col min="9731" max="9731" width="5" style="91" customWidth="1"/>
    <col min="9732" max="9732" width="9" style="91" bestFit="1" customWidth="1"/>
    <col min="9733" max="9733" width="5.1640625" style="91" customWidth="1"/>
    <col min="9734" max="9734" width="9.1640625" style="91" customWidth="1"/>
    <col min="9735" max="9735" width="6" style="91" customWidth="1"/>
    <col min="9736" max="9736" width="9.1640625" style="91" customWidth="1"/>
    <col min="9737" max="9737" width="6" style="91" customWidth="1"/>
    <col min="9738" max="9739" width="10.1640625" style="91" customWidth="1"/>
    <col min="9740" max="9740" width="10" style="91" customWidth="1"/>
    <col min="9741" max="9741" width="10.33203125" style="91" customWidth="1"/>
    <col min="9742" max="9752" width="9.1640625" style="91" customWidth="1"/>
    <col min="9753" max="9753" width="11.33203125" style="91" customWidth="1"/>
    <col min="9754" max="9774" width="13" style="91" hidden="1" customWidth="1"/>
    <col min="9775" max="9980" width="9.1640625" style="91" customWidth="1"/>
    <col min="9981" max="9981" width="28.6640625" style="91" customWidth="1"/>
    <col min="9982" max="9982" width="9" style="91" bestFit="1" customWidth="1"/>
    <col min="9983" max="9983" width="5.33203125" style="91" customWidth="1"/>
    <col min="9984" max="9984" width="9" style="91" bestFit="1" customWidth="1"/>
    <col min="9985" max="9985" width="5.33203125" style="91" customWidth="1"/>
    <col min="9986" max="9986" width="9" style="91" bestFit="1" customWidth="1"/>
    <col min="9987" max="9987" width="5" style="91" customWidth="1"/>
    <col min="9988" max="9988" width="9" style="91" bestFit="1" customWidth="1"/>
    <col min="9989" max="9989" width="5.1640625" style="91" customWidth="1"/>
    <col min="9990" max="9990" width="9.1640625" style="91" customWidth="1"/>
    <col min="9991" max="9991" width="6" style="91" customWidth="1"/>
    <col min="9992" max="9992" width="9.1640625" style="91" customWidth="1"/>
    <col min="9993" max="9993" width="6" style="91" customWidth="1"/>
    <col min="9994" max="9995" width="10.1640625" style="91" customWidth="1"/>
    <col min="9996" max="9996" width="10" style="91" customWidth="1"/>
    <col min="9997" max="9997" width="10.33203125" style="91" customWidth="1"/>
    <col min="9998" max="10008" width="9.1640625" style="91" customWidth="1"/>
    <col min="10009" max="10009" width="11.33203125" style="91" customWidth="1"/>
    <col min="10010" max="10030" width="13" style="91" hidden="1" customWidth="1"/>
    <col min="10031" max="10236" width="9.1640625" style="91" customWidth="1"/>
    <col min="10237" max="10237" width="28.6640625" style="91" customWidth="1"/>
    <col min="10238" max="10238" width="9" style="91" bestFit="1" customWidth="1"/>
    <col min="10239" max="10239" width="5.33203125" style="91" customWidth="1"/>
    <col min="10240" max="10240" width="9" style="91" bestFit="1" customWidth="1"/>
    <col min="10241" max="10241" width="5.33203125" style="91" customWidth="1"/>
    <col min="10242" max="10242" width="9" style="91" bestFit="1" customWidth="1"/>
    <col min="10243" max="10243" width="5" style="91" customWidth="1"/>
    <col min="10244" max="10244" width="9" style="91" bestFit="1" customWidth="1"/>
    <col min="10245" max="10245" width="5.1640625" style="91" customWidth="1"/>
    <col min="10246" max="10246" width="9.1640625" style="91" customWidth="1"/>
    <col min="10247" max="10247" width="6" style="91" customWidth="1"/>
    <col min="10248" max="10248" width="9.1640625" style="91" customWidth="1"/>
    <col min="10249" max="10249" width="6" style="91" customWidth="1"/>
    <col min="10250" max="10251" width="10.1640625" style="91" customWidth="1"/>
    <col min="10252" max="10252" width="10" style="91" customWidth="1"/>
    <col min="10253" max="10253" width="10.33203125" style="91" customWidth="1"/>
    <col min="10254" max="10264" width="9.1640625" style="91" customWidth="1"/>
    <col min="10265" max="10265" width="11.33203125" style="91" customWidth="1"/>
    <col min="10266" max="10286" width="13" style="91" hidden="1" customWidth="1"/>
    <col min="10287" max="10492" width="9.1640625" style="91" customWidth="1"/>
    <col min="10493" max="10493" width="28.6640625" style="91" customWidth="1"/>
    <col min="10494" max="10494" width="9" style="91" bestFit="1" customWidth="1"/>
    <col min="10495" max="10495" width="5.33203125" style="91" customWidth="1"/>
    <col min="10496" max="10496" width="9" style="91" bestFit="1" customWidth="1"/>
    <col min="10497" max="10497" width="5.33203125" style="91" customWidth="1"/>
    <col min="10498" max="10498" width="9" style="91" bestFit="1" customWidth="1"/>
    <col min="10499" max="10499" width="5" style="91" customWidth="1"/>
    <col min="10500" max="10500" width="9" style="91" bestFit="1" customWidth="1"/>
    <col min="10501" max="10501" width="5.1640625" style="91" customWidth="1"/>
    <col min="10502" max="10502" width="9.1640625" style="91" customWidth="1"/>
    <col min="10503" max="10503" width="6" style="91" customWidth="1"/>
    <col min="10504" max="10504" width="9.1640625" style="91" customWidth="1"/>
    <col min="10505" max="10505" width="6" style="91" customWidth="1"/>
    <col min="10506" max="10507" width="10.1640625" style="91" customWidth="1"/>
    <col min="10508" max="10508" width="10" style="91" customWidth="1"/>
    <col min="10509" max="10509" width="10.33203125" style="91" customWidth="1"/>
    <col min="10510" max="10520" width="9.1640625" style="91" customWidth="1"/>
    <col min="10521" max="10521" width="11.33203125" style="91" customWidth="1"/>
    <col min="10522" max="10542" width="13" style="91" hidden="1" customWidth="1"/>
    <col min="10543" max="10748" width="9.1640625" style="91" customWidth="1"/>
    <col min="10749" max="10749" width="28.6640625" style="91" customWidth="1"/>
    <col min="10750" max="10750" width="9" style="91" bestFit="1" customWidth="1"/>
    <col min="10751" max="10751" width="5.33203125" style="91" customWidth="1"/>
    <col min="10752" max="10752" width="9" style="91" bestFit="1" customWidth="1"/>
    <col min="10753" max="10753" width="5.33203125" style="91" customWidth="1"/>
    <col min="10754" max="10754" width="9" style="91" bestFit="1" customWidth="1"/>
    <col min="10755" max="10755" width="5" style="91" customWidth="1"/>
    <col min="10756" max="10756" width="9" style="91" bestFit="1" customWidth="1"/>
    <col min="10757" max="10757" width="5.1640625" style="91" customWidth="1"/>
    <col min="10758" max="10758" width="9.1640625" style="91" customWidth="1"/>
    <col min="10759" max="10759" width="6" style="91" customWidth="1"/>
    <col min="10760" max="10760" width="9.1640625" style="91" customWidth="1"/>
    <col min="10761" max="10761" width="6" style="91" customWidth="1"/>
    <col min="10762" max="10763" width="10.1640625" style="91" customWidth="1"/>
    <col min="10764" max="10764" width="10" style="91" customWidth="1"/>
    <col min="10765" max="10765" width="10.33203125" style="91" customWidth="1"/>
    <col min="10766" max="10776" width="9.1640625" style="91" customWidth="1"/>
    <col min="10777" max="10777" width="11.33203125" style="91" customWidth="1"/>
    <col min="10778" max="10798" width="13" style="91" hidden="1" customWidth="1"/>
    <col min="10799" max="11004" width="9.1640625" style="91" customWidth="1"/>
    <col min="11005" max="11005" width="28.6640625" style="91" customWidth="1"/>
    <col min="11006" max="11006" width="9" style="91" bestFit="1" customWidth="1"/>
    <col min="11007" max="11007" width="5.33203125" style="91" customWidth="1"/>
    <col min="11008" max="11008" width="9" style="91" bestFit="1" customWidth="1"/>
    <col min="11009" max="11009" width="5.33203125" style="91" customWidth="1"/>
    <col min="11010" max="11010" width="9" style="91" bestFit="1" customWidth="1"/>
    <col min="11011" max="11011" width="5" style="91" customWidth="1"/>
    <col min="11012" max="11012" width="9" style="91" bestFit="1" customWidth="1"/>
    <col min="11013" max="11013" width="5.1640625" style="91" customWidth="1"/>
    <col min="11014" max="11014" width="9.1640625" style="91" customWidth="1"/>
    <col min="11015" max="11015" width="6" style="91" customWidth="1"/>
    <col min="11016" max="11016" width="9.1640625" style="91" customWidth="1"/>
    <col min="11017" max="11017" width="6" style="91" customWidth="1"/>
    <col min="11018" max="11019" width="10.1640625" style="91" customWidth="1"/>
    <col min="11020" max="11020" width="10" style="91" customWidth="1"/>
    <col min="11021" max="11021" width="10.33203125" style="91" customWidth="1"/>
    <col min="11022" max="11032" width="9.1640625" style="91" customWidth="1"/>
    <col min="11033" max="11033" width="11.33203125" style="91" customWidth="1"/>
    <col min="11034" max="11054" width="13" style="91" hidden="1" customWidth="1"/>
    <col min="11055" max="11260" width="9.1640625" style="91" customWidth="1"/>
    <col min="11261" max="11261" width="28.6640625" style="91" customWidth="1"/>
    <col min="11262" max="11262" width="9" style="91" bestFit="1" customWidth="1"/>
    <col min="11263" max="11263" width="5.33203125" style="91" customWidth="1"/>
    <col min="11264" max="11264" width="9" style="91" bestFit="1" customWidth="1"/>
    <col min="11265" max="11265" width="5.33203125" style="91" customWidth="1"/>
    <col min="11266" max="11266" width="9" style="91" bestFit="1" customWidth="1"/>
    <col min="11267" max="11267" width="5" style="91" customWidth="1"/>
    <col min="11268" max="11268" width="9" style="91" bestFit="1" customWidth="1"/>
    <col min="11269" max="11269" width="5.1640625" style="91" customWidth="1"/>
    <col min="11270" max="11270" width="9.1640625" style="91" customWidth="1"/>
    <col min="11271" max="11271" width="6" style="91" customWidth="1"/>
    <col min="11272" max="11272" width="9.1640625" style="91" customWidth="1"/>
    <col min="11273" max="11273" width="6" style="91" customWidth="1"/>
    <col min="11274" max="11275" width="10.1640625" style="91" customWidth="1"/>
    <col min="11276" max="11276" width="10" style="91" customWidth="1"/>
    <col min="11277" max="11277" width="10.33203125" style="91" customWidth="1"/>
    <col min="11278" max="11288" width="9.1640625" style="91" customWidth="1"/>
    <col min="11289" max="11289" width="11.33203125" style="91" customWidth="1"/>
    <col min="11290" max="11310" width="13" style="91" hidden="1" customWidth="1"/>
    <col min="11311" max="11516" width="9.1640625" style="91" customWidth="1"/>
    <col min="11517" max="11517" width="28.6640625" style="91" customWidth="1"/>
    <col min="11518" max="11518" width="9" style="91" bestFit="1" customWidth="1"/>
    <col min="11519" max="11519" width="5.33203125" style="91" customWidth="1"/>
    <col min="11520" max="11520" width="9" style="91" bestFit="1" customWidth="1"/>
    <col min="11521" max="11521" width="5.33203125" style="91" customWidth="1"/>
    <col min="11522" max="11522" width="9" style="91" bestFit="1" customWidth="1"/>
    <col min="11523" max="11523" width="5" style="91" customWidth="1"/>
    <col min="11524" max="11524" width="9" style="91" bestFit="1" customWidth="1"/>
    <col min="11525" max="11525" width="5.1640625" style="91" customWidth="1"/>
    <col min="11526" max="11526" width="9.1640625" style="91" customWidth="1"/>
    <col min="11527" max="11527" width="6" style="91" customWidth="1"/>
    <col min="11528" max="11528" width="9.1640625" style="91" customWidth="1"/>
    <col min="11529" max="11529" width="6" style="91" customWidth="1"/>
    <col min="11530" max="11531" width="10.1640625" style="91" customWidth="1"/>
    <col min="11532" max="11532" width="10" style="91" customWidth="1"/>
    <col min="11533" max="11533" width="10.33203125" style="91" customWidth="1"/>
    <col min="11534" max="11544" width="9.1640625" style="91" customWidth="1"/>
    <col min="11545" max="11545" width="11.33203125" style="91" customWidth="1"/>
    <col min="11546" max="11566" width="13" style="91" hidden="1" customWidth="1"/>
    <col min="11567" max="11772" width="9.1640625" style="91" customWidth="1"/>
    <col min="11773" max="11773" width="28.6640625" style="91" customWidth="1"/>
    <col min="11774" max="11774" width="9" style="91" bestFit="1" customWidth="1"/>
    <col min="11775" max="11775" width="5.33203125" style="91" customWidth="1"/>
    <col min="11776" max="11776" width="9" style="91" bestFit="1" customWidth="1"/>
    <col min="11777" max="11777" width="5.33203125" style="91" customWidth="1"/>
    <col min="11778" max="11778" width="9" style="91" bestFit="1" customWidth="1"/>
    <col min="11779" max="11779" width="5" style="91" customWidth="1"/>
    <col min="11780" max="11780" width="9" style="91" bestFit="1" customWidth="1"/>
    <col min="11781" max="11781" width="5.1640625" style="91" customWidth="1"/>
    <col min="11782" max="11782" width="9.1640625" style="91" customWidth="1"/>
    <col min="11783" max="11783" width="6" style="91" customWidth="1"/>
    <col min="11784" max="11784" width="9.1640625" style="91" customWidth="1"/>
    <col min="11785" max="11785" width="6" style="91" customWidth="1"/>
    <col min="11786" max="11787" width="10.1640625" style="91" customWidth="1"/>
    <col min="11788" max="11788" width="10" style="91" customWidth="1"/>
    <col min="11789" max="11789" width="10.33203125" style="91" customWidth="1"/>
    <col min="11790" max="11800" width="9.1640625" style="91" customWidth="1"/>
    <col min="11801" max="11801" width="11.33203125" style="91" customWidth="1"/>
    <col min="11802" max="11822" width="13" style="91" hidden="1" customWidth="1"/>
    <col min="11823" max="12028" width="9.1640625" style="91" customWidth="1"/>
    <col min="12029" max="12029" width="28.6640625" style="91" customWidth="1"/>
    <col min="12030" max="12030" width="9" style="91" bestFit="1" customWidth="1"/>
    <col min="12031" max="12031" width="5.33203125" style="91" customWidth="1"/>
    <col min="12032" max="12032" width="9" style="91" bestFit="1" customWidth="1"/>
    <col min="12033" max="12033" width="5.33203125" style="91" customWidth="1"/>
    <col min="12034" max="12034" width="9" style="91" bestFit="1" customWidth="1"/>
    <col min="12035" max="12035" width="5" style="91" customWidth="1"/>
    <col min="12036" max="12036" width="9" style="91" bestFit="1" customWidth="1"/>
    <col min="12037" max="12037" width="5.1640625" style="91" customWidth="1"/>
    <col min="12038" max="12038" width="9.1640625" style="91" customWidth="1"/>
    <col min="12039" max="12039" width="6" style="91" customWidth="1"/>
    <col min="12040" max="12040" width="9.1640625" style="91" customWidth="1"/>
    <col min="12041" max="12041" width="6" style="91" customWidth="1"/>
    <col min="12042" max="12043" width="10.1640625" style="91" customWidth="1"/>
    <col min="12044" max="12044" width="10" style="91" customWidth="1"/>
    <col min="12045" max="12045" width="10.33203125" style="91" customWidth="1"/>
    <col min="12046" max="12056" width="9.1640625" style="91" customWidth="1"/>
    <col min="12057" max="12057" width="11.33203125" style="91" customWidth="1"/>
    <col min="12058" max="12078" width="13" style="91" hidden="1" customWidth="1"/>
    <col min="12079" max="12284" width="9.1640625" style="91" customWidth="1"/>
    <col min="12285" max="12285" width="28.6640625" style="91" customWidth="1"/>
    <col min="12286" max="12286" width="9" style="91" bestFit="1" customWidth="1"/>
    <col min="12287" max="12287" width="5.33203125" style="91" customWidth="1"/>
    <col min="12288" max="12288" width="9" style="91" bestFit="1" customWidth="1"/>
    <col min="12289" max="12289" width="5.33203125" style="91" customWidth="1"/>
    <col min="12290" max="12290" width="9" style="91" bestFit="1" customWidth="1"/>
    <col min="12291" max="12291" width="5" style="91" customWidth="1"/>
    <col min="12292" max="12292" width="9" style="91" bestFit="1" customWidth="1"/>
    <col min="12293" max="12293" width="5.1640625" style="91" customWidth="1"/>
    <col min="12294" max="12294" width="9.1640625" style="91" customWidth="1"/>
    <col min="12295" max="12295" width="6" style="91" customWidth="1"/>
    <col min="12296" max="12296" width="9.1640625" style="91" customWidth="1"/>
    <col min="12297" max="12297" width="6" style="91" customWidth="1"/>
    <col min="12298" max="12299" width="10.1640625" style="91" customWidth="1"/>
    <col min="12300" max="12300" width="10" style="91" customWidth="1"/>
    <col min="12301" max="12301" width="10.33203125" style="91" customWidth="1"/>
    <col min="12302" max="12312" width="9.1640625" style="91" customWidth="1"/>
    <col min="12313" max="12313" width="11.33203125" style="91" customWidth="1"/>
    <col min="12314" max="12334" width="13" style="91" hidden="1" customWidth="1"/>
    <col min="12335" max="12540" width="9.1640625" style="91" customWidth="1"/>
    <col min="12541" max="12541" width="28.6640625" style="91" customWidth="1"/>
    <col min="12542" max="12542" width="9" style="91" bestFit="1" customWidth="1"/>
    <col min="12543" max="12543" width="5.33203125" style="91" customWidth="1"/>
    <col min="12544" max="12544" width="9" style="91" bestFit="1" customWidth="1"/>
    <col min="12545" max="12545" width="5.33203125" style="91" customWidth="1"/>
    <col min="12546" max="12546" width="9" style="91" bestFit="1" customWidth="1"/>
    <col min="12547" max="12547" width="5" style="91" customWidth="1"/>
    <col min="12548" max="12548" width="9" style="91" bestFit="1" customWidth="1"/>
    <col min="12549" max="12549" width="5.1640625" style="91" customWidth="1"/>
    <col min="12550" max="12550" width="9.1640625" style="91" customWidth="1"/>
    <col min="12551" max="12551" width="6" style="91" customWidth="1"/>
    <col min="12552" max="12552" width="9.1640625" style="91" customWidth="1"/>
    <col min="12553" max="12553" width="6" style="91" customWidth="1"/>
    <col min="12554" max="12555" width="10.1640625" style="91" customWidth="1"/>
    <col min="12556" max="12556" width="10" style="91" customWidth="1"/>
    <col min="12557" max="12557" width="10.33203125" style="91" customWidth="1"/>
    <col min="12558" max="12568" width="9.1640625" style="91" customWidth="1"/>
    <col min="12569" max="12569" width="11.33203125" style="91" customWidth="1"/>
    <col min="12570" max="12590" width="13" style="91" hidden="1" customWidth="1"/>
    <col min="12591" max="12796" width="9.1640625" style="91" customWidth="1"/>
    <col min="12797" max="12797" width="28.6640625" style="91" customWidth="1"/>
    <col min="12798" max="12798" width="9" style="91" bestFit="1" customWidth="1"/>
    <col min="12799" max="12799" width="5.33203125" style="91" customWidth="1"/>
    <col min="12800" max="12800" width="9" style="91" bestFit="1" customWidth="1"/>
    <col min="12801" max="12801" width="5.33203125" style="91" customWidth="1"/>
    <col min="12802" max="12802" width="9" style="91" bestFit="1" customWidth="1"/>
    <col min="12803" max="12803" width="5" style="91" customWidth="1"/>
    <col min="12804" max="12804" width="9" style="91" bestFit="1" customWidth="1"/>
    <col min="12805" max="12805" width="5.1640625" style="91" customWidth="1"/>
    <col min="12806" max="12806" width="9.1640625" style="91" customWidth="1"/>
    <col min="12807" max="12807" width="6" style="91" customWidth="1"/>
    <col min="12808" max="12808" width="9.1640625" style="91" customWidth="1"/>
    <col min="12809" max="12809" width="6" style="91" customWidth="1"/>
    <col min="12810" max="12811" width="10.1640625" style="91" customWidth="1"/>
    <col min="12812" max="12812" width="10" style="91" customWidth="1"/>
    <col min="12813" max="12813" width="10.33203125" style="91" customWidth="1"/>
    <col min="12814" max="12824" width="9.1640625" style="91" customWidth="1"/>
    <col min="12825" max="12825" width="11.33203125" style="91" customWidth="1"/>
    <col min="12826" max="12846" width="13" style="91" hidden="1" customWidth="1"/>
    <col min="12847" max="13052" width="9.1640625" style="91" customWidth="1"/>
    <col min="13053" max="13053" width="28.6640625" style="91" customWidth="1"/>
    <col min="13054" max="13054" width="9" style="91" bestFit="1" customWidth="1"/>
    <col min="13055" max="13055" width="5.33203125" style="91" customWidth="1"/>
    <col min="13056" max="13056" width="9" style="91" bestFit="1" customWidth="1"/>
    <col min="13057" max="13057" width="5.33203125" style="91" customWidth="1"/>
    <col min="13058" max="13058" width="9" style="91" bestFit="1" customWidth="1"/>
    <col min="13059" max="13059" width="5" style="91" customWidth="1"/>
    <col min="13060" max="13060" width="9" style="91" bestFit="1" customWidth="1"/>
    <col min="13061" max="13061" width="5.1640625" style="91" customWidth="1"/>
    <col min="13062" max="13062" width="9.1640625" style="91" customWidth="1"/>
    <col min="13063" max="13063" width="6" style="91" customWidth="1"/>
    <col min="13064" max="13064" width="9.1640625" style="91" customWidth="1"/>
    <col min="13065" max="13065" width="6" style="91" customWidth="1"/>
    <col min="13066" max="13067" width="10.1640625" style="91" customWidth="1"/>
    <col min="13068" max="13068" width="10" style="91" customWidth="1"/>
    <col min="13069" max="13069" width="10.33203125" style="91" customWidth="1"/>
    <col min="13070" max="13080" width="9.1640625" style="91" customWidth="1"/>
    <col min="13081" max="13081" width="11.33203125" style="91" customWidth="1"/>
    <col min="13082" max="13102" width="13" style="91" hidden="1" customWidth="1"/>
    <col min="13103" max="13308" width="9.1640625" style="91" customWidth="1"/>
    <col min="13309" max="13309" width="28.6640625" style="91" customWidth="1"/>
    <col min="13310" max="13310" width="9" style="91" bestFit="1" customWidth="1"/>
    <col min="13311" max="13311" width="5.33203125" style="91" customWidth="1"/>
    <col min="13312" max="13312" width="9" style="91" bestFit="1" customWidth="1"/>
    <col min="13313" max="13313" width="5.33203125" style="91" customWidth="1"/>
    <col min="13314" max="13314" width="9" style="91" bestFit="1" customWidth="1"/>
    <col min="13315" max="13315" width="5" style="91" customWidth="1"/>
    <col min="13316" max="13316" width="9" style="91" bestFit="1" customWidth="1"/>
    <col min="13317" max="13317" width="5.1640625" style="91" customWidth="1"/>
    <col min="13318" max="13318" width="9.1640625" style="91" customWidth="1"/>
    <col min="13319" max="13319" width="6" style="91" customWidth="1"/>
    <col min="13320" max="13320" width="9.1640625" style="91" customWidth="1"/>
    <col min="13321" max="13321" width="6" style="91" customWidth="1"/>
    <col min="13322" max="13323" width="10.1640625" style="91" customWidth="1"/>
    <col min="13324" max="13324" width="10" style="91" customWidth="1"/>
    <col min="13325" max="13325" width="10.33203125" style="91" customWidth="1"/>
    <col min="13326" max="13336" width="9.1640625" style="91" customWidth="1"/>
    <col min="13337" max="13337" width="11.33203125" style="91" customWidth="1"/>
    <col min="13338" max="13358" width="13" style="91" hidden="1" customWidth="1"/>
    <col min="13359" max="13564" width="9.1640625" style="91" customWidth="1"/>
    <col min="13565" max="13565" width="28.6640625" style="91" customWidth="1"/>
    <col min="13566" max="13566" width="9" style="91" bestFit="1" customWidth="1"/>
    <col min="13567" max="13567" width="5.33203125" style="91" customWidth="1"/>
    <col min="13568" max="13568" width="9" style="91" bestFit="1" customWidth="1"/>
    <col min="13569" max="13569" width="5.33203125" style="91" customWidth="1"/>
    <col min="13570" max="13570" width="9" style="91" bestFit="1" customWidth="1"/>
    <col min="13571" max="13571" width="5" style="91" customWidth="1"/>
    <col min="13572" max="13572" width="9" style="91" bestFit="1" customWidth="1"/>
    <col min="13573" max="13573" width="5.1640625" style="91" customWidth="1"/>
    <col min="13574" max="13574" width="9.1640625" style="91" customWidth="1"/>
    <col min="13575" max="13575" width="6" style="91" customWidth="1"/>
    <col min="13576" max="13576" width="9.1640625" style="91" customWidth="1"/>
    <col min="13577" max="13577" width="6" style="91" customWidth="1"/>
    <col min="13578" max="13579" width="10.1640625" style="91" customWidth="1"/>
    <col min="13580" max="13580" width="10" style="91" customWidth="1"/>
    <col min="13581" max="13581" width="10.33203125" style="91" customWidth="1"/>
    <col min="13582" max="13592" width="9.1640625" style="91" customWidth="1"/>
    <col min="13593" max="13593" width="11.33203125" style="91" customWidth="1"/>
    <col min="13594" max="13614" width="13" style="91" hidden="1" customWidth="1"/>
    <col min="13615" max="13820" width="9.1640625" style="91" customWidth="1"/>
    <col min="13821" max="13821" width="28.6640625" style="91" customWidth="1"/>
    <col min="13822" max="13822" width="9" style="91" bestFit="1" customWidth="1"/>
    <col min="13823" max="13823" width="5.33203125" style="91" customWidth="1"/>
    <col min="13824" max="13824" width="9" style="91" bestFit="1" customWidth="1"/>
    <col min="13825" max="13825" width="5.33203125" style="91" customWidth="1"/>
    <col min="13826" max="13826" width="9" style="91" bestFit="1" customWidth="1"/>
    <col min="13827" max="13827" width="5" style="91" customWidth="1"/>
    <col min="13828" max="13828" width="9" style="91" bestFit="1" customWidth="1"/>
    <col min="13829" max="13829" width="5.1640625" style="91" customWidth="1"/>
    <col min="13830" max="13830" width="9.1640625" style="91" customWidth="1"/>
    <col min="13831" max="13831" width="6" style="91" customWidth="1"/>
    <col min="13832" max="13832" width="9.1640625" style="91" customWidth="1"/>
    <col min="13833" max="13833" width="6" style="91" customWidth="1"/>
    <col min="13834" max="13835" width="10.1640625" style="91" customWidth="1"/>
    <col min="13836" max="13836" width="10" style="91" customWidth="1"/>
    <col min="13837" max="13837" width="10.33203125" style="91" customWidth="1"/>
    <col min="13838" max="13848" width="9.1640625" style="91" customWidth="1"/>
    <col min="13849" max="13849" width="11.33203125" style="91" customWidth="1"/>
    <col min="13850" max="13870" width="13" style="91" hidden="1" customWidth="1"/>
    <col min="13871" max="14076" width="9.1640625" style="91" customWidth="1"/>
    <col min="14077" max="14077" width="28.6640625" style="91" customWidth="1"/>
    <col min="14078" max="14078" width="9" style="91" bestFit="1" customWidth="1"/>
    <col min="14079" max="14079" width="5.33203125" style="91" customWidth="1"/>
    <col min="14080" max="14080" width="9" style="91" bestFit="1" customWidth="1"/>
    <col min="14081" max="14081" width="5.33203125" style="91" customWidth="1"/>
    <col min="14082" max="14082" width="9" style="91" bestFit="1" customWidth="1"/>
    <col min="14083" max="14083" width="5" style="91" customWidth="1"/>
    <col min="14084" max="14084" width="9" style="91" bestFit="1" customWidth="1"/>
    <col min="14085" max="14085" width="5.1640625" style="91" customWidth="1"/>
    <col min="14086" max="14086" width="9.1640625" style="91" customWidth="1"/>
    <col min="14087" max="14087" width="6" style="91" customWidth="1"/>
    <col min="14088" max="14088" width="9.1640625" style="91" customWidth="1"/>
    <col min="14089" max="14089" width="6" style="91" customWidth="1"/>
    <col min="14090" max="14091" width="10.1640625" style="91" customWidth="1"/>
    <col min="14092" max="14092" width="10" style="91" customWidth="1"/>
    <col min="14093" max="14093" width="10.33203125" style="91" customWidth="1"/>
    <col min="14094" max="14104" width="9.1640625" style="91" customWidth="1"/>
    <col min="14105" max="14105" width="11.33203125" style="91" customWidth="1"/>
    <col min="14106" max="14126" width="13" style="91" hidden="1" customWidth="1"/>
    <col min="14127" max="14332" width="9.1640625" style="91" customWidth="1"/>
    <col min="14333" max="14333" width="28.6640625" style="91" customWidth="1"/>
    <col min="14334" max="14334" width="9" style="91" bestFit="1" customWidth="1"/>
    <col min="14335" max="14335" width="5.33203125" style="91" customWidth="1"/>
    <col min="14336" max="14336" width="9" style="91" bestFit="1" customWidth="1"/>
    <col min="14337" max="14337" width="5.33203125" style="91" customWidth="1"/>
    <col min="14338" max="14338" width="9" style="91" bestFit="1" customWidth="1"/>
    <col min="14339" max="14339" width="5" style="91" customWidth="1"/>
    <col min="14340" max="14340" width="9" style="91" bestFit="1" customWidth="1"/>
    <col min="14341" max="14341" width="5.1640625" style="91" customWidth="1"/>
    <col min="14342" max="14342" width="9.1640625" style="91" customWidth="1"/>
    <col min="14343" max="14343" width="6" style="91" customWidth="1"/>
    <col min="14344" max="14344" width="9.1640625" style="91" customWidth="1"/>
    <col min="14345" max="14345" width="6" style="91" customWidth="1"/>
    <col min="14346" max="14347" width="10.1640625" style="91" customWidth="1"/>
    <col min="14348" max="14348" width="10" style="91" customWidth="1"/>
    <col min="14349" max="14349" width="10.33203125" style="91" customWidth="1"/>
    <col min="14350" max="14360" width="9.1640625" style="91" customWidth="1"/>
    <col min="14361" max="14361" width="11.33203125" style="91" customWidth="1"/>
    <col min="14362" max="14382" width="13" style="91" hidden="1" customWidth="1"/>
    <col min="14383" max="14588" width="9.1640625" style="91" customWidth="1"/>
    <col min="14589" max="14589" width="28.6640625" style="91" customWidth="1"/>
    <col min="14590" max="14590" width="9" style="91" bestFit="1" customWidth="1"/>
    <col min="14591" max="14591" width="5.33203125" style="91" customWidth="1"/>
    <col min="14592" max="14592" width="9" style="91" bestFit="1" customWidth="1"/>
    <col min="14593" max="14593" width="5.33203125" style="91" customWidth="1"/>
    <col min="14594" max="14594" width="9" style="91" bestFit="1" customWidth="1"/>
    <col min="14595" max="14595" width="5" style="91" customWidth="1"/>
    <col min="14596" max="14596" width="9" style="91" bestFit="1" customWidth="1"/>
    <col min="14597" max="14597" width="5.1640625" style="91" customWidth="1"/>
    <col min="14598" max="14598" width="9.1640625" style="91" customWidth="1"/>
    <col min="14599" max="14599" width="6" style="91" customWidth="1"/>
    <col min="14600" max="14600" width="9.1640625" style="91" customWidth="1"/>
    <col min="14601" max="14601" width="6" style="91" customWidth="1"/>
    <col min="14602" max="14603" width="10.1640625" style="91" customWidth="1"/>
    <col min="14604" max="14604" width="10" style="91" customWidth="1"/>
    <col min="14605" max="14605" width="10.33203125" style="91" customWidth="1"/>
    <col min="14606" max="14616" width="9.1640625" style="91" customWidth="1"/>
    <col min="14617" max="14617" width="11.33203125" style="91" customWidth="1"/>
    <col min="14618" max="14638" width="13" style="91" hidden="1" customWidth="1"/>
    <col min="14639" max="14844" width="9.1640625" style="91" customWidth="1"/>
    <col min="14845" max="14845" width="28.6640625" style="91" customWidth="1"/>
    <col min="14846" max="14846" width="9" style="91" bestFit="1" customWidth="1"/>
    <col min="14847" max="14847" width="5.33203125" style="91" customWidth="1"/>
    <col min="14848" max="14848" width="9" style="91" bestFit="1" customWidth="1"/>
    <col min="14849" max="14849" width="5.33203125" style="91" customWidth="1"/>
    <col min="14850" max="14850" width="9" style="91" bestFit="1" customWidth="1"/>
    <col min="14851" max="14851" width="5" style="91" customWidth="1"/>
    <col min="14852" max="14852" width="9" style="91" bestFit="1" customWidth="1"/>
    <col min="14853" max="14853" width="5.1640625" style="91" customWidth="1"/>
    <col min="14854" max="14854" width="9.1640625" style="91" customWidth="1"/>
    <col min="14855" max="14855" width="6" style="91" customWidth="1"/>
    <col min="14856" max="14856" width="9.1640625" style="91" customWidth="1"/>
    <col min="14857" max="14857" width="6" style="91" customWidth="1"/>
    <col min="14858" max="14859" width="10.1640625" style="91" customWidth="1"/>
    <col min="14860" max="14860" width="10" style="91" customWidth="1"/>
    <col min="14861" max="14861" width="10.33203125" style="91" customWidth="1"/>
    <col min="14862" max="14872" width="9.1640625" style="91" customWidth="1"/>
    <col min="14873" max="14873" width="11.33203125" style="91" customWidth="1"/>
    <col min="14874" max="14894" width="13" style="91" hidden="1" customWidth="1"/>
    <col min="14895" max="15100" width="9.1640625" style="91" customWidth="1"/>
    <col min="15101" max="15101" width="28.6640625" style="91" customWidth="1"/>
    <col min="15102" max="15102" width="9" style="91" bestFit="1" customWidth="1"/>
    <col min="15103" max="15103" width="5.33203125" style="91" customWidth="1"/>
    <col min="15104" max="15104" width="9" style="91" bestFit="1" customWidth="1"/>
    <col min="15105" max="15105" width="5.33203125" style="91" customWidth="1"/>
    <col min="15106" max="15106" width="9" style="91" bestFit="1" customWidth="1"/>
    <col min="15107" max="15107" width="5" style="91" customWidth="1"/>
    <col min="15108" max="15108" width="9" style="91" bestFit="1" customWidth="1"/>
    <col min="15109" max="15109" width="5.1640625" style="91" customWidth="1"/>
    <col min="15110" max="15110" width="9.1640625" style="91" customWidth="1"/>
    <col min="15111" max="15111" width="6" style="91" customWidth="1"/>
    <col min="15112" max="15112" width="9.1640625" style="91" customWidth="1"/>
    <col min="15113" max="15113" width="6" style="91" customWidth="1"/>
    <col min="15114" max="15115" width="10.1640625" style="91" customWidth="1"/>
    <col min="15116" max="15116" width="10" style="91" customWidth="1"/>
    <col min="15117" max="15117" width="10.33203125" style="91" customWidth="1"/>
    <col min="15118" max="15128" width="9.1640625" style="91" customWidth="1"/>
    <col min="15129" max="15129" width="11.33203125" style="91" customWidth="1"/>
    <col min="15130" max="15150" width="13" style="91" hidden="1" customWidth="1"/>
    <col min="15151" max="15356" width="9.1640625" style="91" customWidth="1"/>
    <col min="15357" max="15357" width="28.6640625" style="91" customWidth="1"/>
    <col min="15358" max="15358" width="9" style="91" bestFit="1" customWidth="1"/>
    <col min="15359" max="15359" width="5.33203125" style="91" customWidth="1"/>
    <col min="15360" max="15360" width="9" style="91" bestFit="1" customWidth="1"/>
    <col min="15361" max="15361" width="5.33203125" style="91" customWidth="1"/>
    <col min="15362" max="15362" width="9" style="91" bestFit="1" customWidth="1"/>
    <col min="15363" max="15363" width="5" style="91" customWidth="1"/>
    <col min="15364" max="15364" width="9" style="91" bestFit="1" customWidth="1"/>
    <col min="15365" max="15365" width="5.1640625" style="91" customWidth="1"/>
    <col min="15366" max="15366" width="9.1640625" style="91" customWidth="1"/>
    <col min="15367" max="15367" width="6" style="91" customWidth="1"/>
    <col min="15368" max="15368" width="9.1640625" style="91" customWidth="1"/>
    <col min="15369" max="15369" width="6" style="91" customWidth="1"/>
    <col min="15370" max="15371" width="10.1640625" style="91" customWidth="1"/>
    <col min="15372" max="15372" width="10" style="91" customWidth="1"/>
    <col min="15373" max="15373" width="10.33203125" style="91" customWidth="1"/>
    <col min="15374" max="15384" width="9.1640625" style="91" customWidth="1"/>
    <col min="15385" max="15385" width="11.33203125" style="91" customWidth="1"/>
    <col min="15386" max="15406" width="13" style="91" hidden="1" customWidth="1"/>
    <col min="15407" max="15612" width="9.1640625" style="91" customWidth="1"/>
    <col min="15613" max="15613" width="28.6640625" style="91" customWidth="1"/>
    <col min="15614" max="15614" width="9" style="91" bestFit="1" customWidth="1"/>
    <col min="15615" max="15615" width="5.33203125" style="91" customWidth="1"/>
    <col min="15616" max="15616" width="9" style="91" bestFit="1" customWidth="1"/>
    <col min="15617" max="15617" width="5.33203125" style="91" customWidth="1"/>
    <col min="15618" max="15618" width="9" style="91" bestFit="1" customWidth="1"/>
    <col min="15619" max="15619" width="5" style="91" customWidth="1"/>
    <col min="15620" max="15620" width="9" style="91" bestFit="1" customWidth="1"/>
    <col min="15621" max="15621" width="5.1640625" style="91" customWidth="1"/>
    <col min="15622" max="15622" width="9.1640625" style="91" customWidth="1"/>
    <col min="15623" max="15623" width="6" style="91" customWidth="1"/>
    <col min="15624" max="15624" width="9.1640625" style="91" customWidth="1"/>
    <col min="15625" max="15625" width="6" style="91" customWidth="1"/>
    <col min="15626" max="15627" width="10.1640625" style="91" customWidth="1"/>
    <col min="15628" max="15628" width="10" style="91" customWidth="1"/>
    <col min="15629" max="15629" width="10.33203125" style="91" customWidth="1"/>
    <col min="15630" max="15640" width="9.1640625" style="91" customWidth="1"/>
    <col min="15641" max="15641" width="11.33203125" style="91" customWidth="1"/>
    <col min="15642" max="15662" width="13" style="91" hidden="1" customWidth="1"/>
    <col min="15663" max="15868" width="9.1640625" style="91" customWidth="1"/>
    <col min="15869" max="15869" width="28.6640625" style="91" customWidth="1"/>
    <col min="15870" max="15870" width="9" style="91" bestFit="1" customWidth="1"/>
    <col min="15871" max="15871" width="5.33203125" style="91" customWidth="1"/>
    <col min="15872" max="15872" width="9" style="91" bestFit="1" customWidth="1"/>
    <col min="15873" max="15873" width="5.33203125" style="91" customWidth="1"/>
    <col min="15874" max="15874" width="9" style="91" bestFit="1" customWidth="1"/>
    <col min="15875" max="15875" width="5" style="91" customWidth="1"/>
    <col min="15876" max="15876" width="9" style="91" bestFit="1" customWidth="1"/>
    <col min="15877" max="15877" width="5.1640625" style="91" customWidth="1"/>
    <col min="15878" max="15878" width="9.1640625" style="91" customWidth="1"/>
    <col min="15879" max="15879" width="6" style="91" customWidth="1"/>
    <col min="15880" max="15880" width="9.1640625" style="91" customWidth="1"/>
    <col min="15881" max="15881" width="6" style="91" customWidth="1"/>
    <col min="15882" max="15883" width="10.1640625" style="91" customWidth="1"/>
    <col min="15884" max="15884" width="10" style="91" customWidth="1"/>
    <col min="15885" max="15885" width="10.33203125" style="91" customWidth="1"/>
    <col min="15886" max="15896" width="9.1640625" style="91" customWidth="1"/>
    <col min="15897" max="15897" width="11.33203125" style="91" customWidth="1"/>
    <col min="15898" max="15918" width="13" style="91" hidden="1" customWidth="1"/>
    <col min="15919" max="16124" width="9.1640625" style="91" customWidth="1"/>
    <col min="16125" max="16125" width="28.6640625" style="91" customWidth="1"/>
    <col min="16126" max="16126" width="9" style="91" bestFit="1" customWidth="1"/>
    <col min="16127" max="16127" width="5.33203125" style="91" customWidth="1"/>
    <col min="16128" max="16128" width="9" style="91" bestFit="1" customWidth="1"/>
    <col min="16129" max="16129" width="5.33203125" style="91" customWidth="1"/>
    <col min="16130" max="16130" width="9" style="91" bestFit="1" customWidth="1"/>
    <col min="16131" max="16131" width="5" style="91" customWidth="1"/>
    <col min="16132" max="16132" width="9" style="91" bestFit="1" customWidth="1"/>
    <col min="16133" max="16133" width="5.1640625" style="91" customWidth="1"/>
    <col min="16134" max="16134" width="9.1640625" style="91" customWidth="1"/>
    <col min="16135" max="16135" width="6" style="91" customWidth="1"/>
    <col min="16136" max="16136" width="9.1640625" style="91" customWidth="1"/>
    <col min="16137" max="16137" width="6" style="91" customWidth="1"/>
    <col min="16138" max="16139" width="10.1640625" style="91" customWidth="1"/>
    <col min="16140" max="16140" width="10" style="91" customWidth="1"/>
    <col min="16141" max="16141" width="10.33203125" style="91" customWidth="1"/>
    <col min="16142" max="16152" width="9.1640625" style="91" customWidth="1"/>
    <col min="16153" max="16153" width="11.33203125" style="91" customWidth="1"/>
    <col min="16154" max="16174" width="13" style="91" hidden="1" customWidth="1"/>
    <col min="16175" max="16384" width="9.1640625" style="91" customWidth="1"/>
  </cols>
  <sheetData>
    <row r="1" spans="2:49" x14ac:dyDescent="0.2">
      <c r="AT1" s="33" t="s">
        <v>75</v>
      </c>
      <c r="AU1" s="119" t="s">
        <v>76</v>
      </c>
      <c r="AV1" s="98"/>
      <c r="AW1" s="98"/>
    </row>
    <row r="2" spans="2:49" x14ac:dyDescent="0.2">
      <c r="B2" s="12"/>
    </row>
    <row r="3" spans="2:49"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V3" s="120" t="s">
        <v>77</v>
      </c>
      <c r="AW3" s="105"/>
    </row>
    <row r="4" spans="2:49" x14ac:dyDescent="0.2">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11"/>
      <c r="AU4" s="121" t="s">
        <v>79</v>
      </c>
      <c r="AV4" s="121" t="s">
        <v>80</v>
      </c>
      <c r="AW4" s="121" t="s">
        <v>81</v>
      </c>
    </row>
    <row r="5" spans="2:49"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11"/>
      <c r="AU5" s="122"/>
      <c r="AV5" s="122"/>
      <c r="AW5" s="122"/>
    </row>
    <row r="6" spans="2:49"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13"/>
      <c r="AU6" s="20">
        <f>AS6-AR6</f>
        <v>-2</v>
      </c>
      <c r="AV6" s="23">
        <f>AVERAGE(AQ6:AS6)</f>
        <v>6.333333333333333</v>
      </c>
      <c r="AW6" s="23">
        <f>AVERAGE(AN6:AS6)</f>
        <v>9.6666666666666661</v>
      </c>
    </row>
    <row r="7" spans="2:49"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13"/>
      <c r="AU7" s="20">
        <f t="shared" ref="AU7:AU23" si="0">AS7-AR7</f>
        <v>0</v>
      </c>
      <c r="AV7" s="23">
        <f t="shared" ref="AV7:AV23" si="1">AVERAGE(AQ7:AS7)</f>
        <v>8.6666666666666661</v>
      </c>
      <c r="AW7" s="23">
        <f t="shared" ref="AW7:AW23" si="2">AVERAGE(AN7:AS7)</f>
        <v>9</v>
      </c>
    </row>
    <row r="8" spans="2:49"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13"/>
      <c r="AU8" s="20">
        <f t="shared" si="0"/>
        <v>1</v>
      </c>
      <c r="AV8" s="23">
        <f t="shared" si="1"/>
        <v>-4</v>
      </c>
      <c r="AW8" s="23">
        <f t="shared" si="2"/>
        <v>1.6666666666666667</v>
      </c>
    </row>
    <row r="9" spans="2:49"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13"/>
      <c r="AU9" s="20">
        <f t="shared" si="0"/>
        <v>-17</v>
      </c>
      <c r="AV9" s="23">
        <f t="shared" si="1"/>
        <v>6.666666666666667</v>
      </c>
      <c r="AW9" s="23">
        <f t="shared" si="2"/>
        <v>11.166666666666666</v>
      </c>
    </row>
    <row r="10" spans="2:49"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13"/>
      <c r="AU10" s="20">
        <f t="shared" si="0"/>
        <v>-2</v>
      </c>
      <c r="AV10" s="23">
        <f t="shared" si="1"/>
        <v>9</v>
      </c>
      <c r="AW10" s="23">
        <f t="shared" si="2"/>
        <v>8.5</v>
      </c>
    </row>
    <row r="11" spans="2:49"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13"/>
      <c r="AU11" s="20">
        <f t="shared" si="0"/>
        <v>1</v>
      </c>
      <c r="AV11" s="23">
        <f t="shared" si="1"/>
        <v>5.333333333333333</v>
      </c>
      <c r="AW11" s="23">
        <f t="shared" si="2"/>
        <v>4.5</v>
      </c>
    </row>
    <row r="12" spans="2:49"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13"/>
      <c r="AU12" s="20">
        <f t="shared" si="0"/>
        <v>0</v>
      </c>
      <c r="AV12" s="23">
        <f t="shared" si="1"/>
        <v>9.3333333333333339</v>
      </c>
      <c r="AW12" s="23">
        <f t="shared" si="2"/>
        <v>9.5</v>
      </c>
    </row>
    <row r="13" spans="2:49"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13"/>
      <c r="AU13" s="20">
        <f t="shared" si="0"/>
        <v>0</v>
      </c>
      <c r="AV13" s="23">
        <f t="shared" si="1"/>
        <v>7</v>
      </c>
      <c r="AW13" s="23">
        <f t="shared" si="2"/>
        <v>4.333333333333333</v>
      </c>
    </row>
    <row r="14" spans="2:49"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13"/>
      <c r="AU14" s="20">
        <f t="shared" si="0"/>
        <v>3</v>
      </c>
      <c r="AV14" s="23">
        <f t="shared" si="1"/>
        <v>4.666666666666667</v>
      </c>
      <c r="AW14" s="23">
        <f t="shared" si="2"/>
        <v>6</v>
      </c>
    </row>
    <row r="15" spans="2:49"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13"/>
      <c r="AU15" s="20">
        <f t="shared" si="0"/>
        <v>6</v>
      </c>
      <c r="AV15" s="23">
        <f t="shared" si="1"/>
        <v>0.66666666666666663</v>
      </c>
      <c r="AW15" s="23">
        <f t="shared" si="2"/>
        <v>3</v>
      </c>
    </row>
    <row r="16" spans="2:49"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13"/>
      <c r="AU16" s="20">
        <f t="shared" si="0"/>
        <v>3</v>
      </c>
      <c r="AV16" s="23">
        <f t="shared" si="1"/>
        <v>0.33333333333333331</v>
      </c>
      <c r="AW16" s="23">
        <f t="shared" si="2"/>
        <v>6</v>
      </c>
    </row>
    <row r="17" spans="2:52"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13"/>
      <c r="AU17" s="20">
        <f t="shared" si="0"/>
        <v>1</v>
      </c>
      <c r="AV17" s="23">
        <f t="shared" si="1"/>
        <v>-4</v>
      </c>
      <c r="AW17" s="23">
        <f t="shared" si="2"/>
        <v>1.1666666666666667</v>
      </c>
    </row>
    <row r="18" spans="2:52"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13"/>
      <c r="AU18" s="20">
        <f t="shared" si="0"/>
        <v>2</v>
      </c>
      <c r="AV18" s="23">
        <f t="shared" si="1"/>
        <v>6.666666666666667</v>
      </c>
      <c r="AW18" s="23">
        <f t="shared" si="2"/>
        <v>8</v>
      </c>
      <c r="AZ18" s="4"/>
    </row>
    <row r="19" spans="2:52"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13"/>
      <c r="AU19" s="20">
        <f t="shared" si="0"/>
        <v>-2</v>
      </c>
      <c r="AV19" s="23">
        <f t="shared" si="1"/>
        <v>-1</v>
      </c>
      <c r="AW19" s="23">
        <f t="shared" si="2"/>
        <v>1.8333333333333333</v>
      </c>
    </row>
    <row r="20" spans="2:52"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13"/>
      <c r="AU20" s="20">
        <f t="shared" si="0"/>
        <v>1</v>
      </c>
      <c r="AV20" s="23">
        <f t="shared" si="1"/>
        <v>0</v>
      </c>
      <c r="AW20" s="23">
        <f t="shared" si="2"/>
        <v>2.5</v>
      </c>
    </row>
    <row r="21" spans="2:52"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13"/>
      <c r="AU21" s="20">
        <f t="shared" si="0"/>
        <v>-2</v>
      </c>
      <c r="AV21" s="23">
        <f t="shared" si="1"/>
        <v>3.3333333333333335</v>
      </c>
      <c r="AW21" s="23">
        <f t="shared" si="2"/>
        <v>5.333333333333333</v>
      </c>
    </row>
    <row r="22" spans="2:52"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13"/>
      <c r="AU22" s="20">
        <f t="shared" si="0"/>
        <v>-4</v>
      </c>
      <c r="AV22" s="23">
        <f t="shared" si="1"/>
        <v>6</v>
      </c>
      <c r="AW22" s="23">
        <f t="shared" si="2"/>
        <v>5.166666666666667</v>
      </c>
    </row>
    <row r="23" spans="2:52"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13"/>
      <c r="AU23" s="20">
        <f t="shared" si="0"/>
        <v>0</v>
      </c>
      <c r="AV23" s="23">
        <f t="shared" si="1"/>
        <v>-5.333333333333333</v>
      </c>
      <c r="AW23" s="23">
        <f t="shared" si="2"/>
        <v>-2.8333333333333335</v>
      </c>
    </row>
    <row r="24" spans="2:52"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13"/>
      <c r="AU24" s="13"/>
      <c r="AV24" s="13"/>
      <c r="AW24" s="13"/>
    </row>
    <row r="25" spans="2:52"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row>
    <row r="26" spans="2:52" x14ac:dyDescent="0.2">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11"/>
      <c r="AU26" s="121" t="s">
        <v>79</v>
      </c>
      <c r="AV26" s="121" t="s">
        <v>80</v>
      </c>
      <c r="AW26" s="121" t="s">
        <v>81</v>
      </c>
    </row>
    <row r="27" spans="2:52"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11"/>
      <c r="AU27" s="122"/>
      <c r="AV27" s="122"/>
      <c r="AW27" s="122"/>
    </row>
    <row r="28" spans="2:52"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U28" s="20">
        <f>AS28-AR28</f>
        <v>-3</v>
      </c>
      <c r="AV28" s="23">
        <f>AVERAGE(AQ28:AS28)</f>
        <v>-0.33333333333333331</v>
      </c>
      <c r="AW28" s="23">
        <f>AVERAGE(AN28:AS28)</f>
        <v>1.6666666666666667</v>
      </c>
    </row>
    <row r="29" spans="2:52"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U29" s="20">
        <f t="shared" ref="AU29:AU45" si="3">AS29-AR29</f>
        <v>0</v>
      </c>
      <c r="AV29" s="23">
        <f t="shared" ref="AV29:AV45" si="4">AVERAGE(AQ29:AS29)</f>
        <v>2.3333333333333335</v>
      </c>
      <c r="AW29" s="23">
        <f t="shared" ref="AW29:AW45" si="5">AVERAGE(AN29:AS29)</f>
        <v>5.166666666666667</v>
      </c>
    </row>
    <row r="30" spans="2:52"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U30" s="20">
        <f t="shared" si="3"/>
        <v>2</v>
      </c>
      <c r="AV30" s="23">
        <f t="shared" si="4"/>
        <v>2</v>
      </c>
      <c r="AW30" s="23">
        <f t="shared" si="5"/>
        <v>2.1666666666666665</v>
      </c>
    </row>
    <row r="31" spans="2:52"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U31" s="20">
        <f t="shared" si="3"/>
        <v>5</v>
      </c>
      <c r="AV31" s="23">
        <f t="shared" si="4"/>
        <v>2.3333333333333335</v>
      </c>
      <c r="AW31" s="23">
        <f t="shared" si="5"/>
        <v>5</v>
      </c>
    </row>
    <row r="32" spans="2:52"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U32" s="20">
        <f t="shared" si="3"/>
        <v>-2</v>
      </c>
      <c r="AV32" s="23">
        <f t="shared" si="4"/>
        <v>2.3333333333333335</v>
      </c>
      <c r="AW32" s="23">
        <f t="shared" si="5"/>
        <v>2.3333333333333335</v>
      </c>
    </row>
    <row r="33" spans="2:49"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U33" s="20">
        <f t="shared" si="3"/>
        <v>-5</v>
      </c>
      <c r="AV33" s="23">
        <f t="shared" si="4"/>
        <v>1.3333333333333333</v>
      </c>
      <c r="AW33" s="23">
        <f t="shared" si="5"/>
        <v>3.8333333333333335</v>
      </c>
    </row>
    <row r="34" spans="2:49"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U34" s="20">
        <f t="shared" si="3"/>
        <v>0</v>
      </c>
      <c r="AV34" s="23">
        <f t="shared" si="4"/>
        <v>0</v>
      </c>
      <c r="AW34" s="23">
        <f t="shared" si="5"/>
        <v>1.8333333333333333</v>
      </c>
    </row>
    <row r="35" spans="2:49"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U35" s="20">
        <f t="shared" si="3"/>
        <v>0</v>
      </c>
      <c r="AV35" s="23">
        <f t="shared" si="4"/>
        <v>-1.6666666666666667</v>
      </c>
      <c r="AW35" s="23">
        <f t="shared" si="5"/>
        <v>1.3333333333333333</v>
      </c>
    </row>
    <row r="36" spans="2:49"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U36" s="20">
        <f t="shared" si="3"/>
        <v>-9</v>
      </c>
      <c r="AV36" s="23">
        <f t="shared" si="4"/>
        <v>0.33333333333333331</v>
      </c>
      <c r="AW36" s="23">
        <f t="shared" si="5"/>
        <v>2</v>
      </c>
    </row>
    <row r="37" spans="2:49"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U37" s="20">
        <f t="shared" si="3"/>
        <v>-3</v>
      </c>
      <c r="AV37" s="23">
        <f t="shared" si="4"/>
        <v>-1.3333333333333333</v>
      </c>
      <c r="AW37" s="23">
        <f t="shared" si="5"/>
        <v>4</v>
      </c>
    </row>
    <row r="38" spans="2:49"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U38" s="20">
        <f t="shared" si="3"/>
        <v>-7</v>
      </c>
      <c r="AV38" s="23">
        <f t="shared" si="4"/>
        <v>-1.6666666666666667</v>
      </c>
      <c r="AW38" s="23">
        <f t="shared" si="5"/>
        <v>1</v>
      </c>
    </row>
    <row r="39" spans="2:49"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U39" s="20">
        <f t="shared" si="3"/>
        <v>4</v>
      </c>
      <c r="AV39" s="23">
        <f t="shared" si="4"/>
        <v>3.3333333333333335</v>
      </c>
      <c r="AW39" s="23">
        <f t="shared" si="5"/>
        <v>1.6666666666666667</v>
      </c>
    </row>
    <row r="40" spans="2:49"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U40" s="20">
        <f t="shared" si="3"/>
        <v>-6</v>
      </c>
      <c r="AV40" s="23">
        <f t="shared" si="4"/>
        <v>-3</v>
      </c>
      <c r="AW40" s="23">
        <f t="shared" si="5"/>
        <v>-0.16666666666666666</v>
      </c>
    </row>
    <row r="41" spans="2:49"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U41" s="20">
        <f t="shared" si="3"/>
        <v>3</v>
      </c>
      <c r="AV41" s="23">
        <f t="shared" si="4"/>
        <v>-0.33333333333333331</v>
      </c>
      <c r="AW41" s="23">
        <f t="shared" si="5"/>
        <v>3</v>
      </c>
    </row>
    <row r="42" spans="2:49"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U42" s="20">
        <f t="shared" si="3"/>
        <v>0</v>
      </c>
      <c r="AV42" s="23">
        <f t="shared" si="4"/>
        <v>1.6666666666666667</v>
      </c>
      <c r="AW42" s="23">
        <f t="shared" si="5"/>
        <v>1.8333333333333333</v>
      </c>
    </row>
    <row r="43" spans="2:49"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U43" s="20">
        <f t="shared" si="3"/>
        <v>-13</v>
      </c>
      <c r="AV43" s="23">
        <f t="shared" si="4"/>
        <v>-2.3333333333333335</v>
      </c>
      <c r="AW43" s="23">
        <f t="shared" si="5"/>
        <v>0.66666666666666663</v>
      </c>
    </row>
    <row r="44" spans="2:49"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U44" s="20">
        <f t="shared" si="3"/>
        <v>6</v>
      </c>
      <c r="AV44" s="23">
        <f t="shared" si="4"/>
        <v>4.666666666666667</v>
      </c>
      <c r="AW44" s="23">
        <f t="shared" si="5"/>
        <v>3.5</v>
      </c>
    </row>
    <row r="45" spans="2:49"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U45" s="20">
        <f t="shared" si="3"/>
        <v>-15</v>
      </c>
      <c r="AV45" s="23">
        <f t="shared" si="4"/>
        <v>-2.6666666666666665</v>
      </c>
      <c r="AW45" s="23">
        <f t="shared" si="5"/>
        <v>-1.5</v>
      </c>
    </row>
    <row r="46" spans="2:49"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row>
    <row r="47" spans="2:49"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row>
    <row r="48" spans="2:49" x14ac:dyDescent="0.2">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11"/>
      <c r="AU48" s="121" t="s">
        <v>79</v>
      </c>
      <c r="AV48" s="121" t="s">
        <v>80</v>
      </c>
      <c r="AW48" s="121" t="s">
        <v>81</v>
      </c>
    </row>
    <row r="49" spans="2:49"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11"/>
      <c r="AU49" s="122"/>
      <c r="AV49" s="122"/>
      <c r="AW49" s="122"/>
    </row>
    <row r="50" spans="2:49"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U50" s="20">
        <f>AS50-AR50</f>
        <v>-9</v>
      </c>
      <c r="AV50" s="23">
        <f>AVERAGE(AQ50:AS50)</f>
        <v>0.33333333333333331</v>
      </c>
      <c r="AW50" s="23">
        <f>AVERAGE(AN50:AS50)</f>
        <v>3.3333333333333335</v>
      </c>
    </row>
    <row r="51" spans="2:49"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U51" s="20">
        <f t="shared" ref="AU51:AU67" si="6">AS51-AR51</f>
        <v>2</v>
      </c>
      <c r="AV51" s="23">
        <f t="shared" ref="AV51:AV67" si="7">AVERAGE(AQ51:AS51)</f>
        <v>0.66666666666666663</v>
      </c>
      <c r="AW51" s="23">
        <f t="shared" ref="AW51:AW67" si="8">AVERAGE(AN51:AS51)</f>
        <v>2.5</v>
      </c>
    </row>
    <row r="52" spans="2:49"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U52" s="20">
        <f t="shared" si="6"/>
        <v>-6</v>
      </c>
      <c r="AV52" s="23">
        <f t="shared" si="7"/>
        <v>-2.6666666666666665</v>
      </c>
      <c r="AW52" s="23">
        <f t="shared" si="8"/>
        <v>-0.5</v>
      </c>
    </row>
    <row r="53" spans="2:49"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U53" s="20">
        <f t="shared" si="6"/>
        <v>0</v>
      </c>
      <c r="AV53" s="23">
        <f t="shared" si="7"/>
        <v>2</v>
      </c>
      <c r="AW53" s="23">
        <f t="shared" si="8"/>
        <v>1.8333333333333333</v>
      </c>
    </row>
    <row r="54" spans="2:49"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U54" s="20">
        <f t="shared" si="6"/>
        <v>4</v>
      </c>
      <c r="AV54" s="23">
        <f t="shared" si="7"/>
        <v>4</v>
      </c>
      <c r="AW54" s="23">
        <f t="shared" si="8"/>
        <v>3.1666666666666665</v>
      </c>
    </row>
    <row r="55" spans="2:49"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U55" s="20">
        <f t="shared" si="6"/>
        <v>-5</v>
      </c>
      <c r="AV55" s="23">
        <f t="shared" si="7"/>
        <v>-1.6666666666666667</v>
      </c>
      <c r="AW55" s="23">
        <f t="shared" si="8"/>
        <v>-0.66666666666666663</v>
      </c>
    </row>
    <row r="56" spans="2:49"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U56" s="20">
        <f t="shared" si="6"/>
        <v>0</v>
      </c>
      <c r="AV56" s="23">
        <f t="shared" si="7"/>
        <v>3</v>
      </c>
      <c r="AW56" s="23">
        <f t="shared" si="8"/>
        <v>3.8333333333333335</v>
      </c>
    </row>
    <row r="57" spans="2:49"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U57" s="20">
        <f t="shared" si="6"/>
        <v>0</v>
      </c>
      <c r="AV57" s="23">
        <f t="shared" si="7"/>
        <v>-0.33333333333333331</v>
      </c>
      <c r="AW57" s="23">
        <f t="shared" si="8"/>
        <v>0.16666666666666666</v>
      </c>
    </row>
    <row r="58" spans="2:49"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U58" s="20">
        <f t="shared" si="6"/>
        <v>3</v>
      </c>
      <c r="AV58" s="23">
        <f t="shared" si="7"/>
        <v>2.6666666666666665</v>
      </c>
      <c r="AW58" s="23">
        <f t="shared" si="8"/>
        <v>4.166666666666667</v>
      </c>
    </row>
    <row r="59" spans="2:49"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U59" s="20">
        <f t="shared" si="6"/>
        <v>-4</v>
      </c>
      <c r="AV59" s="23">
        <f t="shared" si="7"/>
        <v>-0.33333333333333331</v>
      </c>
      <c r="AW59" s="23">
        <f t="shared" si="8"/>
        <v>0.5</v>
      </c>
    </row>
    <row r="60" spans="2:49"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U60" s="20">
        <f t="shared" si="6"/>
        <v>-4</v>
      </c>
      <c r="AV60" s="23">
        <f t="shared" si="7"/>
        <v>-0.66666666666666663</v>
      </c>
      <c r="AW60" s="23">
        <f t="shared" si="8"/>
        <v>4</v>
      </c>
    </row>
    <row r="61" spans="2:49"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U61" s="20">
        <f t="shared" si="6"/>
        <v>-6</v>
      </c>
      <c r="AV61" s="23">
        <f t="shared" si="7"/>
        <v>0.66666666666666663</v>
      </c>
      <c r="AW61" s="23">
        <f t="shared" si="8"/>
        <v>2.1666666666666665</v>
      </c>
    </row>
    <row r="62" spans="2:49"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U62" s="20">
        <f t="shared" si="6"/>
        <v>3</v>
      </c>
      <c r="AV62" s="23">
        <f t="shared" si="7"/>
        <v>3.6666666666666665</v>
      </c>
      <c r="AW62" s="23">
        <f t="shared" si="8"/>
        <v>2</v>
      </c>
    </row>
    <row r="63" spans="2:49"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U63" s="20">
        <f t="shared" si="6"/>
        <v>1</v>
      </c>
      <c r="AV63" s="23">
        <f t="shared" si="7"/>
        <v>1</v>
      </c>
      <c r="AW63" s="23">
        <f t="shared" si="8"/>
        <v>1.1666666666666667</v>
      </c>
    </row>
    <row r="64" spans="2:49"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U64" s="20">
        <f t="shared" si="6"/>
        <v>-4</v>
      </c>
      <c r="AV64" s="23">
        <f t="shared" si="7"/>
        <v>1</v>
      </c>
      <c r="AW64" s="23">
        <f t="shared" si="8"/>
        <v>1.1666666666666667</v>
      </c>
    </row>
    <row r="65" spans="2:49"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U65" s="20">
        <f t="shared" si="6"/>
        <v>-13</v>
      </c>
      <c r="AV65" s="23">
        <f t="shared" si="7"/>
        <v>-0.33333333333333331</v>
      </c>
      <c r="AW65" s="23">
        <f t="shared" si="8"/>
        <v>1.1666666666666667</v>
      </c>
    </row>
    <row r="66" spans="2:49"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U66" s="20">
        <f t="shared" si="6"/>
        <v>-13</v>
      </c>
      <c r="AV66" s="23">
        <f t="shared" si="7"/>
        <v>-2</v>
      </c>
      <c r="AW66" s="23">
        <f t="shared" si="8"/>
        <v>-1.3333333333333333</v>
      </c>
    </row>
    <row r="67" spans="2:49"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U67" s="20">
        <f t="shared" si="6"/>
        <v>6</v>
      </c>
      <c r="AV67" s="23">
        <f t="shared" si="7"/>
        <v>4.333333333333333</v>
      </c>
      <c r="AW67" s="23">
        <f t="shared" si="8"/>
        <v>5.333333333333333</v>
      </c>
    </row>
    <row r="68" spans="2:49"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row>
  </sheetData>
  <mergeCells count="14">
    <mergeCell ref="B4:B5"/>
    <mergeCell ref="B48:B49"/>
    <mergeCell ref="B26:B27"/>
    <mergeCell ref="AU1:AW1"/>
    <mergeCell ref="AV3:AW3"/>
    <mergeCell ref="AV4:AV5"/>
    <mergeCell ref="AV26:AV27"/>
    <mergeCell ref="AV48:AV49"/>
    <mergeCell ref="AW4:AW5"/>
    <mergeCell ref="AW26:AW27"/>
    <mergeCell ref="AW48:AW49"/>
    <mergeCell ref="AU4:AU5"/>
    <mergeCell ref="AU48:AU49"/>
    <mergeCell ref="AU26:AU27"/>
  </mergeCells>
  <conditionalFormatting sqref="AU6:AU23">
    <cfRule type="colorScale" priority="1112">
      <colorScale>
        <cfvo type="min"/>
        <cfvo type="percentile" val="50"/>
        <cfvo type="max"/>
        <color rgb="FFF8696B"/>
        <color rgb="FFFFEB84"/>
        <color rgb="FF63BE7B"/>
      </colorScale>
    </cfRule>
    <cfRule type="cellIs" dxfId="38" priority="1571" operator="equal">
      <formula>0</formula>
    </cfRule>
    <cfRule type="cellIs" dxfId="37" priority="1572" operator="lessThan">
      <formula>0</formula>
    </cfRule>
    <cfRule type="cellIs" dxfId="36"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V6:AV23">
    <cfRule type="colorScale" priority="1111">
      <colorScale>
        <cfvo type="min"/>
        <cfvo type="percentile" val="50"/>
        <cfvo type="max"/>
        <color rgb="FFF8696B"/>
        <color rgb="FFFFEB84"/>
        <color rgb="FF63BE7B"/>
      </colorScale>
    </cfRule>
    <cfRule type="cellIs" dxfId="35" priority="1566" operator="equal">
      <formula>0</formula>
    </cfRule>
    <cfRule type="cellIs" dxfId="34" priority="1567" operator="lessThan">
      <formula>0</formula>
    </cfRule>
    <cfRule type="cellIs" dxfId="33"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W6:AW23">
    <cfRule type="colorScale" priority="1110">
      <colorScale>
        <cfvo type="min"/>
        <cfvo type="percentile" val="50"/>
        <cfvo type="max"/>
        <color rgb="FFF8696B"/>
        <color rgb="FFFFEB84"/>
        <color rgb="FF63BE7B"/>
      </colorScale>
    </cfRule>
    <cfRule type="cellIs" dxfId="32" priority="1561" operator="equal">
      <formula>0</formula>
    </cfRule>
    <cfRule type="cellIs" dxfId="31" priority="1562" operator="lessThan">
      <formula>0</formula>
    </cfRule>
    <cfRule type="cellIs" dxfId="30"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29" priority="1423" operator="equal">
      <formula>0</formula>
    </cfRule>
    <cfRule type="cellIs" dxfId="28" priority="1424" operator="lessThan">
      <formula>0</formula>
    </cfRule>
    <cfRule type="cellIs" dxfId="27"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S45">
    <cfRule type="cellIs" dxfId="26" priority="1418" operator="equal">
      <formula>0</formula>
    </cfRule>
    <cfRule type="cellIs" dxfId="25" priority="1419" operator="lessThan">
      <formula>0</formula>
    </cfRule>
    <cfRule type="cellIs" dxfId="24"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S23">
    <cfRule type="cellIs" dxfId="23" priority="825" operator="equal">
      <formula>0</formula>
    </cfRule>
    <cfRule type="cellIs" dxfId="22" priority="826" operator="lessThan">
      <formula>0</formula>
    </cfRule>
    <cfRule type="cellIs" dxfId="21"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S67">
    <cfRule type="cellIs" dxfId="20" priority="152" operator="equal">
      <formula>0</formula>
    </cfRule>
    <cfRule type="cellIs" dxfId="19" priority="153" operator="lessThan">
      <formula>0</formula>
    </cfRule>
    <cfRule type="cellIs" dxfId="18"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U28:AU45">
    <cfRule type="colorScale" priority="136">
      <colorScale>
        <cfvo type="min"/>
        <cfvo type="percentile" val="50"/>
        <cfvo type="max"/>
        <color rgb="FFF8696B"/>
        <color rgb="FFFFEB84"/>
        <color rgb="FF63BE7B"/>
      </colorScale>
    </cfRule>
    <cfRule type="cellIs" dxfId="17" priority="147" operator="equal">
      <formula>0</formula>
    </cfRule>
    <cfRule type="cellIs" dxfId="16" priority="148" operator="lessThan">
      <formula>0</formula>
    </cfRule>
    <cfRule type="cellIs" dxfId="15"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V28:AV45">
    <cfRule type="colorScale" priority="135">
      <colorScale>
        <cfvo type="min"/>
        <cfvo type="percentile" val="50"/>
        <cfvo type="max"/>
        <color rgb="FFF8696B"/>
        <color rgb="FFFFEB84"/>
        <color rgb="FF63BE7B"/>
      </colorScale>
    </cfRule>
    <cfRule type="cellIs" dxfId="14" priority="142" operator="equal">
      <formula>0</formula>
    </cfRule>
    <cfRule type="cellIs" dxfId="13" priority="143" operator="lessThan">
      <formula>0</formula>
    </cfRule>
    <cfRule type="cellIs" dxfId="12"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W28:AW45">
    <cfRule type="colorScale" priority="134">
      <colorScale>
        <cfvo type="min"/>
        <cfvo type="percentile" val="50"/>
        <cfvo type="max"/>
        <color rgb="FFF8696B"/>
        <color rgb="FFFFEB84"/>
        <color rgb="FF63BE7B"/>
      </colorScale>
    </cfRule>
    <cfRule type="cellIs" dxfId="11" priority="137" operator="equal">
      <formula>0</formula>
    </cfRule>
    <cfRule type="cellIs" dxfId="10" priority="138" operator="lessThan">
      <formula>0</formula>
    </cfRule>
    <cfRule type="cellIs" dxfId="9"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U50:AU67">
    <cfRule type="colorScale" priority="118">
      <colorScale>
        <cfvo type="min"/>
        <cfvo type="percentile" val="50"/>
        <cfvo type="max"/>
        <color rgb="FFF8696B"/>
        <color rgb="FFFFEB84"/>
        <color rgb="FF63BE7B"/>
      </colorScale>
    </cfRule>
    <cfRule type="cellIs" dxfId="8" priority="129" operator="equal">
      <formula>0</formula>
    </cfRule>
    <cfRule type="cellIs" dxfId="7" priority="130" operator="lessThan">
      <formula>0</formula>
    </cfRule>
    <cfRule type="cellIs" dxfId="6"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V50:AV67">
    <cfRule type="colorScale" priority="117">
      <colorScale>
        <cfvo type="min"/>
        <cfvo type="percentile" val="50"/>
        <cfvo type="max"/>
        <color rgb="FFF8696B"/>
        <color rgb="FFFFEB84"/>
        <color rgb="FF63BE7B"/>
      </colorScale>
    </cfRule>
    <cfRule type="cellIs" dxfId="5" priority="124" operator="equal">
      <formula>0</formula>
    </cfRule>
    <cfRule type="cellIs" dxfId="4" priority="125" operator="lessThan">
      <formula>0</formula>
    </cfRule>
    <cfRule type="cellIs" dxfId="3"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W50:AW67">
    <cfRule type="colorScale" priority="116">
      <colorScale>
        <cfvo type="min"/>
        <cfvo type="percentile" val="50"/>
        <cfvo type="max"/>
        <color rgb="FFF8696B"/>
        <color rgb="FFFFEB84"/>
        <color rgb="FF63BE7B"/>
      </colorScale>
    </cfRule>
    <cfRule type="cellIs" dxfId="2" priority="119" operator="equal">
      <formula>0</formula>
    </cfRule>
    <cfRule type="cellIs" dxfId="1" priority="120" operator="lessThan">
      <formula>0</formula>
    </cfRule>
    <cfRule type="cellIs" dxfId="0"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S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S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1"/>
  <sheetViews>
    <sheetView zoomScale="160" zoomScaleNormal="160" workbookViewId="0">
      <pane ySplit="5" topLeftCell="A886" activePane="bottomLeft" state="frozen"/>
      <selection pane="bottomLeft" activeCell="A892" sqref="A892:L901"/>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42" width="9.1640625" style="91" customWidth="1"/>
    <col min="43" max="16384" width="9.1640625" style="91"/>
  </cols>
  <sheetData>
    <row r="1" spans="1:12" x14ac:dyDescent="0.2">
      <c r="A1" s="92"/>
      <c r="B1" s="92"/>
      <c r="J1" s="94"/>
    </row>
    <row r="2" spans="1:12" x14ac:dyDescent="0.2">
      <c r="C2" s="94"/>
      <c r="D2" s="94"/>
    </row>
    <row r="3" spans="1:12" x14ac:dyDescent="0.2">
      <c r="C3" s="94"/>
      <c r="D3" s="94"/>
    </row>
    <row r="4" spans="1:12" ht="16" customHeight="1" thickBot="1" x14ac:dyDescent="0.25">
      <c r="C4" s="94"/>
      <c r="D4" s="94"/>
    </row>
    <row r="5" spans="1:12" ht="39" customHeight="1" thickBot="1" x14ac:dyDescent="0.25">
      <c r="A5" s="59" t="s">
        <v>82</v>
      </c>
      <c r="B5" s="60" t="s">
        <v>42</v>
      </c>
      <c r="C5" s="60" t="s">
        <v>44</v>
      </c>
      <c r="D5" s="60" t="s">
        <v>46</v>
      </c>
      <c r="E5" s="60" t="s">
        <v>47</v>
      </c>
      <c r="F5" s="60" t="s">
        <v>48</v>
      </c>
      <c r="G5" s="60" t="s">
        <v>50</v>
      </c>
      <c r="H5" s="60" t="s">
        <v>51</v>
      </c>
      <c r="I5" s="60" t="s">
        <v>52</v>
      </c>
      <c r="J5" s="60" t="s">
        <v>53</v>
      </c>
      <c r="K5" s="60" t="s">
        <v>54</v>
      </c>
      <c r="L5" s="61" t="s">
        <v>38</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2">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2">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2">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2">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2">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2">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2">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sheetData>
  <conditionalFormatting sqref="B750:B901">
    <cfRule type="colorScale" priority="11">
      <colorScale>
        <cfvo type="min"/>
        <cfvo type="percentile" val="50"/>
        <cfvo type="max"/>
        <color rgb="FFF8696B"/>
        <color rgb="FFFFEB84"/>
        <color rgb="FF63BE7B"/>
      </colorScale>
    </cfRule>
  </conditionalFormatting>
  <conditionalFormatting sqref="C750:C901">
    <cfRule type="colorScale" priority="10">
      <colorScale>
        <cfvo type="min"/>
        <cfvo type="percentile" val="50"/>
        <cfvo type="max"/>
        <color rgb="FFF8696B"/>
        <color rgb="FFFFEB84"/>
        <color rgb="FF63BE7B"/>
      </colorScale>
    </cfRule>
  </conditionalFormatting>
  <conditionalFormatting sqref="D750:D901">
    <cfRule type="colorScale" priority="9">
      <colorScale>
        <cfvo type="min"/>
        <cfvo type="percentile" val="50"/>
        <cfvo type="max"/>
        <color rgb="FFF8696B"/>
        <color rgb="FFFFEB84"/>
        <color rgb="FF63BE7B"/>
      </colorScale>
    </cfRule>
  </conditionalFormatting>
  <conditionalFormatting sqref="E750:E901">
    <cfRule type="colorScale" priority="8">
      <colorScale>
        <cfvo type="min"/>
        <cfvo type="percentile" val="50"/>
        <cfvo type="max"/>
        <color rgb="FFF8696B"/>
        <color rgb="FFFFEB84"/>
        <color rgb="FF63BE7B"/>
      </colorScale>
    </cfRule>
  </conditionalFormatting>
  <conditionalFormatting sqref="F750:F901">
    <cfRule type="colorScale" priority="7">
      <colorScale>
        <cfvo type="min"/>
        <cfvo type="percentile" val="50"/>
        <cfvo type="max"/>
        <color rgb="FFF8696B"/>
        <color rgb="FFFFEB84"/>
        <color rgb="FF63BE7B"/>
      </colorScale>
    </cfRule>
  </conditionalFormatting>
  <conditionalFormatting sqref="G750:G901">
    <cfRule type="colorScale" priority="6">
      <colorScale>
        <cfvo type="min"/>
        <cfvo type="percentile" val="50"/>
        <cfvo type="max"/>
        <color rgb="FFF8696B"/>
        <color rgb="FFFFEB84"/>
        <color rgb="FF63BE7B"/>
      </colorScale>
    </cfRule>
  </conditionalFormatting>
  <conditionalFormatting sqref="H750:H901">
    <cfRule type="colorScale" priority="5">
      <colorScale>
        <cfvo type="min"/>
        <cfvo type="percentile" val="50"/>
        <cfvo type="max"/>
        <color rgb="FFF8696B"/>
        <color rgb="FFFFEB84"/>
        <color rgb="FF63BE7B"/>
      </colorScale>
    </cfRule>
  </conditionalFormatting>
  <conditionalFormatting sqref="I750:I901">
    <cfRule type="colorScale" priority="4">
      <colorScale>
        <cfvo type="min"/>
        <cfvo type="percentile" val="50"/>
        <cfvo type="max"/>
        <color rgb="FFF8696B"/>
        <color rgb="FFFFEB84"/>
        <color rgb="FF63BE7B"/>
      </colorScale>
    </cfRule>
  </conditionalFormatting>
  <conditionalFormatting sqref="J750:J901">
    <cfRule type="colorScale" priority="3">
      <colorScale>
        <cfvo type="min"/>
        <cfvo type="percentile" val="50"/>
        <cfvo type="max"/>
        <color rgb="FFF8696B"/>
        <color rgb="FFFFEB84"/>
        <color rgb="FF63BE7B"/>
      </colorScale>
    </cfRule>
  </conditionalFormatting>
  <conditionalFormatting sqref="K750:K901">
    <cfRule type="colorScale" priority="2">
      <colorScale>
        <cfvo type="min"/>
        <cfvo type="percentile" val="50"/>
        <cfvo type="max"/>
        <color rgb="FFF8696B"/>
        <color rgb="FFFFEB84"/>
        <color rgb="FF63BE7B"/>
      </colorScale>
    </cfRule>
  </conditionalFormatting>
  <conditionalFormatting sqref="L750:L901">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AB39" sqref="AB39"/>
    </sheetView>
  </sheetViews>
  <sheetFormatPr baseColWidth="10" defaultColWidth="9.1640625" defaultRowHeight="15" x14ac:dyDescent="0.2"/>
  <cols>
    <col min="1" max="31" width="9.1640625" style="91" customWidth="1"/>
    <col min="32" max="16384" width="9.1640625" style="91"/>
  </cols>
  <sheetData>
    <row r="1" spans="13:17" x14ac:dyDescent="0.2">
      <c r="M1" s="89" t="s">
        <v>66</v>
      </c>
      <c r="N1" s="89" t="s">
        <v>67</v>
      </c>
      <c r="O1" s="89" t="s">
        <v>68</v>
      </c>
      <c r="P1" s="89" t="s">
        <v>69</v>
      </c>
      <c r="Q1" s="91" t="s">
        <v>70</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1"/>
  <sheetViews>
    <sheetView zoomScale="130" zoomScaleNormal="130" workbookViewId="0">
      <pane ySplit="5" topLeftCell="A884" activePane="bottomLeft" state="frozen"/>
      <selection pane="bottomLeft" activeCell="D899" sqref="D899"/>
    </sheetView>
  </sheetViews>
  <sheetFormatPr baseColWidth="10" defaultColWidth="9.1640625" defaultRowHeight="15" x14ac:dyDescent="0.2"/>
  <cols>
    <col min="1" max="1" width="12.33203125" style="91" customWidth="1"/>
    <col min="2" max="5" width="14.6640625" style="91" customWidth="1"/>
    <col min="6" max="36" width="9.1640625" style="91" customWidth="1"/>
    <col min="37" max="16384" width="9.1640625" style="91"/>
  </cols>
  <sheetData>
    <row r="1" spans="1:5" x14ac:dyDescent="0.2">
      <c r="A1" s="92" t="s">
        <v>83</v>
      </c>
    </row>
    <row r="2" spans="1:5" ht="3.75" customHeight="1" x14ac:dyDescent="0.2"/>
    <row r="3" spans="1:5" ht="3.75" customHeight="1" x14ac:dyDescent="0.2"/>
    <row r="4" spans="1:5" ht="16" customHeight="1" thickBot="1" x14ac:dyDescent="0.25"/>
    <row r="5" spans="1:5" ht="25" customHeight="1" thickBot="1" x14ac:dyDescent="0.25">
      <c r="A5" s="50" t="s">
        <v>82</v>
      </c>
      <c r="B5" s="51" t="s">
        <v>84</v>
      </c>
      <c r="C5" s="52" t="s">
        <v>85</v>
      </c>
      <c r="D5" s="53" t="s">
        <v>86</v>
      </c>
      <c r="E5" s="54" t="s">
        <v>87</v>
      </c>
    </row>
    <row r="6" spans="1:5" x14ac:dyDescent="0.2">
      <c r="A6" s="47">
        <v>17533</v>
      </c>
      <c r="B6" s="48">
        <f>VLOOKUP(Table311[[#This Row],[Date]],'DB Details'!$A:$L,12)</f>
        <v>51.7</v>
      </c>
      <c r="C6" s="49">
        <f>VLOOKUP(Table311[[#This Row],[Date]],'DB Details'!$A:$Q,16)</f>
        <v>2.6047334660473331E-2</v>
      </c>
      <c r="D6" s="49">
        <f>VLOOKUP(Table311[[#This Row],[Date]],'DB Details'!$A:$Q,15)</f>
        <v>1.5042003240444579E-2</v>
      </c>
      <c r="E6" s="49">
        <f>VLOOKUP(Table311[[#This Row],[Date]],'DB Details'!$A:$Q,17)</f>
        <v>6.1539249051736133E-2</v>
      </c>
    </row>
    <row r="7" spans="1:5" x14ac:dyDescent="0.2">
      <c r="A7" s="38">
        <v>17564</v>
      </c>
      <c r="B7" s="48">
        <f>VLOOKUP(Table311[[#This Row],[Date]],'DB Details'!$A:$L,12)</f>
        <v>50.2</v>
      </c>
      <c r="C7" s="49">
        <f>VLOOKUP(Table311[[#This Row],[Date]],'DB Details'!$A:$Q,16)</f>
        <v>2.6047334660473331E-2</v>
      </c>
      <c r="D7" s="49">
        <f>VLOOKUP(Table311[[#This Row],[Date]],'DB Details'!$A:$Q,15)</f>
        <v>1.5042003240444579E-2</v>
      </c>
      <c r="E7" s="49">
        <f>VLOOKUP(Table311[[#This Row],[Date]],'DB Details'!$A:$Q,17)</f>
        <v>6.1539249051736133E-2</v>
      </c>
    </row>
    <row r="8" spans="1:5" x14ac:dyDescent="0.2">
      <c r="A8" s="38">
        <v>17593</v>
      </c>
      <c r="B8" s="48">
        <f>VLOOKUP(Table311[[#This Row],[Date]],'DB Details'!$A:$L,12)</f>
        <v>43.3</v>
      </c>
      <c r="C8" s="49">
        <f>VLOOKUP(Table311[[#This Row],[Date]],'DB Details'!$A:$Q,16)</f>
        <v>2.6047334660473331E-2</v>
      </c>
      <c r="D8" s="49">
        <f>VLOOKUP(Table311[[#This Row],[Date]],'DB Details'!$A:$Q,15)</f>
        <v>1.5042003240444579E-2</v>
      </c>
      <c r="E8" s="49">
        <f>VLOOKUP(Table311[[#This Row],[Date]],'DB Details'!$A:$Q,17)</f>
        <v>6.1539249051736133E-2</v>
      </c>
    </row>
    <row r="9" spans="1:5" x14ac:dyDescent="0.2">
      <c r="A9" s="38">
        <v>17624</v>
      </c>
      <c r="B9" s="48">
        <f>VLOOKUP(Table311[[#This Row],[Date]],'DB Details'!$A:$L,12)</f>
        <v>45.4</v>
      </c>
      <c r="C9" s="49">
        <f>VLOOKUP(Table311[[#This Row],[Date]],'DB Details'!$A:$Q,16)</f>
        <v>4.5773238759127553E-2</v>
      </c>
      <c r="D9" s="49">
        <f>VLOOKUP(Table311[[#This Row],[Date]],'DB Details'!$A:$Q,15)</f>
        <v>1.6506805937602041E-2</v>
      </c>
      <c r="E9" s="49">
        <f>VLOOKUP(Table311[[#This Row],[Date]],'DB Details'!$A:$Q,17)</f>
        <v>6.768013659057992E-2</v>
      </c>
    </row>
    <row r="10" spans="1:5" x14ac:dyDescent="0.2">
      <c r="A10" s="38">
        <v>17654</v>
      </c>
      <c r="B10" s="48">
        <f>VLOOKUP(Table311[[#This Row],[Date]],'DB Details'!$A:$L,12)</f>
        <v>49.5</v>
      </c>
      <c r="C10" s="49">
        <f>VLOOKUP(Table311[[#This Row],[Date]],'DB Details'!$A:$Q,16)</f>
        <v>4.5773238759127553E-2</v>
      </c>
      <c r="D10" s="49">
        <f>VLOOKUP(Table311[[#This Row],[Date]],'DB Details'!$A:$Q,15)</f>
        <v>1.6506805937602041E-2</v>
      </c>
      <c r="E10" s="49">
        <f>VLOOKUP(Table311[[#This Row],[Date]],'DB Details'!$A:$Q,17)</f>
        <v>6.768013659057992E-2</v>
      </c>
    </row>
    <row r="11" spans="1:5" x14ac:dyDescent="0.2">
      <c r="A11" s="38">
        <v>17685</v>
      </c>
      <c r="B11" s="48">
        <f>VLOOKUP(Table311[[#This Row],[Date]],'DB Details'!$A:$L,12)</f>
        <v>53</v>
      </c>
      <c r="C11" s="49">
        <f>VLOOKUP(Table311[[#This Row],[Date]],'DB Details'!$A:$Q,16)</f>
        <v>4.5773238759127553E-2</v>
      </c>
      <c r="D11" s="49">
        <f>VLOOKUP(Table311[[#This Row],[Date]],'DB Details'!$A:$Q,15)</f>
        <v>1.6506805937602041E-2</v>
      </c>
      <c r="E11" s="49">
        <f>VLOOKUP(Table311[[#This Row],[Date]],'DB Details'!$A:$Q,17)</f>
        <v>6.768013659057992E-2</v>
      </c>
    </row>
    <row r="12" spans="1:5" x14ac:dyDescent="0.2">
      <c r="A12" s="38">
        <v>17715</v>
      </c>
      <c r="B12" s="48">
        <f>VLOOKUP(Table311[[#This Row],[Date]],'DB Details'!$A:$L,12)</f>
        <v>48.4</v>
      </c>
      <c r="C12" s="49">
        <f>VLOOKUP(Table311[[#This Row],[Date]],'DB Details'!$A:$Q,16)</f>
        <v>5.3941211970956623E-2</v>
      </c>
      <c r="D12" s="49">
        <f>VLOOKUP(Table311[[#This Row],[Date]],'DB Details'!$A:$Q,15)</f>
        <v>5.7293019130506004E-3</v>
      </c>
      <c r="E12" s="49">
        <f>VLOOKUP(Table311[[#This Row],[Date]],'DB Details'!$A:$Q,17)</f>
        <v>2.3114910387200819E-2</v>
      </c>
    </row>
    <row r="13" spans="1:5" x14ac:dyDescent="0.2">
      <c r="A13" s="38">
        <v>17746</v>
      </c>
      <c r="B13" s="48">
        <f>VLOOKUP(Table311[[#This Row],[Date]],'DB Details'!$A:$L,12)</f>
        <v>45.1</v>
      </c>
      <c r="C13" s="49">
        <f>VLOOKUP(Table311[[#This Row],[Date]],'DB Details'!$A:$Q,16)</f>
        <v>5.3941211970956623E-2</v>
      </c>
      <c r="D13" s="49">
        <f>VLOOKUP(Table311[[#This Row],[Date]],'DB Details'!$A:$Q,15)</f>
        <v>5.7293019130506004E-3</v>
      </c>
      <c r="E13" s="49">
        <f>VLOOKUP(Table311[[#This Row],[Date]],'DB Details'!$A:$Q,17)</f>
        <v>2.3114910387200819E-2</v>
      </c>
    </row>
    <row r="14" spans="1:5" x14ac:dyDescent="0.2">
      <c r="A14" s="38">
        <v>17777</v>
      </c>
      <c r="B14" s="48">
        <f>VLOOKUP(Table311[[#This Row],[Date]],'DB Details'!$A:$L,12)</f>
        <v>42.1</v>
      </c>
      <c r="C14" s="49">
        <f>VLOOKUP(Table311[[#This Row],[Date]],'DB Details'!$A:$Q,16)</f>
        <v>5.3941211970956623E-2</v>
      </c>
      <c r="D14" s="49">
        <f>VLOOKUP(Table311[[#This Row],[Date]],'DB Details'!$A:$Q,15)</f>
        <v>5.7293019130506004E-3</v>
      </c>
      <c r="E14" s="49">
        <f>VLOOKUP(Table311[[#This Row],[Date]],'DB Details'!$A:$Q,17)</f>
        <v>2.3114910387200819E-2</v>
      </c>
    </row>
    <row r="15" spans="1:5" x14ac:dyDescent="0.2">
      <c r="A15" s="38">
        <v>17807</v>
      </c>
      <c r="B15" s="48">
        <f>VLOOKUP(Table311[[#This Row],[Date]],'DB Details'!$A:$L,12)</f>
        <v>47.2</v>
      </c>
      <c r="C15" s="49">
        <f>VLOOKUP(Table311[[#This Row],[Date]],'DB Details'!$A:$Q,16)</f>
        <v>3.8867828377035368E-2</v>
      </c>
      <c r="D15" s="49">
        <f>VLOOKUP(Table311[[#This Row],[Date]],'DB Details'!$A:$Q,15)</f>
        <v>1.117121575066453E-3</v>
      </c>
      <c r="E15" s="49">
        <f>VLOOKUP(Table311[[#This Row],[Date]],'DB Details'!$A:$Q,17)</f>
        <v>4.4759796419990838E-3</v>
      </c>
    </row>
    <row r="16" spans="1:5" x14ac:dyDescent="0.2">
      <c r="A16" s="38">
        <v>17838</v>
      </c>
      <c r="B16" s="48">
        <f>VLOOKUP(Table311[[#This Row],[Date]],'DB Details'!$A:$L,12)</f>
        <v>42.4</v>
      </c>
      <c r="C16" s="49">
        <f>VLOOKUP(Table311[[#This Row],[Date]],'DB Details'!$A:$Q,16)</f>
        <v>3.8867828377035368E-2</v>
      </c>
      <c r="D16" s="49">
        <f>VLOOKUP(Table311[[#This Row],[Date]],'DB Details'!$A:$Q,15)</f>
        <v>1.117121575066453E-3</v>
      </c>
      <c r="E16" s="49">
        <f>VLOOKUP(Table311[[#This Row],[Date]],'DB Details'!$A:$Q,17)</f>
        <v>4.4759796419990838E-3</v>
      </c>
    </row>
    <row r="17" spans="1:5" x14ac:dyDescent="0.2">
      <c r="A17" s="38">
        <v>17868</v>
      </c>
      <c r="B17" s="48">
        <f>VLOOKUP(Table311[[#This Row],[Date]],'DB Details'!$A:$L,12)</f>
        <v>35</v>
      </c>
      <c r="C17" s="49">
        <f>VLOOKUP(Table311[[#This Row],[Date]],'DB Details'!$A:$Q,16)</f>
        <v>3.8867828377035368E-2</v>
      </c>
      <c r="D17" s="49">
        <f>VLOOKUP(Table311[[#This Row],[Date]],'DB Details'!$A:$Q,15)</f>
        <v>1.117121575066453E-3</v>
      </c>
      <c r="E17" s="49">
        <f>VLOOKUP(Table311[[#This Row],[Date]],'DB Details'!$A:$Q,17)</f>
        <v>4.4759796419990838E-3</v>
      </c>
    </row>
    <row r="18" spans="1:5" x14ac:dyDescent="0.2">
      <c r="A18" s="38">
        <v>17899</v>
      </c>
      <c r="B18" s="48">
        <f>VLOOKUP(Table311[[#This Row],[Date]],'DB Details'!$A:$L,12)</f>
        <v>32.9</v>
      </c>
      <c r="C18" s="49">
        <f>VLOOKUP(Table311[[#This Row],[Date]],'DB Details'!$A:$Q,16)</f>
        <v>9.3698411740303182E-3</v>
      </c>
      <c r="D18" s="49">
        <f>VLOOKUP(Table311[[#This Row],[Date]],'DB Details'!$A:$Q,15)</f>
        <v>-1.377946490423314E-2</v>
      </c>
      <c r="E18" s="49">
        <f>VLOOKUP(Table311[[#This Row],[Date]],'DB Details'!$A:$Q,17)</f>
        <v>-5.3989047075999941E-2</v>
      </c>
    </row>
    <row r="19" spans="1:5" x14ac:dyDescent="0.2">
      <c r="A19" s="38">
        <v>17930</v>
      </c>
      <c r="B19" s="48">
        <f>VLOOKUP(Table311[[#This Row],[Date]],'DB Details'!$A:$L,12)</f>
        <v>31.3</v>
      </c>
      <c r="C19" s="49">
        <f>VLOOKUP(Table311[[#This Row],[Date]],'DB Details'!$A:$Q,16)</f>
        <v>9.3698411740303182E-3</v>
      </c>
      <c r="D19" s="49">
        <f>VLOOKUP(Table311[[#This Row],[Date]],'DB Details'!$A:$Q,15)</f>
        <v>-1.377946490423314E-2</v>
      </c>
      <c r="E19" s="49">
        <f>VLOOKUP(Table311[[#This Row],[Date]],'DB Details'!$A:$Q,17)</f>
        <v>-5.3989047075999941E-2</v>
      </c>
    </row>
    <row r="20" spans="1:5" x14ac:dyDescent="0.2">
      <c r="A20" s="38">
        <v>17958</v>
      </c>
      <c r="B20" s="48">
        <f>VLOOKUP(Table311[[#This Row],[Date]],'DB Details'!$A:$L,12)</f>
        <v>34.5</v>
      </c>
      <c r="C20" s="49">
        <f>VLOOKUP(Table311[[#This Row],[Date]],'DB Details'!$A:$Q,16)</f>
        <v>9.3698411740303182E-3</v>
      </c>
      <c r="D20" s="49">
        <f>VLOOKUP(Table311[[#This Row],[Date]],'DB Details'!$A:$Q,15)</f>
        <v>-1.377946490423314E-2</v>
      </c>
      <c r="E20" s="49">
        <f>VLOOKUP(Table311[[#This Row],[Date]],'DB Details'!$A:$Q,17)</f>
        <v>-5.3989047075999941E-2</v>
      </c>
    </row>
    <row r="21" spans="1:5" x14ac:dyDescent="0.2">
      <c r="A21" s="38">
        <v>17989</v>
      </c>
      <c r="B21" s="48">
        <f>VLOOKUP(Table311[[#This Row],[Date]],'DB Details'!$A:$L,12)</f>
        <v>35.5</v>
      </c>
      <c r="C21" s="49">
        <f>VLOOKUP(Table311[[#This Row],[Date]],'DB Details'!$A:$Q,16)</f>
        <v>-1.0408129698915939E-2</v>
      </c>
      <c r="D21" s="49">
        <f>VLOOKUP(Table311[[#This Row],[Date]],'DB Details'!$A:$Q,15)</f>
        <v>-3.4110092971006431E-3</v>
      </c>
      <c r="E21" s="49">
        <f>VLOOKUP(Table311[[#This Row],[Date]],'DB Details'!$A:$Q,17)</f>
        <v>-1.357438589464066E-2</v>
      </c>
    </row>
    <row r="22" spans="1:5" x14ac:dyDescent="0.2">
      <c r="A22" s="38">
        <v>18019</v>
      </c>
      <c r="B22" s="48">
        <f>VLOOKUP(Table311[[#This Row],[Date]],'DB Details'!$A:$L,12)</f>
        <v>32.6</v>
      </c>
      <c r="C22" s="49">
        <f>VLOOKUP(Table311[[#This Row],[Date]],'DB Details'!$A:$Q,16)</f>
        <v>-1.0408129698915939E-2</v>
      </c>
      <c r="D22" s="49">
        <f>VLOOKUP(Table311[[#This Row],[Date]],'DB Details'!$A:$Q,15)</f>
        <v>-3.4110092971006431E-3</v>
      </c>
      <c r="E22" s="49">
        <f>VLOOKUP(Table311[[#This Row],[Date]],'DB Details'!$A:$Q,17)</f>
        <v>-1.357438589464066E-2</v>
      </c>
    </row>
    <row r="23" spans="1:5" x14ac:dyDescent="0.2">
      <c r="A23" s="38">
        <v>18050</v>
      </c>
      <c r="B23" s="48">
        <f>VLOOKUP(Table311[[#This Row],[Date]],'DB Details'!$A:$L,12)</f>
        <v>31.6</v>
      </c>
      <c r="C23" s="49">
        <f>VLOOKUP(Table311[[#This Row],[Date]],'DB Details'!$A:$Q,16)</f>
        <v>-1.0408129698915939E-2</v>
      </c>
      <c r="D23" s="49">
        <f>VLOOKUP(Table311[[#This Row],[Date]],'DB Details'!$A:$Q,15)</f>
        <v>-3.4110092971006431E-3</v>
      </c>
      <c r="E23" s="49">
        <f>VLOOKUP(Table311[[#This Row],[Date]],'DB Details'!$A:$Q,17)</f>
        <v>-1.357438589464066E-2</v>
      </c>
    </row>
    <row r="24" spans="1:5" x14ac:dyDescent="0.2">
      <c r="A24" s="38">
        <v>18080</v>
      </c>
      <c r="B24" s="48">
        <f>VLOOKUP(Table311[[#This Row],[Date]],'DB Details'!$A:$L,12)</f>
        <v>39</v>
      </c>
      <c r="C24" s="49">
        <f>VLOOKUP(Table311[[#This Row],[Date]],'DB Details'!$A:$Q,16)</f>
        <v>-5.8869120585402172E-3</v>
      </c>
      <c r="D24" s="49">
        <f>VLOOKUP(Table311[[#This Row],[Date]],'DB Details'!$A:$Q,15)</f>
        <v>1.0324247766707E-2</v>
      </c>
      <c r="E24" s="49">
        <f>VLOOKUP(Table311[[#This Row],[Date]],'DB Details'!$A:$Q,17)</f>
        <v>4.1940944830040523E-2</v>
      </c>
    </row>
    <row r="25" spans="1:5" x14ac:dyDescent="0.2">
      <c r="A25" s="38">
        <v>18111</v>
      </c>
      <c r="B25" s="48">
        <f>VLOOKUP(Table311[[#This Row],[Date]],'DB Details'!$A:$L,12)</f>
        <v>47</v>
      </c>
      <c r="C25" s="49">
        <f>VLOOKUP(Table311[[#This Row],[Date]],'DB Details'!$A:$Q,16)</f>
        <v>-5.8869120585402172E-3</v>
      </c>
      <c r="D25" s="49">
        <f>VLOOKUP(Table311[[#This Row],[Date]],'DB Details'!$A:$Q,15)</f>
        <v>1.0324247766707E-2</v>
      </c>
      <c r="E25" s="49">
        <f>VLOOKUP(Table311[[#This Row],[Date]],'DB Details'!$A:$Q,17)</f>
        <v>4.1940944830040523E-2</v>
      </c>
    </row>
    <row r="26" spans="1:5" x14ac:dyDescent="0.2">
      <c r="A26" s="38">
        <v>18142</v>
      </c>
      <c r="B26" s="48">
        <f>VLOOKUP(Table311[[#This Row],[Date]],'DB Details'!$A:$L,12)</f>
        <v>52.3</v>
      </c>
      <c r="C26" s="49">
        <f>VLOOKUP(Table311[[#This Row],[Date]],'DB Details'!$A:$Q,16)</f>
        <v>-5.8869120585402172E-3</v>
      </c>
      <c r="D26" s="49">
        <f>VLOOKUP(Table311[[#This Row],[Date]],'DB Details'!$A:$Q,15)</f>
        <v>1.0324247766707E-2</v>
      </c>
      <c r="E26" s="49">
        <f>VLOOKUP(Table311[[#This Row],[Date]],'DB Details'!$A:$Q,17)</f>
        <v>4.1940944830040523E-2</v>
      </c>
    </row>
    <row r="27" spans="1:5" x14ac:dyDescent="0.2">
      <c r="A27" s="38">
        <v>18172</v>
      </c>
      <c r="B27" s="48">
        <f>VLOOKUP(Table311[[#This Row],[Date]],'DB Details'!$A:$L,12)</f>
        <v>51</v>
      </c>
      <c r="C27" s="49">
        <f>VLOOKUP(Table311[[#This Row],[Date]],'DB Details'!$A:$Q,16)</f>
        <v>-1.5330175432027089E-2</v>
      </c>
      <c r="D27" s="49">
        <f>VLOOKUP(Table311[[#This Row],[Date]],'DB Details'!$A:$Q,15)</f>
        <v>-8.3926744042991594E-3</v>
      </c>
      <c r="E27" s="49">
        <f>VLOOKUP(Table311[[#This Row],[Date]],'DB Details'!$A:$Q,17)</f>
        <v>-3.3150435372567788E-2</v>
      </c>
    </row>
    <row r="28" spans="1:5" x14ac:dyDescent="0.2">
      <c r="A28" s="38">
        <v>18203</v>
      </c>
      <c r="B28" s="48">
        <f>VLOOKUP(Table311[[#This Row],[Date]],'DB Details'!$A:$L,12)</f>
        <v>51</v>
      </c>
      <c r="C28" s="49">
        <f>VLOOKUP(Table311[[#This Row],[Date]],'DB Details'!$A:$Q,16)</f>
        <v>-1.5330175432027089E-2</v>
      </c>
      <c r="D28" s="49">
        <f>VLOOKUP(Table311[[#This Row],[Date]],'DB Details'!$A:$Q,15)</f>
        <v>-8.3926744042991594E-3</v>
      </c>
      <c r="E28" s="49">
        <f>VLOOKUP(Table311[[#This Row],[Date]],'DB Details'!$A:$Q,17)</f>
        <v>-3.3150435372567788E-2</v>
      </c>
    </row>
    <row r="29" spans="1:5" x14ac:dyDescent="0.2">
      <c r="A29" s="38">
        <v>18233</v>
      </c>
      <c r="B29" s="48">
        <f>VLOOKUP(Table311[[#This Row],[Date]],'DB Details'!$A:$L,12)</f>
        <v>57.3</v>
      </c>
      <c r="C29" s="49">
        <f>VLOOKUP(Table311[[#This Row],[Date]],'DB Details'!$A:$Q,16)</f>
        <v>-1.5330175432027089E-2</v>
      </c>
      <c r="D29" s="49">
        <f>VLOOKUP(Table311[[#This Row],[Date]],'DB Details'!$A:$Q,15)</f>
        <v>-8.3926744042991594E-3</v>
      </c>
      <c r="E29" s="49">
        <f>VLOOKUP(Table311[[#This Row],[Date]],'DB Details'!$A:$Q,17)</f>
        <v>-3.3150435372567788E-2</v>
      </c>
    </row>
    <row r="30" spans="1:5" x14ac:dyDescent="0.2">
      <c r="A30" s="38">
        <v>18264</v>
      </c>
      <c r="B30" s="48">
        <f>VLOOKUP(Table311[[#This Row],[Date]],'DB Details'!$A:$L,12)</f>
        <v>59.1</v>
      </c>
      <c r="C30" s="49">
        <f>VLOOKUP(Table311[[#This Row],[Date]],'DB Details'!$A:$Q,16)</f>
        <v>3.7666806992497658E-2</v>
      </c>
      <c r="D30" s="49">
        <f>VLOOKUP(Table311[[#This Row],[Date]],'DB Details'!$A:$Q,15)</f>
        <v>3.9300979993230782E-2</v>
      </c>
      <c r="E30" s="49">
        <f>VLOOKUP(Table311[[#This Row],[Date]],'DB Details'!$A:$Q,17)</f>
        <v>0.16671651982232771</v>
      </c>
    </row>
    <row r="31" spans="1:5" x14ac:dyDescent="0.2">
      <c r="A31" s="38">
        <v>18295</v>
      </c>
      <c r="B31" s="48">
        <f>VLOOKUP(Table311[[#This Row],[Date]],'DB Details'!$A:$L,12)</f>
        <v>60.5</v>
      </c>
      <c r="C31" s="49">
        <f>VLOOKUP(Table311[[#This Row],[Date]],'DB Details'!$A:$Q,16)</f>
        <v>3.7666806992497658E-2</v>
      </c>
      <c r="D31" s="49">
        <f>VLOOKUP(Table311[[#This Row],[Date]],'DB Details'!$A:$Q,15)</f>
        <v>3.9300979993230782E-2</v>
      </c>
      <c r="E31" s="49">
        <f>VLOOKUP(Table311[[#This Row],[Date]],'DB Details'!$A:$Q,17)</f>
        <v>0.16671651982232771</v>
      </c>
    </row>
    <row r="32" spans="1:5" x14ac:dyDescent="0.2">
      <c r="A32" s="38">
        <v>18323</v>
      </c>
      <c r="B32" s="48">
        <f>VLOOKUP(Table311[[#This Row],[Date]],'DB Details'!$A:$L,12)</f>
        <v>62.1</v>
      </c>
      <c r="C32" s="49">
        <f>VLOOKUP(Table311[[#This Row],[Date]],'DB Details'!$A:$Q,16)</f>
        <v>3.7666806992497658E-2</v>
      </c>
      <c r="D32" s="49">
        <f>VLOOKUP(Table311[[#This Row],[Date]],'DB Details'!$A:$Q,15)</f>
        <v>3.9300979993230782E-2</v>
      </c>
      <c r="E32" s="49">
        <f>VLOOKUP(Table311[[#This Row],[Date]],'DB Details'!$A:$Q,17)</f>
        <v>0.16671651982232771</v>
      </c>
    </row>
    <row r="33" spans="1:5" x14ac:dyDescent="0.2">
      <c r="A33" s="38">
        <v>18354</v>
      </c>
      <c r="B33" s="48">
        <f>VLOOKUP(Table311[[#This Row],[Date]],'DB Details'!$A:$L,12)</f>
        <v>68.099999999999994</v>
      </c>
      <c r="C33" s="49">
        <f>VLOOKUP(Table311[[#This Row],[Date]],'DB Details'!$A:$Q,16)</f>
        <v>7.2973606233695101E-2</v>
      </c>
      <c r="D33" s="49">
        <f>VLOOKUP(Table311[[#This Row],[Date]],'DB Details'!$A:$Q,15)</f>
        <v>3.0498109876438879E-2</v>
      </c>
      <c r="E33" s="49">
        <f>VLOOKUP(Table311[[#This Row],[Date]],'DB Details'!$A:$Q,17)</f>
        <v>0.1276875822943975</v>
      </c>
    </row>
    <row r="34" spans="1:5" x14ac:dyDescent="0.2">
      <c r="A34" s="38">
        <v>18384</v>
      </c>
      <c r="B34" s="48">
        <f>VLOOKUP(Table311[[#This Row],[Date]],'DB Details'!$A:$L,12)</f>
        <v>74.7</v>
      </c>
      <c r="C34" s="49">
        <f>VLOOKUP(Table311[[#This Row],[Date]],'DB Details'!$A:$Q,16)</f>
        <v>7.2973606233695101E-2</v>
      </c>
      <c r="D34" s="49">
        <f>VLOOKUP(Table311[[#This Row],[Date]],'DB Details'!$A:$Q,15)</f>
        <v>3.0498109876438879E-2</v>
      </c>
      <c r="E34" s="49">
        <f>VLOOKUP(Table311[[#This Row],[Date]],'DB Details'!$A:$Q,17)</f>
        <v>0.1276875822943975</v>
      </c>
    </row>
    <row r="35" spans="1:5" x14ac:dyDescent="0.2">
      <c r="A35" s="38">
        <v>18415</v>
      </c>
      <c r="B35" s="48">
        <f>VLOOKUP(Table311[[#This Row],[Date]],'DB Details'!$A:$L,12)</f>
        <v>76.599999999999994</v>
      </c>
      <c r="C35" s="49">
        <f>VLOOKUP(Table311[[#This Row],[Date]],'DB Details'!$A:$Q,16)</f>
        <v>7.2973606233695101E-2</v>
      </c>
      <c r="D35" s="49">
        <f>VLOOKUP(Table311[[#This Row],[Date]],'DB Details'!$A:$Q,15)</f>
        <v>3.0498109876438879E-2</v>
      </c>
      <c r="E35" s="49">
        <f>VLOOKUP(Table311[[#This Row],[Date]],'DB Details'!$A:$Q,17)</f>
        <v>0.1276875822943975</v>
      </c>
    </row>
    <row r="36" spans="1:5" x14ac:dyDescent="0.2">
      <c r="A36" s="38">
        <v>18445</v>
      </c>
      <c r="B36" s="48">
        <f>VLOOKUP(Table311[[#This Row],[Date]],'DB Details'!$A:$L,12)</f>
        <v>77.5</v>
      </c>
      <c r="C36" s="49">
        <f>VLOOKUP(Table311[[#This Row],[Date]],'DB Details'!$A:$Q,16)</f>
        <v>0.1030495976182812</v>
      </c>
      <c r="D36" s="49">
        <f>VLOOKUP(Table311[[#This Row],[Date]],'DB Details'!$A:$Q,15)</f>
        <v>3.864414603347914E-2</v>
      </c>
      <c r="E36" s="49">
        <f>VLOOKUP(Table311[[#This Row],[Date]],'DB Details'!$A:$Q,17)</f>
        <v>0.16376987446083291</v>
      </c>
    </row>
    <row r="37" spans="1:5" x14ac:dyDescent="0.2">
      <c r="A37" s="38">
        <v>18476</v>
      </c>
      <c r="B37" s="48">
        <f>VLOOKUP(Table311[[#This Row],[Date]],'DB Details'!$A:$L,12)</f>
        <v>75.8</v>
      </c>
      <c r="C37" s="49">
        <f>VLOOKUP(Table311[[#This Row],[Date]],'DB Details'!$A:$Q,16)</f>
        <v>0.1030495976182812</v>
      </c>
      <c r="D37" s="49">
        <f>VLOOKUP(Table311[[#This Row],[Date]],'DB Details'!$A:$Q,15)</f>
        <v>3.864414603347914E-2</v>
      </c>
      <c r="E37" s="49">
        <f>VLOOKUP(Table311[[#This Row],[Date]],'DB Details'!$A:$Q,17)</f>
        <v>0.16376987446083291</v>
      </c>
    </row>
    <row r="38" spans="1:5" x14ac:dyDescent="0.2">
      <c r="A38" s="38">
        <v>18507</v>
      </c>
      <c r="B38" s="48">
        <f>VLOOKUP(Table311[[#This Row],[Date]],'DB Details'!$A:$L,12)</f>
        <v>68.099999999999994</v>
      </c>
      <c r="C38" s="49">
        <f>VLOOKUP(Table311[[#This Row],[Date]],'DB Details'!$A:$Q,16)</f>
        <v>0.1030495976182812</v>
      </c>
      <c r="D38" s="49">
        <f>VLOOKUP(Table311[[#This Row],[Date]],'DB Details'!$A:$Q,15)</f>
        <v>3.864414603347914E-2</v>
      </c>
      <c r="E38" s="49">
        <f>VLOOKUP(Table311[[#This Row],[Date]],'DB Details'!$A:$Q,17)</f>
        <v>0.16376987446083291</v>
      </c>
    </row>
    <row r="39" spans="1:5" x14ac:dyDescent="0.2">
      <c r="A39" s="38">
        <v>18537</v>
      </c>
      <c r="B39" s="48">
        <f>VLOOKUP(Table311[[#This Row],[Date]],'DB Details'!$A:$L,12)</f>
        <v>59.2</v>
      </c>
      <c r="C39" s="49">
        <f>VLOOKUP(Table311[[#This Row],[Date]],'DB Details'!$A:$Q,16)</f>
        <v>0.1336852232840611</v>
      </c>
      <c r="D39" s="49">
        <f>VLOOKUP(Table311[[#This Row],[Date]],'DB Details'!$A:$Q,15)</f>
        <v>1.9147801472750019E-2</v>
      </c>
      <c r="E39" s="49">
        <f>VLOOKUP(Table311[[#This Row],[Date]],'DB Details'!$A:$Q,17)</f>
        <v>7.8819251391700762E-2</v>
      </c>
    </row>
    <row r="40" spans="1:5" x14ac:dyDescent="0.2">
      <c r="A40" s="38">
        <v>18568</v>
      </c>
      <c r="B40" s="48">
        <f>VLOOKUP(Table311[[#This Row],[Date]],'DB Details'!$A:$L,12)</f>
        <v>63.1</v>
      </c>
      <c r="C40" s="49">
        <f>VLOOKUP(Table311[[#This Row],[Date]],'DB Details'!$A:$Q,16)</f>
        <v>0.1336852232840611</v>
      </c>
      <c r="D40" s="49">
        <f>VLOOKUP(Table311[[#This Row],[Date]],'DB Details'!$A:$Q,15)</f>
        <v>1.9147801472750019E-2</v>
      </c>
      <c r="E40" s="49">
        <f>VLOOKUP(Table311[[#This Row],[Date]],'DB Details'!$A:$Q,17)</f>
        <v>7.8819251391700762E-2</v>
      </c>
    </row>
    <row r="41" spans="1:5" x14ac:dyDescent="0.2">
      <c r="A41" s="38">
        <v>18598</v>
      </c>
      <c r="B41" s="48">
        <f>VLOOKUP(Table311[[#This Row],[Date]],'DB Details'!$A:$L,12)</f>
        <v>67.099999999999994</v>
      </c>
      <c r="C41" s="49">
        <f>VLOOKUP(Table311[[#This Row],[Date]],'DB Details'!$A:$Q,16)</f>
        <v>0.1336852232840611</v>
      </c>
      <c r="D41" s="49">
        <f>VLOOKUP(Table311[[#This Row],[Date]],'DB Details'!$A:$Q,15)</f>
        <v>1.9147801472750019E-2</v>
      </c>
      <c r="E41" s="49">
        <f>VLOOKUP(Table311[[#This Row],[Date]],'DB Details'!$A:$Q,17)</f>
        <v>7.8819251391700762E-2</v>
      </c>
    </row>
    <row r="42" spans="1:5" x14ac:dyDescent="0.2">
      <c r="A42" s="38">
        <v>18629</v>
      </c>
      <c r="B42" s="48">
        <f>VLOOKUP(Table311[[#This Row],[Date]],'DB Details'!$A:$L,12)</f>
        <v>67.8</v>
      </c>
      <c r="C42" s="49">
        <f>VLOOKUP(Table311[[#This Row],[Date]],'DB Details'!$A:$Q,16)</f>
        <v>0.1056301212286148</v>
      </c>
      <c r="D42" s="49">
        <f>VLOOKUP(Table311[[#This Row],[Date]],'DB Details'!$A:$Q,15)</f>
        <v>1.3581587642352811E-2</v>
      </c>
      <c r="E42" s="49">
        <f>VLOOKUP(Table311[[#This Row],[Date]],'DB Details'!$A:$Q,17)</f>
        <v>5.5443162744754693E-2</v>
      </c>
    </row>
    <row r="43" spans="1:5" x14ac:dyDescent="0.2">
      <c r="A43" s="38">
        <v>18660</v>
      </c>
      <c r="B43" s="48">
        <f>VLOOKUP(Table311[[#This Row],[Date]],'DB Details'!$A:$L,12)</f>
        <v>69.3</v>
      </c>
      <c r="C43" s="49">
        <f>VLOOKUP(Table311[[#This Row],[Date]],'DB Details'!$A:$Q,16)</f>
        <v>0.1056301212286148</v>
      </c>
      <c r="D43" s="49">
        <f>VLOOKUP(Table311[[#This Row],[Date]],'DB Details'!$A:$Q,15)</f>
        <v>1.3581587642352811E-2</v>
      </c>
      <c r="E43" s="49">
        <f>VLOOKUP(Table311[[#This Row],[Date]],'DB Details'!$A:$Q,17)</f>
        <v>5.5443162744754693E-2</v>
      </c>
    </row>
    <row r="44" spans="1:5" x14ac:dyDescent="0.2">
      <c r="A44" s="38">
        <v>18688</v>
      </c>
      <c r="B44" s="48">
        <f>VLOOKUP(Table311[[#This Row],[Date]],'DB Details'!$A:$L,12)</f>
        <v>65.5</v>
      </c>
      <c r="C44" s="49">
        <f>VLOOKUP(Table311[[#This Row],[Date]],'DB Details'!$A:$Q,16)</f>
        <v>0.1056301212286148</v>
      </c>
      <c r="D44" s="49">
        <f>VLOOKUP(Table311[[#This Row],[Date]],'DB Details'!$A:$Q,15)</f>
        <v>1.3581587642352811E-2</v>
      </c>
      <c r="E44" s="49">
        <f>VLOOKUP(Table311[[#This Row],[Date]],'DB Details'!$A:$Q,17)</f>
        <v>5.5443162744754693E-2</v>
      </c>
    </row>
    <row r="45" spans="1:5" x14ac:dyDescent="0.2">
      <c r="A45" s="38">
        <v>18719</v>
      </c>
      <c r="B45" s="48">
        <f>VLOOKUP(Table311[[#This Row],[Date]],'DB Details'!$A:$L,12)</f>
        <v>53.5</v>
      </c>
      <c r="C45" s="49">
        <f>VLOOKUP(Table311[[#This Row],[Date]],'DB Details'!$A:$Q,16)</f>
        <v>9.1498838238916594E-2</v>
      </c>
      <c r="D45" s="49">
        <f>VLOOKUP(Table311[[#This Row],[Date]],'DB Details'!$A:$Q,15)</f>
        <v>1.7327104373413171E-2</v>
      </c>
      <c r="E45" s="49">
        <f>VLOOKUP(Table311[[#This Row],[Date]],'DB Details'!$A:$Q,17)</f>
        <v>7.1130687272042525E-2</v>
      </c>
    </row>
    <row r="46" spans="1:5" x14ac:dyDescent="0.2">
      <c r="A46" s="38">
        <v>18749</v>
      </c>
      <c r="B46" s="48">
        <f>VLOOKUP(Table311[[#This Row],[Date]],'DB Details'!$A:$L,12)</f>
        <v>50.7</v>
      </c>
      <c r="C46" s="49">
        <f>VLOOKUP(Table311[[#This Row],[Date]],'DB Details'!$A:$Q,16)</f>
        <v>9.1498838238916594E-2</v>
      </c>
      <c r="D46" s="49">
        <f>VLOOKUP(Table311[[#This Row],[Date]],'DB Details'!$A:$Q,15)</f>
        <v>1.7327104373413171E-2</v>
      </c>
      <c r="E46" s="49">
        <f>VLOOKUP(Table311[[#This Row],[Date]],'DB Details'!$A:$Q,17)</f>
        <v>7.1130687272042525E-2</v>
      </c>
    </row>
    <row r="47" spans="1:5" x14ac:dyDescent="0.2">
      <c r="A47" s="38">
        <v>18780</v>
      </c>
      <c r="B47" s="48">
        <f>VLOOKUP(Table311[[#This Row],[Date]],'DB Details'!$A:$L,12)</f>
        <v>45.5</v>
      </c>
      <c r="C47" s="49">
        <f>VLOOKUP(Table311[[#This Row],[Date]],'DB Details'!$A:$Q,16)</f>
        <v>9.1498838238916594E-2</v>
      </c>
      <c r="D47" s="49">
        <f>VLOOKUP(Table311[[#This Row],[Date]],'DB Details'!$A:$Q,15)</f>
        <v>1.7327104373413171E-2</v>
      </c>
      <c r="E47" s="49">
        <f>VLOOKUP(Table311[[#This Row],[Date]],'DB Details'!$A:$Q,17)</f>
        <v>7.1130687272042525E-2</v>
      </c>
    </row>
    <row r="48" spans="1:5" x14ac:dyDescent="0.2">
      <c r="A48" s="38">
        <v>18810</v>
      </c>
      <c r="B48" s="48">
        <f>VLOOKUP(Table311[[#This Row],[Date]],'DB Details'!$A:$L,12)</f>
        <v>42.1</v>
      </c>
      <c r="C48" s="49">
        <f>VLOOKUP(Table311[[#This Row],[Date]],'DB Details'!$A:$Q,16)</f>
        <v>7.2546955017537634E-2</v>
      </c>
      <c r="D48" s="49">
        <f>VLOOKUP(Table311[[#This Row],[Date]],'DB Details'!$A:$Q,15)</f>
        <v>2.0609987979811371E-2</v>
      </c>
      <c r="E48" s="49">
        <f>VLOOKUP(Table311[[#This Row],[Date]],'DB Details'!$A:$Q,17)</f>
        <v>8.5023780127983395E-2</v>
      </c>
    </row>
    <row r="49" spans="1:5" x14ac:dyDescent="0.2">
      <c r="A49" s="38">
        <v>18841</v>
      </c>
      <c r="B49" s="48">
        <f>VLOOKUP(Table311[[#This Row],[Date]],'DB Details'!$A:$L,12)</f>
        <v>43.6</v>
      </c>
      <c r="C49" s="49">
        <f>VLOOKUP(Table311[[#This Row],[Date]],'DB Details'!$A:$Q,16)</f>
        <v>7.2546955017537634E-2</v>
      </c>
      <c r="D49" s="49">
        <f>VLOOKUP(Table311[[#This Row],[Date]],'DB Details'!$A:$Q,15)</f>
        <v>2.0609987979811371E-2</v>
      </c>
      <c r="E49" s="49">
        <f>VLOOKUP(Table311[[#This Row],[Date]],'DB Details'!$A:$Q,17)</f>
        <v>8.5023780127983395E-2</v>
      </c>
    </row>
    <row r="50" spans="1:5" x14ac:dyDescent="0.2">
      <c r="A50" s="38">
        <v>18872</v>
      </c>
      <c r="B50" s="48">
        <f>VLOOKUP(Table311[[#This Row],[Date]],'DB Details'!$A:$L,12)</f>
        <v>48.1</v>
      </c>
      <c r="C50" s="49">
        <f>VLOOKUP(Table311[[#This Row],[Date]],'DB Details'!$A:$Q,16)</f>
        <v>7.2546955017537634E-2</v>
      </c>
      <c r="D50" s="49">
        <f>VLOOKUP(Table311[[#This Row],[Date]],'DB Details'!$A:$Q,15)</f>
        <v>2.0609987979811371E-2</v>
      </c>
      <c r="E50" s="49">
        <f>VLOOKUP(Table311[[#This Row],[Date]],'DB Details'!$A:$Q,17)</f>
        <v>8.5023780127983395E-2</v>
      </c>
    </row>
    <row r="51" spans="1:5" x14ac:dyDescent="0.2">
      <c r="A51" s="38">
        <v>18902</v>
      </c>
      <c r="B51" s="48">
        <f>VLOOKUP(Table311[[#This Row],[Date]],'DB Details'!$A:$L,12)</f>
        <v>49.6</v>
      </c>
      <c r="C51" s="49">
        <f>VLOOKUP(Table311[[#This Row],[Date]],'DB Details'!$A:$Q,16)</f>
        <v>5.4713784948761307E-2</v>
      </c>
      <c r="D51" s="49">
        <f>VLOOKUP(Table311[[#This Row],[Date]],'DB Details'!$A:$Q,15)</f>
        <v>2.202495736847894E-3</v>
      </c>
      <c r="E51" s="49">
        <f>VLOOKUP(Table311[[#This Row],[Date]],'DB Details'!$A:$Q,17)</f>
        <v>8.8391316328653158E-3</v>
      </c>
    </row>
    <row r="52" spans="1:5" x14ac:dyDescent="0.2">
      <c r="A52" s="38">
        <v>18933</v>
      </c>
      <c r="B52" s="48">
        <f>VLOOKUP(Table311[[#This Row],[Date]],'DB Details'!$A:$L,12)</f>
        <v>47.2</v>
      </c>
      <c r="C52" s="49">
        <f>VLOOKUP(Table311[[#This Row],[Date]],'DB Details'!$A:$Q,16)</f>
        <v>5.4713784948761307E-2</v>
      </c>
      <c r="D52" s="49">
        <f>VLOOKUP(Table311[[#This Row],[Date]],'DB Details'!$A:$Q,15)</f>
        <v>2.202495736847894E-3</v>
      </c>
      <c r="E52" s="49">
        <f>VLOOKUP(Table311[[#This Row],[Date]],'DB Details'!$A:$Q,17)</f>
        <v>8.8391316328653158E-3</v>
      </c>
    </row>
    <row r="53" spans="1:5" x14ac:dyDescent="0.2">
      <c r="A53" s="38">
        <v>18963</v>
      </c>
      <c r="B53" s="48">
        <f>VLOOKUP(Table311[[#This Row],[Date]],'DB Details'!$A:$L,12)</f>
        <v>46.5</v>
      </c>
      <c r="C53" s="49">
        <f>VLOOKUP(Table311[[#This Row],[Date]],'DB Details'!$A:$Q,16)</f>
        <v>5.4713784948761307E-2</v>
      </c>
      <c r="D53" s="49">
        <f>VLOOKUP(Table311[[#This Row],[Date]],'DB Details'!$A:$Q,15)</f>
        <v>2.202495736847894E-3</v>
      </c>
      <c r="E53" s="49">
        <f>VLOOKUP(Table311[[#This Row],[Date]],'DB Details'!$A:$Q,17)</f>
        <v>8.8391316328653158E-3</v>
      </c>
    </row>
    <row r="54" spans="1:5" x14ac:dyDescent="0.2">
      <c r="A54" s="38">
        <v>18994</v>
      </c>
      <c r="B54" s="48">
        <f>VLOOKUP(Table311[[#This Row],[Date]],'DB Details'!$A:$L,12)</f>
        <v>44.7</v>
      </c>
      <c r="C54" s="49">
        <f>VLOOKUP(Table311[[#This Row],[Date]],'DB Details'!$A:$Q,16)</f>
        <v>5.1700008811443751E-2</v>
      </c>
      <c r="D54" s="49">
        <f>VLOOKUP(Table311[[#This Row],[Date]],'DB Details'!$A:$Q,15)</f>
        <v>1.0685344087321091E-2</v>
      </c>
      <c r="E54" s="49">
        <f>VLOOKUP(Table311[[#This Row],[Date]],'DB Details'!$A:$Q,17)</f>
        <v>4.3431328919264052E-2</v>
      </c>
    </row>
    <row r="55" spans="1:5" x14ac:dyDescent="0.2">
      <c r="A55" s="38">
        <v>19025</v>
      </c>
      <c r="B55" s="48">
        <f>VLOOKUP(Table311[[#This Row],[Date]],'DB Details'!$A:$L,12)</f>
        <v>41.8</v>
      </c>
      <c r="C55" s="49">
        <f>VLOOKUP(Table311[[#This Row],[Date]],'DB Details'!$A:$Q,16)</f>
        <v>5.1700008811443751E-2</v>
      </c>
      <c r="D55" s="49">
        <f>VLOOKUP(Table311[[#This Row],[Date]],'DB Details'!$A:$Q,15)</f>
        <v>1.0685344087321091E-2</v>
      </c>
      <c r="E55" s="49">
        <f>VLOOKUP(Table311[[#This Row],[Date]],'DB Details'!$A:$Q,17)</f>
        <v>4.3431328919264052E-2</v>
      </c>
    </row>
    <row r="56" spans="1:5" x14ac:dyDescent="0.2">
      <c r="A56" s="38">
        <v>19054</v>
      </c>
      <c r="B56" s="48">
        <f>VLOOKUP(Table311[[#This Row],[Date]],'DB Details'!$A:$L,12)</f>
        <v>40</v>
      </c>
      <c r="C56" s="49">
        <f>VLOOKUP(Table311[[#This Row],[Date]],'DB Details'!$A:$Q,16)</f>
        <v>5.1700008811443751E-2</v>
      </c>
      <c r="D56" s="49">
        <f>VLOOKUP(Table311[[#This Row],[Date]],'DB Details'!$A:$Q,15)</f>
        <v>1.0685344087321091E-2</v>
      </c>
      <c r="E56" s="49">
        <f>VLOOKUP(Table311[[#This Row],[Date]],'DB Details'!$A:$Q,17)</f>
        <v>4.3431328919264052E-2</v>
      </c>
    </row>
    <row r="57" spans="1:5" x14ac:dyDescent="0.2">
      <c r="A57" s="38">
        <v>19085</v>
      </c>
      <c r="B57" s="48">
        <f>VLOOKUP(Table311[[#This Row],[Date]],'DB Details'!$A:$L,12)</f>
        <v>36.700000000000003</v>
      </c>
      <c r="C57" s="49">
        <f>VLOOKUP(Table311[[#This Row],[Date]],'DB Details'!$A:$Q,16)</f>
        <v>3.601420952213661E-2</v>
      </c>
      <c r="D57" s="49">
        <f>VLOOKUP(Table311[[#This Row],[Date]],'DB Details'!$A:$Q,15)</f>
        <v>2.153966941563661E-3</v>
      </c>
      <c r="E57" s="49">
        <f>VLOOKUP(Table311[[#This Row],[Date]],'DB Details'!$A:$Q,17)</f>
        <v>8.6437452032444018E-3</v>
      </c>
    </row>
    <row r="58" spans="1:5" x14ac:dyDescent="0.2">
      <c r="A58" s="38">
        <v>19115</v>
      </c>
      <c r="B58" s="48">
        <f>VLOOKUP(Table311[[#This Row],[Date]],'DB Details'!$A:$L,12)</f>
        <v>39.5</v>
      </c>
      <c r="C58" s="49">
        <f>VLOOKUP(Table311[[#This Row],[Date]],'DB Details'!$A:$Q,16)</f>
        <v>3.601420952213661E-2</v>
      </c>
      <c r="D58" s="49">
        <f>VLOOKUP(Table311[[#This Row],[Date]],'DB Details'!$A:$Q,15)</f>
        <v>2.153966941563661E-3</v>
      </c>
      <c r="E58" s="49">
        <f>VLOOKUP(Table311[[#This Row],[Date]],'DB Details'!$A:$Q,17)</f>
        <v>8.6437452032444018E-3</v>
      </c>
    </row>
    <row r="59" spans="1:5" x14ac:dyDescent="0.2">
      <c r="A59" s="38">
        <v>19146</v>
      </c>
      <c r="B59" s="48">
        <f>VLOOKUP(Table311[[#This Row],[Date]],'DB Details'!$A:$L,12)</f>
        <v>43.3</v>
      </c>
      <c r="C59" s="49">
        <f>VLOOKUP(Table311[[#This Row],[Date]],'DB Details'!$A:$Q,16)</f>
        <v>3.601420952213661E-2</v>
      </c>
      <c r="D59" s="49">
        <f>VLOOKUP(Table311[[#This Row],[Date]],'DB Details'!$A:$Q,15)</f>
        <v>2.153966941563661E-3</v>
      </c>
      <c r="E59" s="49">
        <f>VLOOKUP(Table311[[#This Row],[Date]],'DB Details'!$A:$Q,17)</f>
        <v>8.6437452032444018E-3</v>
      </c>
    </row>
    <row r="60" spans="1:5" x14ac:dyDescent="0.2">
      <c r="A60" s="38">
        <v>19176</v>
      </c>
      <c r="B60" s="48">
        <f>VLOOKUP(Table311[[#This Row],[Date]],'DB Details'!$A:$L,12)</f>
        <v>48.3</v>
      </c>
      <c r="C60" s="49">
        <f>VLOOKUP(Table311[[#This Row],[Date]],'DB Details'!$A:$Q,16)</f>
        <v>2.2420593813249911E-2</v>
      </c>
      <c r="D60" s="49">
        <f>VLOOKUP(Table311[[#This Row],[Date]],'DB Details'!$A:$Q,15)</f>
        <v>7.2184921511505469E-3</v>
      </c>
      <c r="E60" s="49">
        <f>VLOOKUP(Table311[[#This Row],[Date]],'DB Details'!$A:$Q,17)</f>
        <v>2.918811561848789E-2</v>
      </c>
    </row>
    <row r="61" spans="1:5" x14ac:dyDescent="0.2">
      <c r="A61" s="38">
        <v>19207</v>
      </c>
      <c r="B61" s="48">
        <f>VLOOKUP(Table311[[#This Row],[Date]],'DB Details'!$A:$L,12)</f>
        <v>60.4</v>
      </c>
      <c r="C61" s="49">
        <f>VLOOKUP(Table311[[#This Row],[Date]],'DB Details'!$A:$Q,16)</f>
        <v>2.2420593813249911E-2</v>
      </c>
      <c r="D61" s="49">
        <f>VLOOKUP(Table311[[#This Row],[Date]],'DB Details'!$A:$Q,15)</f>
        <v>7.2184921511505469E-3</v>
      </c>
      <c r="E61" s="49">
        <f>VLOOKUP(Table311[[#This Row],[Date]],'DB Details'!$A:$Q,17)</f>
        <v>2.918811561848789E-2</v>
      </c>
    </row>
    <row r="62" spans="1:5" x14ac:dyDescent="0.2">
      <c r="A62" s="38">
        <v>19238</v>
      </c>
      <c r="B62" s="48">
        <f>VLOOKUP(Table311[[#This Row],[Date]],'DB Details'!$A:$L,12)</f>
        <v>56.1</v>
      </c>
      <c r="C62" s="49">
        <f>VLOOKUP(Table311[[#This Row],[Date]],'DB Details'!$A:$Q,16)</f>
        <v>2.2420593813249911E-2</v>
      </c>
      <c r="D62" s="49">
        <f>VLOOKUP(Table311[[#This Row],[Date]],'DB Details'!$A:$Q,15)</f>
        <v>7.2184921511505469E-3</v>
      </c>
      <c r="E62" s="49">
        <f>VLOOKUP(Table311[[#This Row],[Date]],'DB Details'!$A:$Q,17)</f>
        <v>2.918811561848789E-2</v>
      </c>
    </row>
    <row r="63" spans="1:5" x14ac:dyDescent="0.2">
      <c r="A63" s="38">
        <v>19268</v>
      </c>
      <c r="B63" s="48">
        <f>VLOOKUP(Table311[[#This Row],[Date]],'DB Details'!$A:$L,12)</f>
        <v>56.2</v>
      </c>
      <c r="C63" s="49">
        <f>VLOOKUP(Table311[[#This Row],[Date]],'DB Details'!$A:$Q,16)</f>
        <v>5.3678369473262447E-2</v>
      </c>
      <c r="D63" s="49">
        <f>VLOOKUP(Table311[[#This Row],[Date]],'DB Details'!$A:$Q,15)</f>
        <v>3.2842157112222173E-2</v>
      </c>
      <c r="E63" s="49">
        <f>VLOOKUP(Table311[[#This Row],[Date]],'DB Details'!$A:$Q,17)</f>
        <v>0.13798313070477031</v>
      </c>
    </row>
    <row r="64" spans="1:5" x14ac:dyDescent="0.2">
      <c r="A64" s="38">
        <v>19299</v>
      </c>
      <c r="B64" s="48">
        <f>VLOOKUP(Table311[[#This Row],[Date]],'DB Details'!$A:$L,12)</f>
        <v>56.8</v>
      </c>
      <c r="C64" s="49">
        <f>VLOOKUP(Table311[[#This Row],[Date]],'DB Details'!$A:$Q,16)</f>
        <v>5.3678369473262447E-2</v>
      </c>
      <c r="D64" s="49">
        <f>VLOOKUP(Table311[[#This Row],[Date]],'DB Details'!$A:$Q,15)</f>
        <v>3.2842157112222173E-2</v>
      </c>
      <c r="E64" s="49">
        <f>VLOOKUP(Table311[[#This Row],[Date]],'DB Details'!$A:$Q,17)</f>
        <v>0.13798313070477031</v>
      </c>
    </row>
    <row r="65" spans="1:5" x14ac:dyDescent="0.2">
      <c r="A65" s="38">
        <v>19329</v>
      </c>
      <c r="B65" s="48">
        <f>VLOOKUP(Table311[[#This Row],[Date]],'DB Details'!$A:$L,12)</f>
        <v>55.8</v>
      </c>
      <c r="C65" s="49">
        <f>VLOOKUP(Table311[[#This Row],[Date]],'DB Details'!$A:$Q,16)</f>
        <v>5.3678369473262447E-2</v>
      </c>
      <c r="D65" s="49">
        <f>VLOOKUP(Table311[[#This Row],[Date]],'DB Details'!$A:$Q,15)</f>
        <v>3.2842157112222173E-2</v>
      </c>
      <c r="E65" s="49">
        <f>VLOOKUP(Table311[[#This Row],[Date]],'DB Details'!$A:$Q,17)</f>
        <v>0.13798313070477031</v>
      </c>
    </row>
    <row r="66" spans="1:5" x14ac:dyDescent="0.2">
      <c r="A66" s="38">
        <v>19360</v>
      </c>
      <c r="B66" s="48">
        <f>VLOOKUP(Table311[[#This Row],[Date]],'DB Details'!$A:$L,12)</f>
        <v>59.4</v>
      </c>
      <c r="C66" s="49">
        <f>VLOOKUP(Table311[[#This Row],[Date]],'DB Details'!$A:$Q,16)</f>
        <v>6.1917895940897291E-2</v>
      </c>
      <c r="D66" s="49">
        <f>VLOOKUP(Table311[[#This Row],[Date]],'DB Details'!$A:$Q,15)</f>
        <v>1.8588674823075951E-2</v>
      </c>
      <c r="E66" s="49">
        <f>VLOOKUP(Table311[[#This Row],[Date]],'DB Details'!$A:$Q,17)</f>
        <v>7.6453744115379418E-2</v>
      </c>
    </row>
    <row r="67" spans="1:5" x14ac:dyDescent="0.2">
      <c r="A67" s="38">
        <v>19391</v>
      </c>
      <c r="B67" s="48">
        <f>VLOOKUP(Table311[[#This Row],[Date]],'DB Details'!$A:$L,12)</f>
        <v>55.4</v>
      </c>
      <c r="C67" s="49">
        <f>VLOOKUP(Table311[[#This Row],[Date]],'DB Details'!$A:$Q,16)</f>
        <v>6.1917895940897291E-2</v>
      </c>
      <c r="D67" s="49">
        <f>VLOOKUP(Table311[[#This Row],[Date]],'DB Details'!$A:$Q,15)</f>
        <v>1.8588674823075951E-2</v>
      </c>
      <c r="E67" s="49">
        <f>VLOOKUP(Table311[[#This Row],[Date]],'DB Details'!$A:$Q,17)</f>
        <v>7.6453744115379418E-2</v>
      </c>
    </row>
    <row r="68" spans="1:5" x14ac:dyDescent="0.2">
      <c r="A68" s="38">
        <v>19419</v>
      </c>
      <c r="B68" s="48">
        <f>VLOOKUP(Table311[[#This Row],[Date]],'DB Details'!$A:$L,12)</f>
        <v>50.5</v>
      </c>
      <c r="C68" s="49">
        <f>VLOOKUP(Table311[[#This Row],[Date]],'DB Details'!$A:$Q,16)</f>
        <v>6.1917895940897291E-2</v>
      </c>
      <c r="D68" s="49">
        <f>VLOOKUP(Table311[[#This Row],[Date]],'DB Details'!$A:$Q,15)</f>
        <v>1.8588674823075951E-2</v>
      </c>
      <c r="E68" s="49">
        <f>VLOOKUP(Table311[[#This Row],[Date]],'DB Details'!$A:$Q,17)</f>
        <v>7.6453744115379418E-2</v>
      </c>
    </row>
    <row r="69" spans="1:5" x14ac:dyDescent="0.2">
      <c r="A69" s="38">
        <v>19450</v>
      </c>
      <c r="B69" s="48">
        <f>VLOOKUP(Table311[[#This Row],[Date]],'DB Details'!$A:$L,12)</f>
        <v>51.1</v>
      </c>
      <c r="C69" s="49">
        <f>VLOOKUP(Table311[[#This Row],[Date]],'DB Details'!$A:$Q,16)</f>
        <v>6.7825801625112397E-2</v>
      </c>
      <c r="D69" s="49">
        <f>VLOOKUP(Table311[[#This Row],[Date]],'DB Details'!$A:$Q,15)</f>
        <v>7.7293802012741919E-3</v>
      </c>
      <c r="E69" s="49">
        <f>VLOOKUP(Table311[[#This Row],[Date]],'DB Details'!$A:$Q,17)</f>
        <v>3.1277831399421967E-2</v>
      </c>
    </row>
    <row r="70" spans="1:5" x14ac:dyDescent="0.2">
      <c r="A70" s="38">
        <v>19480</v>
      </c>
      <c r="B70" s="48">
        <f>VLOOKUP(Table311[[#This Row],[Date]],'DB Details'!$A:$L,12)</f>
        <v>48.9</v>
      </c>
      <c r="C70" s="49">
        <f>VLOOKUP(Table311[[#This Row],[Date]],'DB Details'!$A:$Q,16)</f>
        <v>6.7825801625112397E-2</v>
      </c>
      <c r="D70" s="49">
        <f>VLOOKUP(Table311[[#This Row],[Date]],'DB Details'!$A:$Q,15)</f>
        <v>7.7293802012741919E-3</v>
      </c>
      <c r="E70" s="49">
        <f>VLOOKUP(Table311[[#This Row],[Date]],'DB Details'!$A:$Q,17)</f>
        <v>3.1277831399421967E-2</v>
      </c>
    </row>
    <row r="71" spans="1:5" x14ac:dyDescent="0.2">
      <c r="A71" s="38">
        <v>19511</v>
      </c>
      <c r="B71" s="48">
        <f>VLOOKUP(Table311[[#This Row],[Date]],'DB Details'!$A:$L,12)</f>
        <v>48.5</v>
      </c>
      <c r="C71" s="49">
        <f>VLOOKUP(Table311[[#This Row],[Date]],'DB Details'!$A:$Q,16)</f>
        <v>6.7825801625112397E-2</v>
      </c>
      <c r="D71" s="49">
        <f>VLOOKUP(Table311[[#This Row],[Date]],'DB Details'!$A:$Q,15)</f>
        <v>7.7293802012741919E-3</v>
      </c>
      <c r="E71" s="49">
        <f>VLOOKUP(Table311[[#This Row],[Date]],'DB Details'!$A:$Q,17)</f>
        <v>3.1277831399421967E-2</v>
      </c>
    </row>
    <row r="72" spans="1:5" x14ac:dyDescent="0.2">
      <c r="A72" s="38">
        <v>19541</v>
      </c>
      <c r="B72" s="48">
        <f>VLOOKUP(Table311[[#This Row],[Date]],'DB Details'!$A:$L,12)</f>
        <v>46.3</v>
      </c>
      <c r="C72" s="49">
        <f>VLOOKUP(Table311[[#This Row],[Date]],'DB Details'!$A:$Q,16)</f>
        <v>5.4207601807062959E-2</v>
      </c>
      <c r="D72" s="49">
        <f>VLOOKUP(Table311[[#This Row],[Date]],'DB Details'!$A:$Q,15)</f>
        <v>-5.6267703117660051E-3</v>
      </c>
      <c r="E72" s="49">
        <f>VLOOKUP(Table311[[#This Row],[Date]],'DB Details'!$A:$Q,17)</f>
        <v>-2.2317829566265272E-2</v>
      </c>
    </row>
    <row r="73" spans="1:5" x14ac:dyDescent="0.2">
      <c r="A73" s="38">
        <v>19572</v>
      </c>
      <c r="B73" s="48">
        <f>VLOOKUP(Table311[[#This Row],[Date]],'DB Details'!$A:$L,12)</f>
        <v>43.5</v>
      </c>
      <c r="C73" s="49">
        <f>VLOOKUP(Table311[[#This Row],[Date]],'DB Details'!$A:$Q,16)</f>
        <v>5.4207601807062959E-2</v>
      </c>
      <c r="D73" s="49">
        <f>VLOOKUP(Table311[[#This Row],[Date]],'DB Details'!$A:$Q,15)</f>
        <v>-5.6267703117660051E-3</v>
      </c>
      <c r="E73" s="49">
        <f>VLOOKUP(Table311[[#This Row],[Date]],'DB Details'!$A:$Q,17)</f>
        <v>-2.2317829566265272E-2</v>
      </c>
    </row>
    <row r="74" spans="1:5" x14ac:dyDescent="0.2">
      <c r="A74" s="38">
        <v>19603</v>
      </c>
      <c r="B74" s="48">
        <f>VLOOKUP(Table311[[#This Row],[Date]],'DB Details'!$A:$L,12)</f>
        <v>40.200000000000003</v>
      </c>
      <c r="C74" s="49">
        <f>VLOOKUP(Table311[[#This Row],[Date]],'DB Details'!$A:$Q,16)</f>
        <v>5.4207601807062959E-2</v>
      </c>
      <c r="D74" s="49">
        <f>VLOOKUP(Table311[[#This Row],[Date]],'DB Details'!$A:$Q,15)</f>
        <v>-5.6267703117660051E-3</v>
      </c>
      <c r="E74" s="49">
        <f>VLOOKUP(Table311[[#This Row],[Date]],'DB Details'!$A:$Q,17)</f>
        <v>-2.2317829566265272E-2</v>
      </c>
    </row>
    <row r="75" spans="1:5" x14ac:dyDescent="0.2">
      <c r="A75" s="38">
        <v>19633</v>
      </c>
      <c r="B75" s="48">
        <f>VLOOKUP(Table311[[#This Row],[Date]],'DB Details'!$A:$L,12)</f>
        <v>37.4</v>
      </c>
      <c r="C75" s="49">
        <f>VLOOKUP(Table311[[#This Row],[Date]],'DB Details'!$A:$Q,16)</f>
        <v>5.2334884401820294E-3</v>
      </c>
      <c r="D75" s="49">
        <f>VLOOKUP(Table311[[#This Row],[Date]],'DB Details'!$A:$Q,15)</f>
        <v>-1.5139406296922391E-2</v>
      </c>
      <c r="E75" s="49">
        <f>VLOOKUP(Table311[[#This Row],[Date]],'DB Details'!$A:$Q,17)</f>
        <v>-5.9196242822145077E-2</v>
      </c>
    </row>
    <row r="76" spans="1:5" x14ac:dyDescent="0.2">
      <c r="A76" s="38">
        <v>19664</v>
      </c>
      <c r="B76" s="48">
        <f>VLOOKUP(Table311[[#This Row],[Date]],'DB Details'!$A:$L,12)</f>
        <v>36.9</v>
      </c>
      <c r="C76" s="49">
        <f>VLOOKUP(Table311[[#This Row],[Date]],'DB Details'!$A:$Q,16)</f>
        <v>5.2334884401820294E-3</v>
      </c>
      <c r="D76" s="49">
        <f>VLOOKUP(Table311[[#This Row],[Date]],'DB Details'!$A:$Q,15)</f>
        <v>-1.5139406296922391E-2</v>
      </c>
      <c r="E76" s="49">
        <f>VLOOKUP(Table311[[#This Row],[Date]],'DB Details'!$A:$Q,17)</f>
        <v>-5.9196242822145077E-2</v>
      </c>
    </row>
    <row r="77" spans="1:5" x14ac:dyDescent="0.2">
      <c r="A77" s="38">
        <v>19694</v>
      </c>
      <c r="B77" s="48">
        <f>VLOOKUP(Table311[[#This Row],[Date]],'DB Details'!$A:$L,12)</f>
        <v>35.6</v>
      </c>
      <c r="C77" s="49">
        <f>VLOOKUP(Table311[[#This Row],[Date]],'DB Details'!$A:$Q,16)</f>
        <v>5.2334884401820294E-3</v>
      </c>
      <c r="D77" s="49">
        <f>VLOOKUP(Table311[[#This Row],[Date]],'DB Details'!$A:$Q,15)</f>
        <v>-1.5139406296922391E-2</v>
      </c>
      <c r="E77" s="49">
        <f>VLOOKUP(Table311[[#This Row],[Date]],'DB Details'!$A:$Q,17)</f>
        <v>-5.9196242822145077E-2</v>
      </c>
    </row>
    <row r="78" spans="1:5" x14ac:dyDescent="0.2">
      <c r="A78" s="38">
        <v>19725</v>
      </c>
      <c r="B78" s="48">
        <f>VLOOKUP(Table311[[#This Row],[Date]],'DB Details'!$A:$L,12)</f>
        <v>37.4</v>
      </c>
      <c r="C78" s="49">
        <f>VLOOKUP(Table311[[#This Row],[Date]],'DB Details'!$A:$Q,16)</f>
        <v>-1.7829024643117721E-2</v>
      </c>
      <c r="D78" s="49">
        <f>VLOOKUP(Table311[[#This Row],[Date]],'DB Details'!$A:$Q,15)</f>
        <v>-4.780238876824148E-3</v>
      </c>
      <c r="E78" s="49">
        <f>VLOOKUP(Table311[[#This Row],[Date]],'DB Details'!$A:$Q,17)</f>
        <v>-1.8984287809732381E-2</v>
      </c>
    </row>
    <row r="79" spans="1:5" x14ac:dyDescent="0.2">
      <c r="A79" s="38">
        <v>19756</v>
      </c>
      <c r="B79" s="48">
        <f>VLOOKUP(Table311[[#This Row],[Date]],'DB Details'!$A:$L,12)</f>
        <v>40.700000000000003</v>
      </c>
      <c r="C79" s="49">
        <f>VLOOKUP(Table311[[#This Row],[Date]],'DB Details'!$A:$Q,16)</f>
        <v>-1.7829024643117721E-2</v>
      </c>
      <c r="D79" s="49">
        <f>VLOOKUP(Table311[[#This Row],[Date]],'DB Details'!$A:$Q,15)</f>
        <v>-4.780238876824148E-3</v>
      </c>
      <c r="E79" s="49">
        <f>VLOOKUP(Table311[[#This Row],[Date]],'DB Details'!$A:$Q,17)</f>
        <v>-1.8984287809732381E-2</v>
      </c>
    </row>
    <row r="80" spans="1:5" x14ac:dyDescent="0.2">
      <c r="A80" s="38">
        <v>19784</v>
      </c>
      <c r="B80" s="48">
        <f>VLOOKUP(Table311[[#This Row],[Date]],'DB Details'!$A:$L,12)</f>
        <v>44.7</v>
      </c>
      <c r="C80" s="49">
        <f>VLOOKUP(Table311[[#This Row],[Date]],'DB Details'!$A:$Q,16)</f>
        <v>-1.7829024643117721E-2</v>
      </c>
      <c r="D80" s="49">
        <f>VLOOKUP(Table311[[#This Row],[Date]],'DB Details'!$A:$Q,15)</f>
        <v>-4.780238876824148E-3</v>
      </c>
      <c r="E80" s="49">
        <f>VLOOKUP(Table311[[#This Row],[Date]],'DB Details'!$A:$Q,17)</f>
        <v>-1.8984287809732381E-2</v>
      </c>
    </row>
    <row r="81" spans="1:5" x14ac:dyDescent="0.2">
      <c r="A81" s="38">
        <v>19815</v>
      </c>
      <c r="B81" s="48">
        <f>VLOOKUP(Table311[[#This Row],[Date]],'DB Details'!$A:$L,12)</f>
        <v>47.7</v>
      </c>
      <c r="C81" s="49">
        <f>VLOOKUP(Table311[[#This Row],[Date]],'DB Details'!$A:$Q,16)</f>
        <v>-2.430009049587464E-2</v>
      </c>
      <c r="D81" s="49">
        <f>VLOOKUP(Table311[[#This Row],[Date]],'DB Details'!$A:$Q,15)</f>
        <v>1.0899219555539361E-3</v>
      </c>
      <c r="E81" s="49">
        <f>VLOOKUP(Table311[[#This Row],[Date]],'DB Details'!$A:$Q,17)</f>
        <v>4.3668205818458983E-3</v>
      </c>
    </row>
    <row r="82" spans="1:5" x14ac:dyDescent="0.2">
      <c r="A82" s="38">
        <v>19845</v>
      </c>
      <c r="B82" s="48">
        <f>VLOOKUP(Table311[[#This Row],[Date]],'DB Details'!$A:$L,12)</f>
        <v>50.1</v>
      </c>
      <c r="C82" s="49">
        <f>VLOOKUP(Table311[[#This Row],[Date]],'DB Details'!$A:$Q,16)</f>
        <v>-2.430009049587464E-2</v>
      </c>
      <c r="D82" s="49">
        <f>VLOOKUP(Table311[[#This Row],[Date]],'DB Details'!$A:$Q,15)</f>
        <v>1.0899219555539361E-3</v>
      </c>
      <c r="E82" s="49">
        <f>VLOOKUP(Table311[[#This Row],[Date]],'DB Details'!$A:$Q,17)</f>
        <v>4.3668205818458983E-3</v>
      </c>
    </row>
    <row r="83" spans="1:5" x14ac:dyDescent="0.2">
      <c r="A83" s="38">
        <v>19876</v>
      </c>
      <c r="B83" s="48">
        <f>VLOOKUP(Table311[[#This Row],[Date]],'DB Details'!$A:$L,12)</f>
        <v>52.1</v>
      </c>
      <c r="C83" s="49">
        <f>VLOOKUP(Table311[[#This Row],[Date]],'DB Details'!$A:$Q,16)</f>
        <v>-2.430009049587464E-2</v>
      </c>
      <c r="D83" s="49">
        <f>VLOOKUP(Table311[[#This Row],[Date]],'DB Details'!$A:$Q,15)</f>
        <v>1.0899219555539361E-3</v>
      </c>
      <c r="E83" s="49">
        <f>VLOOKUP(Table311[[#This Row],[Date]],'DB Details'!$A:$Q,17)</f>
        <v>4.3668205818458983E-3</v>
      </c>
    </row>
    <row r="84" spans="1:5" x14ac:dyDescent="0.2">
      <c r="A84" s="38">
        <v>19906</v>
      </c>
      <c r="B84" s="48">
        <f>VLOOKUP(Table311[[#This Row],[Date]],'DB Details'!$A:$L,12)</f>
        <v>51.7</v>
      </c>
      <c r="C84" s="49">
        <f>VLOOKUP(Table311[[#This Row],[Date]],'DB Details'!$A:$Q,16)</f>
        <v>-7.697602225000209E-3</v>
      </c>
      <c r="D84" s="49">
        <f>VLOOKUP(Table311[[#This Row],[Date]],'DB Details'!$A:$Q,15)</f>
        <v>1.129346276600556E-2</v>
      </c>
      <c r="E84" s="49">
        <f>VLOOKUP(Table311[[#This Row],[Date]],'DB Details'!$A:$Q,17)</f>
        <v>4.5944882715464493E-2</v>
      </c>
    </row>
    <row r="85" spans="1:5" x14ac:dyDescent="0.2">
      <c r="A85" s="38">
        <v>19937</v>
      </c>
      <c r="B85" s="48">
        <f>VLOOKUP(Table311[[#This Row],[Date]],'DB Details'!$A:$L,12)</f>
        <v>54.4</v>
      </c>
      <c r="C85" s="49">
        <f>VLOOKUP(Table311[[#This Row],[Date]],'DB Details'!$A:$Q,16)</f>
        <v>-7.697602225000209E-3</v>
      </c>
      <c r="D85" s="49">
        <f>VLOOKUP(Table311[[#This Row],[Date]],'DB Details'!$A:$Q,15)</f>
        <v>1.129346276600556E-2</v>
      </c>
      <c r="E85" s="49">
        <f>VLOOKUP(Table311[[#This Row],[Date]],'DB Details'!$A:$Q,17)</f>
        <v>4.5944882715464493E-2</v>
      </c>
    </row>
    <row r="86" spans="1:5" x14ac:dyDescent="0.2">
      <c r="A86" s="38">
        <v>19968</v>
      </c>
      <c r="B86" s="48">
        <f>VLOOKUP(Table311[[#This Row],[Date]],'DB Details'!$A:$L,12)</f>
        <v>53.5</v>
      </c>
      <c r="C86" s="49">
        <f>VLOOKUP(Table311[[#This Row],[Date]],'DB Details'!$A:$Q,16)</f>
        <v>-7.697602225000209E-3</v>
      </c>
      <c r="D86" s="49">
        <f>VLOOKUP(Table311[[#This Row],[Date]],'DB Details'!$A:$Q,15)</f>
        <v>1.129346276600556E-2</v>
      </c>
      <c r="E86" s="49">
        <f>VLOOKUP(Table311[[#This Row],[Date]],'DB Details'!$A:$Q,17)</f>
        <v>4.5944882715464493E-2</v>
      </c>
    </row>
    <row r="87" spans="1:5" x14ac:dyDescent="0.2">
      <c r="A87" s="38">
        <v>19998</v>
      </c>
      <c r="B87" s="48">
        <f>VLOOKUP(Table311[[#This Row],[Date]],'DB Details'!$A:$L,12)</f>
        <v>58.2</v>
      </c>
      <c r="C87" s="49">
        <f>VLOOKUP(Table311[[#This Row],[Date]],'DB Details'!$A:$Q,16)</f>
        <v>2.7270932499393798E-2</v>
      </c>
      <c r="D87" s="49">
        <f>VLOOKUP(Table311[[#This Row],[Date]],'DB Details'!$A:$Q,15)</f>
        <v>1.9566880765181729E-2</v>
      </c>
      <c r="E87" s="49">
        <f>VLOOKUP(Table311[[#This Row],[Date]],'DB Details'!$A:$Q,17)</f>
        <v>8.0594812306759467E-2</v>
      </c>
    </row>
    <row r="88" spans="1:5" x14ac:dyDescent="0.2">
      <c r="A88" s="38">
        <v>20029</v>
      </c>
      <c r="B88" s="48">
        <f>VLOOKUP(Table311[[#This Row],[Date]],'DB Details'!$A:$L,12)</f>
        <v>58.8</v>
      </c>
      <c r="C88" s="49">
        <f>VLOOKUP(Table311[[#This Row],[Date]],'DB Details'!$A:$Q,16)</f>
        <v>2.7270932499393798E-2</v>
      </c>
      <c r="D88" s="49">
        <f>VLOOKUP(Table311[[#This Row],[Date]],'DB Details'!$A:$Q,15)</f>
        <v>1.9566880765181729E-2</v>
      </c>
      <c r="E88" s="49">
        <f>VLOOKUP(Table311[[#This Row],[Date]],'DB Details'!$A:$Q,17)</f>
        <v>8.0594812306759467E-2</v>
      </c>
    </row>
    <row r="89" spans="1:5" x14ac:dyDescent="0.2">
      <c r="A89" s="38">
        <v>20059</v>
      </c>
      <c r="B89" s="48">
        <f>VLOOKUP(Table311[[#This Row],[Date]],'DB Details'!$A:$L,12)</f>
        <v>63.8</v>
      </c>
      <c r="C89" s="49">
        <f>VLOOKUP(Table311[[#This Row],[Date]],'DB Details'!$A:$Q,16)</f>
        <v>2.7270932499393798E-2</v>
      </c>
      <c r="D89" s="49">
        <f>VLOOKUP(Table311[[#This Row],[Date]],'DB Details'!$A:$Q,15)</f>
        <v>1.9566880765181729E-2</v>
      </c>
      <c r="E89" s="49">
        <f>VLOOKUP(Table311[[#This Row],[Date]],'DB Details'!$A:$Q,17)</f>
        <v>8.0594812306759467E-2</v>
      </c>
    </row>
    <row r="90" spans="1:5" x14ac:dyDescent="0.2">
      <c r="A90" s="38">
        <v>20090</v>
      </c>
      <c r="B90" s="48">
        <f>VLOOKUP(Table311[[#This Row],[Date]],'DB Details'!$A:$L,12)</f>
        <v>63</v>
      </c>
      <c r="C90" s="49">
        <f>VLOOKUP(Table311[[#This Row],[Date]],'DB Details'!$A:$Q,16)</f>
        <v>6.1687319870597307E-2</v>
      </c>
      <c r="D90" s="49">
        <f>VLOOKUP(Table311[[#This Row],[Date]],'DB Details'!$A:$Q,15)</f>
        <v>2.85623465450719E-2</v>
      </c>
      <c r="E90" s="49">
        <f>VLOOKUP(Table311[[#This Row],[Date]],'DB Details'!$A:$Q,17)</f>
        <v>0.11923810308548791</v>
      </c>
    </row>
    <row r="91" spans="1:5" x14ac:dyDescent="0.2">
      <c r="A91" s="38">
        <v>20121</v>
      </c>
      <c r="B91" s="48">
        <f>VLOOKUP(Table311[[#This Row],[Date]],'DB Details'!$A:$L,12)</f>
        <v>67.8</v>
      </c>
      <c r="C91" s="49">
        <f>VLOOKUP(Table311[[#This Row],[Date]],'DB Details'!$A:$Q,16)</f>
        <v>6.1687319870597307E-2</v>
      </c>
      <c r="D91" s="49">
        <f>VLOOKUP(Table311[[#This Row],[Date]],'DB Details'!$A:$Q,15)</f>
        <v>2.85623465450719E-2</v>
      </c>
      <c r="E91" s="49">
        <f>VLOOKUP(Table311[[#This Row],[Date]],'DB Details'!$A:$Q,17)</f>
        <v>0.11923810308548791</v>
      </c>
    </row>
    <row r="92" spans="1:5" x14ac:dyDescent="0.2">
      <c r="A92" s="38">
        <v>20149</v>
      </c>
      <c r="B92" s="48">
        <f>VLOOKUP(Table311[[#This Row],[Date]],'DB Details'!$A:$L,12)</f>
        <v>67.5</v>
      </c>
      <c r="C92" s="49">
        <f>VLOOKUP(Table311[[#This Row],[Date]],'DB Details'!$A:$Q,16)</f>
        <v>6.1687319870597307E-2</v>
      </c>
      <c r="D92" s="49">
        <f>VLOOKUP(Table311[[#This Row],[Date]],'DB Details'!$A:$Q,15)</f>
        <v>2.85623465450719E-2</v>
      </c>
      <c r="E92" s="49">
        <f>VLOOKUP(Table311[[#This Row],[Date]],'DB Details'!$A:$Q,17)</f>
        <v>0.11923810308548791</v>
      </c>
    </row>
    <row r="93" spans="1:5" x14ac:dyDescent="0.2">
      <c r="A93" s="38">
        <v>20180</v>
      </c>
      <c r="B93" s="48">
        <f>VLOOKUP(Table311[[#This Row],[Date]],'DB Details'!$A:$L,12)</f>
        <v>68.7</v>
      </c>
      <c r="C93" s="49">
        <f>VLOOKUP(Table311[[#This Row],[Date]],'DB Details'!$A:$Q,16)</f>
        <v>7.7788443281787259E-2</v>
      </c>
      <c r="D93" s="49">
        <f>VLOOKUP(Table311[[#This Row],[Date]],'DB Details'!$A:$Q,15)</f>
        <v>1.6272049572063001E-2</v>
      </c>
      <c r="E93" s="49">
        <f>VLOOKUP(Table311[[#This Row],[Date]],'DB Details'!$A:$Q,17)</f>
        <v>6.669418000707128E-2</v>
      </c>
    </row>
    <row r="94" spans="1:5" x14ac:dyDescent="0.2">
      <c r="A94" s="38">
        <v>20210</v>
      </c>
      <c r="B94" s="48">
        <f>VLOOKUP(Table311[[#This Row],[Date]],'DB Details'!$A:$L,12)</f>
        <v>69.5</v>
      </c>
      <c r="C94" s="49">
        <f>VLOOKUP(Table311[[#This Row],[Date]],'DB Details'!$A:$Q,16)</f>
        <v>7.7788443281787259E-2</v>
      </c>
      <c r="D94" s="49">
        <f>VLOOKUP(Table311[[#This Row],[Date]],'DB Details'!$A:$Q,15)</f>
        <v>1.6272049572063001E-2</v>
      </c>
      <c r="E94" s="49">
        <f>VLOOKUP(Table311[[#This Row],[Date]],'DB Details'!$A:$Q,17)</f>
        <v>6.669418000707128E-2</v>
      </c>
    </row>
    <row r="95" spans="1:5" x14ac:dyDescent="0.2">
      <c r="A95" s="38">
        <v>20241</v>
      </c>
      <c r="B95" s="48">
        <f>VLOOKUP(Table311[[#This Row],[Date]],'DB Details'!$A:$L,12)</f>
        <v>63.3</v>
      </c>
      <c r="C95" s="49">
        <f>VLOOKUP(Table311[[#This Row],[Date]],'DB Details'!$A:$Q,16)</f>
        <v>7.7788443281787259E-2</v>
      </c>
      <c r="D95" s="49">
        <f>VLOOKUP(Table311[[#This Row],[Date]],'DB Details'!$A:$Q,15)</f>
        <v>1.6272049572063001E-2</v>
      </c>
      <c r="E95" s="49">
        <f>VLOOKUP(Table311[[#This Row],[Date]],'DB Details'!$A:$Q,17)</f>
        <v>6.669418000707128E-2</v>
      </c>
    </row>
    <row r="96" spans="1:5" x14ac:dyDescent="0.2">
      <c r="A96" s="38">
        <v>20271</v>
      </c>
      <c r="B96" s="48">
        <f>VLOOKUP(Table311[[#This Row],[Date]],'DB Details'!$A:$L,12)</f>
        <v>66.2</v>
      </c>
      <c r="C96" s="49">
        <f>VLOOKUP(Table311[[#This Row],[Date]],'DB Details'!$A:$Q,16)</f>
        <v>8.0145013809242382E-2</v>
      </c>
      <c r="D96" s="49">
        <f>VLOOKUP(Table311[[#This Row],[Date]],'DB Details'!$A:$Q,15)</f>
        <v>1.350464287636728E-2</v>
      </c>
      <c r="E96" s="49">
        <f>VLOOKUP(Table311[[#This Row],[Date]],'DB Details'!$A:$Q,17)</f>
        <v>5.5122708699020251E-2</v>
      </c>
    </row>
    <row r="97" spans="1:5" x14ac:dyDescent="0.2">
      <c r="A97" s="38">
        <v>20302</v>
      </c>
      <c r="B97" s="48">
        <f>VLOOKUP(Table311[[#This Row],[Date]],'DB Details'!$A:$L,12)</f>
        <v>64.8</v>
      </c>
      <c r="C97" s="49">
        <f>VLOOKUP(Table311[[#This Row],[Date]],'DB Details'!$A:$Q,16)</f>
        <v>8.0145013809242382E-2</v>
      </c>
      <c r="D97" s="49">
        <f>VLOOKUP(Table311[[#This Row],[Date]],'DB Details'!$A:$Q,15)</f>
        <v>1.350464287636728E-2</v>
      </c>
      <c r="E97" s="49">
        <f>VLOOKUP(Table311[[#This Row],[Date]],'DB Details'!$A:$Q,17)</f>
        <v>5.5122708699020251E-2</v>
      </c>
    </row>
    <row r="98" spans="1:5" x14ac:dyDescent="0.2">
      <c r="A98" s="38">
        <v>20333</v>
      </c>
      <c r="B98" s="48">
        <f>VLOOKUP(Table311[[#This Row],[Date]],'DB Details'!$A:$L,12)</f>
        <v>62.4</v>
      </c>
      <c r="C98" s="49">
        <f>VLOOKUP(Table311[[#This Row],[Date]],'DB Details'!$A:$Q,16)</f>
        <v>8.0145013809242382E-2</v>
      </c>
      <c r="D98" s="49">
        <f>VLOOKUP(Table311[[#This Row],[Date]],'DB Details'!$A:$Q,15)</f>
        <v>1.350464287636728E-2</v>
      </c>
      <c r="E98" s="49">
        <f>VLOOKUP(Table311[[#This Row],[Date]],'DB Details'!$A:$Q,17)</f>
        <v>5.5122708699020251E-2</v>
      </c>
    </row>
    <row r="99" spans="1:5" x14ac:dyDescent="0.2">
      <c r="A99" s="38">
        <v>20363</v>
      </c>
      <c r="B99" s="48">
        <f>VLOOKUP(Table311[[#This Row],[Date]],'DB Details'!$A:$L,12)</f>
        <v>63.7</v>
      </c>
      <c r="C99" s="49">
        <f>VLOOKUP(Table311[[#This Row],[Date]],'DB Details'!$A:$Q,16)</f>
        <v>6.5775531977084092E-2</v>
      </c>
      <c r="D99" s="49">
        <f>VLOOKUP(Table311[[#This Row],[Date]],'DB Details'!$A:$Q,15)</f>
        <v>6.0032873749215074E-3</v>
      </c>
      <c r="E99" s="49">
        <f>VLOOKUP(Table311[[#This Row],[Date]],'DB Details'!$A:$Q,17)</f>
        <v>2.4230252975287799E-2</v>
      </c>
    </row>
    <row r="100" spans="1:5" x14ac:dyDescent="0.2">
      <c r="A100" s="38">
        <v>20394</v>
      </c>
      <c r="B100" s="48">
        <f>VLOOKUP(Table311[[#This Row],[Date]],'DB Details'!$A:$L,12)</f>
        <v>62</v>
      </c>
      <c r="C100" s="49">
        <f>VLOOKUP(Table311[[#This Row],[Date]],'DB Details'!$A:$Q,16)</f>
        <v>6.5775531977084092E-2</v>
      </c>
      <c r="D100" s="49">
        <f>VLOOKUP(Table311[[#This Row],[Date]],'DB Details'!$A:$Q,15)</f>
        <v>6.0032873749215074E-3</v>
      </c>
      <c r="E100" s="49">
        <f>VLOOKUP(Table311[[#This Row],[Date]],'DB Details'!$A:$Q,17)</f>
        <v>2.4230252975287799E-2</v>
      </c>
    </row>
    <row r="101" spans="1:5" x14ac:dyDescent="0.2">
      <c r="A101" s="38">
        <v>20424</v>
      </c>
      <c r="B101" s="48">
        <f>VLOOKUP(Table311[[#This Row],[Date]],'DB Details'!$A:$L,12)</f>
        <v>65.599999999999994</v>
      </c>
      <c r="C101" s="49">
        <f>VLOOKUP(Table311[[#This Row],[Date]],'DB Details'!$A:$Q,16)</f>
        <v>6.5775531977084092E-2</v>
      </c>
      <c r="D101" s="49">
        <f>VLOOKUP(Table311[[#This Row],[Date]],'DB Details'!$A:$Q,15)</f>
        <v>6.0032873749215074E-3</v>
      </c>
      <c r="E101" s="49">
        <f>VLOOKUP(Table311[[#This Row],[Date]],'DB Details'!$A:$Q,17)</f>
        <v>2.4230252975287799E-2</v>
      </c>
    </row>
    <row r="102" spans="1:5" x14ac:dyDescent="0.2">
      <c r="A102" s="38">
        <v>20455</v>
      </c>
      <c r="B102" s="48">
        <f>VLOOKUP(Table311[[#This Row],[Date]],'DB Details'!$A:$L,12)</f>
        <v>60.2</v>
      </c>
      <c r="C102" s="49">
        <f>VLOOKUP(Table311[[#This Row],[Date]],'DB Details'!$A:$Q,16)</f>
        <v>3.2155485316151887E-2</v>
      </c>
      <c r="D102" s="49">
        <f>VLOOKUP(Table311[[#This Row],[Date]],'DB Details'!$A:$Q,15)</f>
        <v>-3.8838046818890659E-3</v>
      </c>
      <c r="E102" s="49">
        <f>VLOOKUP(Table311[[#This Row],[Date]],'DB Details'!$A:$Q,17)</f>
        <v>-1.5444949199477359E-2</v>
      </c>
    </row>
    <row r="103" spans="1:5" x14ac:dyDescent="0.2">
      <c r="A103" s="38">
        <v>20486</v>
      </c>
      <c r="B103" s="48">
        <f>VLOOKUP(Table311[[#This Row],[Date]],'DB Details'!$A:$L,12)</f>
        <v>58.2</v>
      </c>
      <c r="C103" s="49">
        <f>VLOOKUP(Table311[[#This Row],[Date]],'DB Details'!$A:$Q,16)</f>
        <v>3.2155485316151887E-2</v>
      </c>
      <c r="D103" s="49">
        <f>VLOOKUP(Table311[[#This Row],[Date]],'DB Details'!$A:$Q,15)</f>
        <v>-3.8838046818890659E-3</v>
      </c>
      <c r="E103" s="49">
        <f>VLOOKUP(Table311[[#This Row],[Date]],'DB Details'!$A:$Q,17)</f>
        <v>-1.5444949199477359E-2</v>
      </c>
    </row>
    <row r="104" spans="1:5" x14ac:dyDescent="0.2">
      <c r="A104" s="38">
        <v>20515</v>
      </c>
      <c r="B104" s="48">
        <f>VLOOKUP(Table311[[#This Row],[Date]],'DB Details'!$A:$L,12)</f>
        <v>57.2</v>
      </c>
      <c r="C104" s="49">
        <f>VLOOKUP(Table311[[#This Row],[Date]],'DB Details'!$A:$Q,16)</f>
        <v>3.2155485316151887E-2</v>
      </c>
      <c r="D104" s="49">
        <f>VLOOKUP(Table311[[#This Row],[Date]],'DB Details'!$A:$Q,15)</f>
        <v>-3.8838046818890659E-3</v>
      </c>
      <c r="E104" s="49">
        <f>VLOOKUP(Table311[[#This Row],[Date]],'DB Details'!$A:$Q,17)</f>
        <v>-1.5444949199477359E-2</v>
      </c>
    </row>
    <row r="105" spans="1:5" x14ac:dyDescent="0.2">
      <c r="A105" s="38">
        <v>20546</v>
      </c>
      <c r="B105" s="48">
        <f>VLOOKUP(Table311[[#This Row],[Date]],'DB Details'!$A:$L,12)</f>
        <v>55.9</v>
      </c>
      <c r="C105" s="49">
        <f>VLOOKUP(Table311[[#This Row],[Date]],'DB Details'!$A:$Q,16)</f>
        <v>2.4021458666411331E-2</v>
      </c>
      <c r="D105" s="49">
        <f>VLOOKUP(Table311[[#This Row],[Date]],'DB Details'!$A:$Q,15)</f>
        <v>8.2631942666303998E-3</v>
      </c>
      <c r="E105" s="49">
        <f>VLOOKUP(Table311[[#This Row],[Date]],'DB Details'!$A:$Q,17)</f>
        <v>3.3464720861821728E-2</v>
      </c>
    </row>
    <row r="106" spans="1:5" x14ac:dyDescent="0.2">
      <c r="A106" s="38">
        <v>20576</v>
      </c>
      <c r="B106" s="48">
        <f>VLOOKUP(Table311[[#This Row],[Date]],'DB Details'!$A:$L,12)</f>
        <v>51.2</v>
      </c>
      <c r="C106" s="49">
        <f>VLOOKUP(Table311[[#This Row],[Date]],'DB Details'!$A:$Q,16)</f>
        <v>2.4021458666411331E-2</v>
      </c>
      <c r="D106" s="49">
        <f>VLOOKUP(Table311[[#This Row],[Date]],'DB Details'!$A:$Q,15)</f>
        <v>8.2631942666303998E-3</v>
      </c>
      <c r="E106" s="49">
        <f>VLOOKUP(Table311[[#This Row],[Date]],'DB Details'!$A:$Q,17)</f>
        <v>3.3464720861821728E-2</v>
      </c>
    </row>
    <row r="107" spans="1:5" x14ac:dyDescent="0.2">
      <c r="A107" s="38">
        <v>20607</v>
      </c>
      <c r="B107" s="48">
        <f>VLOOKUP(Table311[[#This Row],[Date]],'DB Details'!$A:$L,12)</f>
        <v>47.7</v>
      </c>
      <c r="C107" s="49">
        <f>VLOOKUP(Table311[[#This Row],[Date]],'DB Details'!$A:$Q,16)</f>
        <v>2.4021458666411331E-2</v>
      </c>
      <c r="D107" s="49">
        <f>VLOOKUP(Table311[[#This Row],[Date]],'DB Details'!$A:$Q,15)</f>
        <v>8.2631942666303998E-3</v>
      </c>
      <c r="E107" s="49">
        <f>VLOOKUP(Table311[[#This Row],[Date]],'DB Details'!$A:$Q,17)</f>
        <v>3.3464720861821728E-2</v>
      </c>
    </row>
    <row r="108" spans="1:5" x14ac:dyDescent="0.2">
      <c r="A108" s="38">
        <v>20637</v>
      </c>
      <c r="B108" s="48">
        <f>VLOOKUP(Table311[[#This Row],[Date]],'DB Details'!$A:$L,12)</f>
        <v>44.2</v>
      </c>
      <c r="C108" s="49">
        <f>VLOOKUP(Table311[[#This Row],[Date]],'DB Details'!$A:$Q,16)</f>
        <v>9.4689641044317929E-3</v>
      </c>
      <c r="D108" s="49">
        <f>VLOOKUP(Table311[[#This Row],[Date]],'DB Details'!$A:$Q,15)</f>
        <v>-8.9839592636159265E-4</v>
      </c>
      <c r="E108" s="49">
        <f>VLOOKUP(Table311[[#This Row],[Date]],'DB Details'!$A:$Q,17)</f>
        <v>-3.588743913787829E-3</v>
      </c>
    </row>
    <row r="109" spans="1:5" x14ac:dyDescent="0.2">
      <c r="A109" s="38">
        <v>20668</v>
      </c>
      <c r="B109" s="48">
        <f>VLOOKUP(Table311[[#This Row],[Date]],'DB Details'!$A:$L,12)</f>
        <v>51.5</v>
      </c>
      <c r="C109" s="49">
        <f>VLOOKUP(Table311[[#This Row],[Date]],'DB Details'!$A:$Q,16)</f>
        <v>9.4689641044317929E-3</v>
      </c>
      <c r="D109" s="49">
        <f>VLOOKUP(Table311[[#This Row],[Date]],'DB Details'!$A:$Q,15)</f>
        <v>-8.9839592636159265E-4</v>
      </c>
      <c r="E109" s="49">
        <f>VLOOKUP(Table311[[#This Row],[Date]],'DB Details'!$A:$Q,17)</f>
        <v>-3.588743913787829E-3</v>
      </c>
    </row>
    <row r="110" spans="1:5" x14ac:dyDescent="0.2">
      <c r="A110" s="38">
        <v>20699</v>
      </c>
      <c r="B110" s="48">
        <f>VLOOKUP(Table311[[#This Row],[Date]],'DB Details'!$A:$L,12)</f>
        <v>55.5</v>
      </c>
      <c r="C110" s="49">
        <f>VLOOKUP(Table311[[#This Row],[Date]],'DB Details'!$A:$Q,16)</f>
        <v>9.4689641044317929E-3</v>
      </c>
      <c r="D110" s="49">
        <f>VLOOKUP(Table311[[#This Row],[Date]],'DB Details'!$A:$Q,15)</f>
        <v>-8.9839592636159265E-4</v>
      </c>
      <c r="E110" s="49">
        <f>VLOOKUP(Table311[[#This Row],[Date]],'DB Details'!$A:$Q,17)</f>
        <v>-3.588743913787829E-3</v>
      </c>
    </row>
    <row r="111" spans="1:5" x14ac:dyDescent="0.2">
      <c r="A111" s="38">
        <v>20729</v>
      </c>
      <c r="B111" s="48">
        <f>VLOOKUP(Table311[[#This Row],[Date]],'DB Details'!$A:$L,12)</f>
        <v>52.7</v>
      </c>
      <c r="C111" s="49">
        <f>VLOOKUP(Table311[[#This Row],[Date]],'DB Details'!$A:$Q,16)</f>
        <v>1.9960335757640061E-2</v>
      </c>
      <c r="D111" s="49">
        <f>VLOOKUP(Table311[[#This Row],[Date]],'DB Details'!$A:$Q,15)</f>
        <v>1.6458640384771659E-2</v>
      </c>
      <c r="E111" s="49">
        <f>VLOOKUP(Table311[[#This Row],[Date]],'DB Details'!$A:$Q,17)</f>
        <v>6.7477789695216561E-2</v>
      </c>
    </row>
    <row r="112" spans="1:5" x14ac:dyDescent="0.2">
      <c r="A112" s="38">
        <v>20760</v>
      </c>
      <c r="B112" s="48">
        <f>VLOOKUP(Table311[[#This Row],[Date]],'DB Details'!$A:$L,12)</f>
        <v>55</v>
      </c>
      <c r="C112" s="49">
        <f>VLOOKUP(Table311[[#This Row],[Date]],'DB Details'!$A:$Q,16)</f>
        <v>1.9960335757640061E-2</v>
      </c>
      <c r="D112" s="49">
        <f>VLOOKUP(Table311[[#This Row],[Date]],'DB Details'!$A:$Q,15)</f>
        <v>1.6458640384771659E-2</v>
      </c>
      <c r="E112" s="49">
        <f>VLOOKUP(Table311[[#This Row],[Date]],'DB Details'!$A:$Q,17)</f>
        <v>6.7477789695216561E-2</v>
      </c>
    </row>
    <row r="113" spans="1:5" x14ac:dyDescent="0.2">
      <c r="A113" s="38">
        <v>20790</v>
      </c>
      <c r="B113" s="48">
        <f>VLOOKUP(Table311[[#This Row],[Date]],'DB Details'!$A:$L,12)</f>
        <v>52.7</v>
      </c>
      <c r="C113" s="49">
        <f>VLOOKUP(Table311[[#This Row],[Date]],'DB Details'!$A:$Q,16)</f>
        <v>1.9960335757640061E-2</v>
      </c>
      <c r="D113" s="49">
        <f>VLOOKUP(Table311[[#This Row],[Date]],'DB Details'!$A:$Q,15)</f>
        <v>1.6458640384771659E-2</v>
      </c>
      <c r="E113" s="49">
        <f>VLOOKUP(Table311[[#This Row],[Date]],'DB Details'!$A:$Q,17)</f>
        <v>6.7477789695216561E-2</v>
      </c>
    </row>
    <row r="114" spans="1:5" x14ac:dyDescent="0.2">
      <c r="A114" s="38">
        <v>20821</v>
      </c>
      <c r="B114" s="48">
        <f>VLOOKUP(Table311[[#This Row],[Date]],'DB Details'!$A:$L,12)</f>
        <v>53.6</v>
      </c>
      <c r="C114" s="49">
        <f>VLOOKUP(Table311[[#This Row],[Date]],'DB Details'!$A:$Q,16)</f>
        <v>3.0493286197677931E-2</v>
      </c>
      <c r="D114" s="49">
        <f>VLOOKUP(Table311[[#This Row],[Date]],'DB Details'!$A:$Q,15)</f>
        <v>6.4029115265516424E-3</v>
      </c>
      <c r="E114" s="49">
        <f>VLOOKUP(Table311[[#This Row],[Date]],'DB Details'!$A:$Q,17)</f>
        <v>2.5858681450808829E-2</v>
      </c>
    </row>
    <row r="115" spans="1:5" x14ac:dyDescent="0.2">
      <c r="A115" s="38">
        <v>20852</v>
      </c>
      <c r="B115" s="48">
        <f>VLOOKUP(Table311[[#This Row],[Date]],'DB Details'!$A:$L,12)</f>
        <v>51</v>
      </c>
      <c r="C115" s="49">
        <f>VLOOKUP(Table311[[#This Row],[Date]],'DB Details'!$A:$Q,16)</f>
        <v>3.0493286197677931E-2</v>
      </c>
      <c r="D115" s="49">
        <f>VLOOKUP(Table311[[#This Row],[Date]],'DB Details'!$A:$Q,15)</f>
        <v>6.4029115265516424E-3</v>
      </c>
      <c r="E115" s="49">
        <f>VLOOKUP(Table311[[#This Row],[Date]],'DB Details'!$A:$Q,17)</f>
        <v>2.5858681450808829E-2</v>
      </c>
    </row>
    <row r="116" spans="1:5" x14ac:dyDescent="0.2">
      <c r="A116" s="38">
        <v>20880</v>
      </c>
      <c r="B116" s="48">
        <f>VLOOKUP(Table311[[#This Row],[Date]],'DB Details'!$A:$L,12)</f>
        <v>47.5</v>
      </c>
      <c r="C116" s="49">
        <f>VLOOKUP(Table311[[#This Row],[Date]],'DB Details'!$A:$Q,16)</f>
        <v>3.0493286197677931E-2</v>
      </c>
      <c r="D116" s="49">
        <f>VLOOKUP(Table311[[#This Row],[Date]],'DB Details'!$A:$Q,15)</f>
        <v>6.4029115265516424E-3</v>
      </c>
      <c r="E116" s="49">
        <f>VLOOKUP(Table311[[#This Row],[Date]],'DB Details'!$A:$Q,17)</f>
        <v>2.5858681450808829E-2</v>
      </c>
    </row>
    <row r="117" spans="1:5" x14ac:dyDescent="0.2">
      <c r="A117" s="38">
        <v>20911</v>
      </c>
      <c r="B117" s="48">
        <f>VLOOKUP(Table311[[#This Row],[Date]],'DB Details'!$A:$L,12)</f>
        <v>43.1</v>
      </c>
      <c r="C117" s="49">
        <f>VLOOKUP(Table311[[#This Row],[Date]],'DB Details'!$A:$Q,16)</f>
        <v>1.9808742703093081E-2</v>
      </c>
      <c r="D117" s="49">
        <f>VLOOKUP(Table311[[#This Row],[Date]],'DB Details'!$A:$Q,15)</f>
        <v>-2.1908592409674459E-3</v>
      </c>
      <c r="E117" s="49">
        <f>VLOOKUP(Table311[[#This Row],[Date]],'DB Details'!$A:$Q,17)</f>
        <v>-8.734679818856006E-3</v>
      </c>
    </row>
    <row r="118" spans="1:5" x14ac:dyDescent="0.2">
      <c r="A118" s="38">
        <v>20941</v>
      </c>
      <c r="B118" s="48">
        <f>VLOOKUP(Table311[[#This Row],[Date]],'DB Details'!$A:$L,12)</f>
        <v>43.4</v>
      </c>
      <c r="C118" s="49">
        <f>VLOOKUP(Table311[[#This Row],[Date]],'DB Details'!$A:$Q,16)</f>
        <v>1.9808742703093081E-2</v>
      </c>
      <c r="D118" s="49">
        <f>VLOOKUP(Table311[[#This Row],[Date]],'DB Details'!$A:$Q,15)</f>
        <v>-2.1908592409674459E-3</v>
      </c>
      <c r="E118" s="49">
        <f>VLOOKUP(Table311[[#This Row],[Date]],'DB Details'!$A:$Q,17)</f>
        <v>-8.734679818856006E-3</v>
      </c>
    </row>
    <row r="119" spans="1:5" x14ac:dyDescent="0.2">
      <c r="A119" s="38">
        <v>20972</v>
      </c>
      <c r="B119" s="48">
        <f>VLOOKUP(Table311[[#This Row],[Date]],'DB Details'!$A:$L,12)</f>
        <v>45.9</v>
      </c>
      <c r="C119" s="49">
        <f>VLOOKUP(Table311[[#This Row],[Date]],'DB Details'!$A:$Q,16)</f>
        <v>1.9808742703093081E-2</v>
      </c>
      <c r="D119" s="49">
        <f>VLOOKUP(Table311[[#This Row],[Date]],'DB Details'!$A:$Q,15)</f>
        <v>-2.1908592409674459E-3</v>
      </c>
      <c r="E119" s="49">
        <f>VLOOKUP(Table311[[#This Row],[Date]],'DB Details'!$A:$Q,17)</f>
        <v>-8.734679818856006E-3</v>
      </c>
    </row>
    <row r="120" spans="1:5" x14ac:dyDescent="0.2">
      <c r="A120" s="38">
        <v>21002</v>
      </c>
      <c r="B120" s="48">
        <f>VLOOKUP(Table311[[#This Row],[Date]],'DB Details'!$A:$L,12)</f>
        <v>45.7</v>
      </c>
      <c r="C120" s="49">
        <f>VLOOKUP(Table311[[#This Row],[Date]],'DB Details'!$A:$Q,16)</f>
        <v>3.0729058835667681E-2</v>
      </c>
      <c r="D120" s="49">
        <f>VLOOKUP(Table311[[#This Row],[Date]],'DB Details'!$A:$Q,15)</f>
        <v>9.8001840212149031E-3</v>
      </c>
      <c r="E120" s="49">
        <f>VLOOKUP(Table311[[#This Row],[Date]],'DB Details'!$A:$Q,17)</f>
        <v>3.9780771930417069E-2</v>
      </c>
    </row>
    <row r="121" spans="1:5" x14ac:dyDescent="0.2">
      <c r="A121" s="38">
        <v>21033</v>
      </c>
      <c r="B121" s="48">
        <f>VLOOKUP(Table311[[#This Row],[Date]],'DB Details'!$A:$L,12)</f>
        <v>45.3</v>
      </c>
      <c r="C121" s="49">
        <f>VLOOKUP(Table311[[#This Row],[Date]],'DB Details'!$A:$Q,16)</f>
        <v>3.0729058835667681E-2</v>
      </c>
      <c r="D121" s="49">
        <f>VLOOKUP(Table311[[#This Row],[Date]],'DB Details'!$A:$Q,15)</f>
        <v>9.8001840212149031E-3</v>
      </c>
      <c r="E121" s="49">
        <f>VLOOKUP(Table311[[#This Row],[Date]],'DB Details'!$A:$Q,17)</f>
        <v>3.9780771930417069E-2</v>
      </c>
    </row>
    <row r="122" spans="1:5" x14ac:dyDescent="0.2">
      <c r="A122" s="38">
        <v>21064</v>
      </c>
      <c r="B122" s="48">
        <f>VLOOKUP(Table311[[#This Row],[Date]],'DB Details'!$A:$L,12)</f>
        <v>45.8</v>
      </c>
      <c r="C122" s="49">
        <f>VLOOKUP(Table311[[#This Row],[Date]],'DB Details'!$A:$Q,16)</f>
        <v>3.0729058835667681E-2</v>
      </c>
      <c r="D122" s="49">
        <f>VLOOKUP(Table311[[#This Row],[Date]],'DB Details'!$A:$Q,15)</f>
        <v>9.8001840212149031E-3</v>
      </c>
      <c r="E122" s="49">
        <f>VLOOKUP(Table311[[#This Row],[Date]],'DB Details'!$A:$Q,17)</f>
        <v>3.9780771930417069E-2</v>
      </c>
    </row>
    <row r="123" spans="1:5" x14ac:dyDescent="0.2">
      <c r="A123" s="38">
        <v>21094</v>
      </c>
      <c r="B123" s="48">
        <f>VLOOKUP(Table311[[#This Row],[Date]],'DB Details'!$A:$L,12)</f>
        <v>41.1</v>
      </c>
      <c r="C123" s="49">
        <f>VLOOKUP(Table311[[#This Row],[Date]],'DB Details'!$A:$Q,16)</f>
        <v>3.551347149057514E-3</v>
      </c>
      <c r="D123" s="49">
        <f>VLOOKUP(Table311[[#This Row],[Date]],'DB Details'!$A:$Q,15)</f>
        <v>-1.0342796552445251E-2</v>
      </c>
      <c r="E123" s="49">
        <f>VLOOKUP(Table311[[#This Row],[Date]],'DB Details'!$A:$Q,17)</f>
        <v>-4.0733759741440001E-2</v>
      </c>
    </row>
    <row r="124" spans="1:5" x14ac:dyDescent="0.2">
      <c r="A124" s="38">
        <v>21125</v>
      </c>
      <c r="B124" s="48">
        <f>VLOOKUP(Table311[[#This Row],[Date]],'DB Details'!$A:$L,12)</f>
        <v>40.4</v>
      </c>
      <c r="C124" s="49">
        <f>VLOOKUP(Table311[[#This Row],[Date]],'DB Details'!$A:$Q,16)</f>
        <v>3.551347149057514E-3</v>
      </c>
      <c r="D124" s="49">
        <f>VLOOKUP(Table311[[#This Row],[Date]],'DB Details'!$A:$Q,15)</f>
        <v>-1.0342796552445251E-2</v>
      </c>
      <c r="E124" s="49">
        <f>VLOOKUP(Table311[[#This Row],[Date]],'DB Details'!$A:$Q,17)</f>
        <v>-4.0733759741440001E-2</v>
      </c>
    </row>
    <row r="125" spans="1:5" x14ac:dyDescent="0.2">
      <c r="A125" s="38">
        <v>21155</v>
      </c>
      <c r="B125" s="48">
        <f>VLOOKUP(Table311[[#This Row],[Date]],'DB Details'!$A:$L,12)</f>
        <v>36.799999999999997</v>
      </c>
      <c r="C125" s="49">
        <f>VLOOKUP(Table311[[#This Row],[Date]],'DB Details'!$A:$Q,16)</f>
        <v>3.551347149057514E-3</v>
      </c>
      <c r="D125" s="49">
        <f>VLOOKUP(Table311[[#This Row],[Date]],'DB Details'!$A:$Q,15)</f>
        <v>-1.0342796552445251E-2</v>
      </c>
      <c r="E125" s="49">
        <f>VLOOKUP(Table311[[#This Row],[Date]],'DB Details'!$A:$Q,17)</f>
        <v>-4.0733759741440001E-2</v>
      </c>
    </row>
    <row r="126" spans="1:5" x14ac:dyDescent="0.2">
      <c r="A126" s="38">
        <v>21186</v>
      </c>
      <c r="B126" s="48">
        <f>VLOOKUP(Table311[[#This Row],[Date]],'DB Details'!$A:$L,12)</f>
        <v>33.4</v>
      </c>
      <c r="C126" s="49">
        <f>VLOOKUP(Table311[[#This Row],[Date]],'DB Details'!$A:$Q,16)</f>
        <v>-2.8714282899375131E-2</v>
      </c>
      <c r="D126" s="49">
        <f>VLOOKUP(Table311[[#This Row],[Date]],'DB Details'!$A:$Q,15)</f>
        <v>-2.595440044879475E-2</v>
      </c>
      <c r="E126" s="49">
        <f>VLOOKUP(Table311[[#This Row],[Date]],'DB Details'!$A:$Q,17)</f>
        <v>-9.984529734545633E-2</v>
      </c>
    </row>
    <row r="127" spans="1:5" x14ac:dyDescent="0.2">
      <c r="A127" s="38">
        <v>21217</v>
      </c>
      <c r="B127" s="48">
        <f>VLOOKUP(Table311[[#This Row],[Date]],'DB Details'!$A:$L,12)</f>
        <v>37.200000000000003</v>
      </c>
      <c r="C127" s="49">
        <f>VLOOKUP(Table311[[#This Row],[Date]],'DB Details'!$A:$Q,16)</f>
        <v>-2.8714282899375131E-2</v>
      </c>
      <c r="D127" s="49">
        <f>VLOOKUP(Table311[[#This Row],[Date]],'DB Details'!$A:$Q,15)</f>
        <v>-2.595440044879475E-2</v>
      </c>
      <c r="E127" s="49">
        <f>VLOOKUP(Table311[[#This Row],[Date]],'DB Details'!$A:$Q,17)</f>
        <v>-9.984529734545633E-2</v>
      </c>
    </row>
    <row r="128" spans="1:5" x14ac:dyDescent="0.2">
      <c r="A128" s="38">
        <v>21245</v>
      </c>
      <c r="B128" s="48">
        <f>VLOOKUP(Table311[[#This Row],[Date]],'DB Details'!$A:$L,12)</f>
        <v>39.799999999999997</v>
      </c>
      <c r="C128" s="49">
        <f>VLOOKUP(Table311[[#This Row],[Date]],'DB Details'!$A:$Q,16)</f>
        <v>-2.8714282899375131E-2</v>
      </c>
      <c r="D128" s="49">
        <f>VLOOKUP(Table311[[#This Row],[Date]],'DB Details'!$A:$Q,15)</f>
        <v>-2.595440044879475E-2</v>
      </c>
      <c r="E128" s="49">
        <f>VLOOKUP(Table311[[#This Row],[Date]],'DB Details'!$A:$Q,17)</f>
        <v>-9.984529734545633E-2</v>
      </c>
    </row>
    <row r="129" spans="1:5" x14ac:dyDescent="0.2">
      <c r="A129" s="38">
        <v>21276</v>
      </c>
      <c r="B129" s="48">
        <f>VLOOKUP(Table311[[#This Row],[Date]],'DB Details'!$A:$L,12)</f>
        <v>39.1</v>
      </c>
      <c r="C129" s="49">
        <f>VLOOKUP(Table311[[#This Row],[Date]],'DB Details'!$A:$Q,16)</f>
        <v>-2.0184094850251012E-2</v>
      </c>
      <c r="D129" s="49">
        <f>VLOOKUP(Table311[[#This Row],[Date]],'DB Details'!$A:$Q,15)</f>
        <v>6.5722672602819441E-3</v>
      </c>
      <c r="E129" s="49">
        <f>VLOOKUP(Table311[[#This Row],[Date]],'DB Details'!$A:$Q,17)</f>
        <v>2.654937463692297E-2</v>
      </c>
    </row>
    <row r="130" spans="1:5" x14ac:dyDescent="0.2">
      <c r="A130" s="38">
        <v>21306</v>
      </c>
      <c r="B130" s="48">
        <f>VLOOKUP(Table311[[#This Row],[Date]],'DB Details'!$A:$L,12)</f>
        <v>46.6</v>
      </c>
      <c r="C130" s="49">
        <f>VLOOKUP(Table311[[#This Row],[Date]],'DB Details'!$A:$Q,16)</f>
        <v>-2.0184094850251012E-2</v>
      </c>
      <c r="D130" s="49">
        <f>VLOOKUP(Table311[[#This Row],[Date]],'DB Details'!$A:$Q,15)</f>
        <v>6.5722672602819441E-3</v>
      </c>
      <c r="E130" s="49">
        <f>VLOOKUP(Table311[[#This Row],[Date]],'DB Details'!$A:$Q,17)</f>
        <v>2.654937463692297E-2</v>
      </c>
    </row>
    <row r="131" spans="1:5" x14ac:dyDescent="0.2">
      <c r="A131" s="38">
        <v>21337</v>
      </c>
      <c r="B131" s="48">
        <f>VLOOKUP(Table311[[#This Row],[Date]],'DB Details'!$A:$L,12)</f>
        <v>51.4</v>
      </c>
      <c r="C131" s="49">
        <f>VLOOKUP(Table311[[#This Row],[Date]],'DB Details'!$A:$Q,16)</f>
        <v>-2.0184094850251012E-2</v>
      </c>
      <c r="D131" s="49">
        <f>VLOOKUP(Table311[[#This Row],[Date]],'DB Details'!$A:$Q,15)</f>
        <v>6.5722672602819441E-3</v>
      </c>
      <c r="E131" s="49">
        <f>VLOOKUP(Table311[[#This Row],[Date]],'DB Details'!$A:$Q,17)</f>
        <v>2.654937463692297E-2</v>
      </c>
    </row>
    <row r="132" spans="1:5" x14ac:dyDescent="0.2">
      <c r="A132" s="38">
        <v>21367</v>
      </c>
      <c r="B132" s="48">
        <f>VLOOKUP(Table311[[#This Row],[Date]],'DB Details'!$A:$L,12)</f>
        <v>54.7</v>
      </c>
      <c r="C132" s="49">
        <f>VLOOKUP(Table311[[#This Row],[Date]],'DB Details'!$A:$Q,16)</f>
        <v>-7.2479788556697733E-3</v>
      </c>
      <c r="D132" s="49">
        <f>VLOOKUP(Table311[[#This Row],[Date]],'DB Details'!$A:$Q,15)</f>
        <v>2.3132170410894361E-2</v>
      </c>
      <c r="E132" s="49">
        <f>VLOOKUP(Table311[[#This Row],[Date]],'DB Details'!$A:$Q,17)</f>
        <v>9.5789063668671348E-2</v>
      </c>
    </row>
    <row r="133" spans="1:5" x14ac:dyDescent="0.2">
      <c r="A133" s="38">
        <v>21398</v>
      </c>
      <c r="B133" s="48">
        <f>VLOOKUP(Table311[[#This Row],[Date]],'DB Details'!$A:$L,12)</f>
        <v>57.3</v>
      </c>
      <c r="C133" s="49">
        <f>VLOOKUP(Table311[[#This Row],[Date]],'DB Details'!$A:$Q,16)</f>
        <v>-7.2479788556697733E-3</v>
      </c>
      <c r="D133" s="49">
        <f>VLOOKUP(Table311[[#This Row],[Date]],'DB Details'!$A:$Q,15)</f>
        <v>2.3132170410894361E-2</v>
      </c>
      <c r="E133" s="49">
        <f>VLOOKUP(Table311[[#This Row],[Date]],'DB Details'!$A:$Q,17)</f>
        <v>9.5789063668671348E-2</v>
      </c>
    </row>
    <row r="134" spans="1:5" x14ac:dyDescent="0.2">
      <c r="A134" s="38">
        <v>21429</v>
      </c>
      <c r="B134" s="48">
        <f>VLOOKUP(Table311[[#This Row],[Date]],'DB Details'!$A:$L,12)</f>
        <v>59.8</v>
      </c>
      <c r="C134" s="49">
        <f>VLOOKUP(Table311[[#This Row],[Date]],'DB Details'!$A:$Q,16)</f>
        <v>-7.2479788556697733E-3</v>
      </c>
      <c r="D134" s="49">
        <f>VLOOKUP(Table311[[#This Row],[Date]],'DB Details'!$A:$Q,15)</f>
        <v>2.3132170410894361E-2</v>
      </c>
      <c r="E134" s="49">
        <f>VLOOKUP(Table311[[#This Row],[Date]],'DB Details'!$A:$Q,17)</f>
        <v>9.5789063668671348E-2</v>
      </c>
    </row>
    <row r="135" spans="1:5" x14ac:dyDescent="0.2">
      <c r="A135" s="38">
        <v>21459</v>
      </c>
      <c r="B135" s="48">
        <f>VLOOKUP(Table311[[#This Row],[Date]],'DB Details'!$A:$L,12)</f>
        <v>62.3</v>
      </c>
      <c r="C135" s="49">
        <f>VLOOKUP(Table311[[#This Row],[Date]],'DB Details'!$A:$Q,16)</f>
        <v>2.6581373345278859E-2</v>
      </c>
      <c r="D135" s="49">
        <f>VLOOKUP(Table311[[#This Row],[Date]],'DB Details'!$A:$Q,15)</f>
        <v>2.338109559842837E-2</v>
      </c>
      <c r="E135" s="49">
        <f>VLOOKUP(Table311[[#This Row],[Date]],'DB Details'!$A:$Q,17)</f>
        <v>9.6855862537051252E-2</v>
      </c>
    </row>
    <row r="136" spans="1:5" x14ac:dyDescent="0.2">
      <c r="A136" s="38">
        <v>21490</v>
      </c>
      <c r="B136" s="48">
        <f>VLOOKUP(Table311[[#This Row],[Date]],'DB Details'!$A:$L,12)</f>
        <v>62.7</v>
      </c>
      <c r="C136" s="49">
        <f>VLOOKUP(Table311[[#This Row],[Date]],'DB Details'!$A:$Q,16)</f>
        <v>2.6581373345278859E-2</v>
      </c>
      <c r="D136" s="49">
        <f>VLOOKUP(Table311[[#This Row],[Date]],'DB Details'!$A:$Q,15)</f>
        <v>2.338109559842837E-2</v>
      </c>
      <c r="E136" s="49">
        <f>VLOOKUP(Table311[[#This Row],[Date]],'DB Details'!$A:$Q,17)</f>
        <v>9.6855862537051252E-2</v>
      </c>
    </row>
    <row r="137" spans="1:5" x14ac:dyDescent="0.2">
      <c r="A137" s="38">
        <v>21520</v>
      </c>
      <c r="B137" s="48">
        <f>VLOOKUP(Table311[[#This Row],[Date]],'DB Details'!$A:$L,12)</f>
        <v>60.5</v>
      </c>
      <c r="C137" s="49">
        <f>VLOOKUP(Table311[[#This Row],[Date]],'DB Details'!$A:$Q,16)</f>
        <v>2.6581373345278859E-2</v>
      </c>
      <c r="D137" s="49">
        <f>VLOOKUP(Table311[[#This Row],[Date]],'DB Details'!$A:$Q,15)</f>
        <v>2.338109559842837E-2</v>
      </c>
      <c r="E137" s="49">
        <f>VLOOKUP(Table311[[#This Row],[Date]],'DB Details'!$A:$Q,17)</f>
        <v>9.6855862537051252E-2</v>
      </c>
    </row>
    <row r="138" spans="1:5" x14ac:dyDescent="0.2">
      <c r="A138" s="38">
        <v>21551</v>
      </c>
      <c r="B138" s="48">
        <f>VLOOKUP(Table311[[#This Row],[Date]],'DB Details'!$A:$L,12)</f>
        <v>64.400000000000006</v>
      </c>
      <c r="C138" s="49">
        <f>VLOOKUP(Table311[[#This Row],[Date]],'DB Details'!$A:$Q,16)</f>
        <v>7.4166492164959338E-2</v>
      </c>
      <c r="D138" s="49">
        <f>VLOOKUP(Table311[[#This Row],[Date]],'DB Details'!$A:$Q,15)</f>
        <v>1.91955280360675E-2</v>
      </c>
      <c r="E138" s="49">
        <f>VLOOKUP(Table311[[#This Row],[Date]],'DB Details'!$A:$Q,17)</f>
        <v>7.9021349466726676E-2</v>
      </c>
    </row>
    <row r="139" spans="1:5" x14ac:dyDescent="0.2">
      <c r="A139" s="38">
        <v>21582</v>
      </c>
      <c r="B139" s="48">
        <f>VLOOKUP(Table311[[#This Row],[Date]],'DB Details'!$A:$L,12)</f>
        <v>66.900000000000006</v>
      </c>
      <c r="C139" s="49">
        <f>VLOOKUP(Table311[[#This Row],[Date]],'DB Details'!$A:$Q,16)</f>
        <v>7.4166492164959338E-2</v>
      </c>
      <c r="D139" s="49">
        <f>VLOOKUP(Table311[[#This Row],[Date]],'DB Details'!$A:$Q,15)</f>
        <v>1.91955280360675E-2</v>
      </c>
      <c r="E139" s="49">
        <f>VLOOKUP(Table311[[#This Row],[Date]],'DB Details'!$A:$Q,17)</f>
        <v>7.9021349466726676E-2</v>
      </c>
    </row>
    <row r="140" spans="1:5" x14ac:dyDescent="0.2">
      <c r="A140" s="38">
        <v>21610</v>
      </c>
      <c r="B140" s="48">
        <f>VLOOKUP(Table311[[#This Row],[Date]],'DB Details'!$A:$L,12)</f>
        <v>67.099999999999994</v>
      </c>
      <c r="C140" s="49">
        <f>VLOOKUP(Table311[[#This Row],[Date]],'DB Details'!$A:$Q,16)</f>
        <v>7.4166492164959338E-2</v>
      </c>
      <c r="D140" s="49">
        <f>VLOOKUP(Table311[[#This Row],[Date]],'DB Details'!$A:$Q,15)</f>
        <v>1.91955280360675E-2</v>
      </c>
      <c r="E140" s="49">
        <f>VLOOKUP(Table311[[#This Row],[Date]],'DB Details'!$A:$Q,17)</f>
        <v>7.9021349466726676E-2</v>
      </c>
    </row>
    <row r="141" spans="1:5" x14ac:dyDescent="0.2">
      <c r="A141" s="38">
        <v>21641</v>
      </c>
      <c r="B141" s="48">
        <f>VLOOKUP(Table311[[#This Row],[Date]],'DB Details'!$A:$L,12)</f>
        <v>66.900000000000006</v>
      </c>
      <c r="C141" s="49">
        <f>VLOOKUP(Table311[[#This Row],[Date]],'DB Details'!$A:$Q,16)</f>
        <v>9.121898479706364E-2</v>
      </c>
      <c r="D141" s="49">
        <f>VLOOKUP(Table311[[#This Row],[Date]],'DB Details'!$A:$Q,15)</f>
        <v>2.2551695306433021E-2</v>
      </c>
      <c r="E141" s="49">
        <f>VLOOKUP(Table311[[#This Row],[Date]],'DB Details'!$A:$Q,17)</f>
        <v>9.3304390916545632E-2</v>
      </c>
    </row>
    <row r="142" spans="1:5" x14ac:dyDescent="0.2">
      <c r="A142" s="38">
        <v>21671</v>
      </c>
      <c r="B142" s="48">
        <f>VLOOKUP(Table311[[#This Row],[Date]],'DB Details'!$A:$L,12)</f>
        <v>68.2</v>
      </c>
      <c r="C142" s="49">
        <f>VLOOKUP(Table311[[#This Row],[Date]],'DB Details'!$A:$Q,16)</f>
        <v>9.121898479706364E-2</v>
      </c>
      <c r="D142" s="49">
        <f>VLOOKUP(Table311[[#This Row],[Date]],'DB Details'!$A:$Q,15)</f>
        <v>2.2551695306433021E-2</v>
      </c>
      <c r="E142" s="49">
        <f>VLOOKUP(Table311[[#This Row],[Date]],'DB Details'!$A:$Q,17)</f>
        <v>9.3304390916545632E-2</v>
      </c>
    </row>
    <row r="143" spans="1:5" x14ac:dyDescent="0.2">
      <c r="A143" s="38">
        <v>21702</v>
      </c>
      <c r="B143" s="48">
        <f>VLOOKUP(Table311[[#This Row],[Date]],'DB Details'!$A:$L,12)</f>
        <v>64.400000000000006</v>
      </c>
      <c r="C143" s="49">
        <f>VLOOKUP(Table311[[#This Row],[Date]],'DB Details'!$A:$Q,16)</f>
        <v>9.121898479706364E-2</v>
      </c>
      <c r="D143" s="49">
        <f>VLOOKUP(Table311[[#This Row],[Date]],'DB Details'!$A:$Q,15)</f>
        <v>2.2551695306433021E-2</v>
      </c>
      <c r="E143" s="49">
        <f>VLOOKUP(Table311[[#This Row],[Date]],'DB Details'!$A:$Q,17)</f>
        <v>9.3304390916545632E-2</v>
      </c>
    </row>
    <row r="144" spans="1:5" x14ac:dyDescent="0.2">
      <c r="A144" s="38">
        <v>21732</v>
      </c>
      <c r="B144" s="48">
        <f>VLOOKUP(Table311[[#This Row],[Date]],'DB Details'!$A:$L,12)</f>
        <v>61.5</v>
      </c>
      <c r="C144" s="49">
        <f>VLOOKUP(Table311[[#This Row],[Date]],'DB Details'!$A:$Q,16)</f>
        <v>6.7299987446212337E-2</v>
      </c>
      <c r="D144" s="49">
        <f>VLOOKUP(Table311[[#This Row],[Date]],'DB Details'!$A:$Q,15)</f>
        <v>7.0560341143907266E-4</v>
      </c>
      <c r="E144" s="49">
        <f>VLOOKUP(Table311[[#This Row],[Date]],'DB Details'!$A:$Q,17)</f>
        <v>2.8254023082616708E-3</v>
      </c>
    </row>
    <row r="145" spans="1:5" x14ac:dyDescent="0.2">
      <c r="A145" s="38">
        <v>21763</v>
      </c>
      <c r="B145" s="48">
        <f>VLOOKUP(Table311[[#This Row],[Date]],'DB Details'!$A:$L,12)</f>
        <v>55.1</v>
      </c>
      <c r="C145" s="49">
        <f>VLOOKUP(Table311[[#This Row],[Date]],'DB Details'!$A:$Q,16)</f>
        <v>6.7299987446212337E-2</v>
      </c>
      <c r="D145" s="49">
        <f>VLOOKUP(Table311[[#This Row],[Date]],'DB Details'!$A:$Q,15)</f>
        <v>7.0560341143907266E-4</v>
      </c>
      <c r="E145" s="49">
        <f>VLOOKUP(Table311[[#This Row],[Date]],'DB Details'!$A:$Q,17)</f>
        <v>2.8254023082616708E-3</v>
      </c>
    </row>
    <row r="146" spans="1:5" x14ac:dyDescent="0.2">
      <c r="A146" s="38">
        <v>21794</v>
      </c>
      <c r="B146" s="48">
        <f>VLOOKUP(Table311[[#This Row],[Date]],'DB Details'!$A:$L,12)</f>
        <v>48.3</v>
      </c>
      <c r="C146" s="49">
        <f>VLOOKUP(Table311[[#This Row],[Date]],'DB Details'!$A:$Q,16)</f>
        <v>6.7299987446212337E-2</v>
      </c>
      <c r="D146" s="49">
        <f>VLOOKUP(Table311[[#This Row],[Date]],'DB Details'!$A:$Q,15)</f>
        <v>7.0560341143907266E-4</v>
      </c>
      <c r="E146" s="49">
        <f>VLOOKUP(Table311[[#This Row],[Date]],'DB Details'!$A:$Q,17)</f>
        <v>2.8254023082616708E-3</v>
      </c>
    </row>
    <row r="147" spans="1:5" x14ac:dyDescent="0.2">
      <c r="A147" s="38">
        <v>21824</v>
      </c>
      <c r="B147" s="48">
        <f>VLOOKUP(Table311[[#This Row],[Date]],'DB Details'!$A:$L,12)</f>
        <v>49.7</v>
      </c>
      <c r="C147" s="49">
        <f>VLOOKUP(Table311[[#This Row],[Date]],'DB Details'!$A:$Q,16)</f>
        <v>4.588663294771754E-2</v>
      </c>
      <c r="D147" s="49">
        <f>VLOOKUP(Table311[[#This Row],[Date]],'DB Details'!$A:$Q,15)</f>
        <v>2.8488905531139528E-3</v>
      </c>
      <c r="E147" s="49">
        <f>VLOOKUP(Table311[[#This Row],[Date]],'DB Details'!$A:$Q,17)</f>
        <v>1.144435183103387E-2</v>
      </c>
    </row>
    <row r="148" spans="1:5" x14ac:dyDescent="0.2">
      <c r="A148" s="38">
        <v>21855</v>
      </c>
      <c r="B148" s="48">
        <f>VLOOKUP(Table311[[#This Row],[Date]],'DB Details'!$A:$L,12)</f>
        <v>50.6</v>
      </c>
      <c r="C148" s="49">
        <f>VLOOKUP(Table311[[#This Row],[Date]],'DB Details'!$A:$Q,16)</f>
        <v>4.588663294771754E-2</v>
      </c>
      <c r="D148" s="49">
        <f>VLOOKUP(Table311[[#This Row],[Date]],'DB Details'!$A:$Q,15)</f>
        <v>2.8488905531139528E-3</v>
      </c>
      <c r="E148" s="49">
        <f>VLOOKUP(Table311[[#This Row],[Date]],'DB Details'!$A:$Q,17)</f>
        <v>1.144435183103387E-2</v>
      </c>
    </row>
    <row r="149" spans="1:5" x14ac:dyDescent="0.2">
      <c r="A149" s="38">
        <v>21885</v>
      </c>
      <c r="B149" s="48">
        <f>VLOOKUP(Table311[[#This Row],[Date]],'DB Details'!$A:$L,12)</f>
        <v>58.2</v>
      </c>
      <c r="C149" s="49">
        <f>VLOOKUP(Table311[[#This Row],[Date]],'DB Details'!$A:$Q,16)</f>
        <v>4.588663294771754E-2</v>
      </c>
      <c r="D149" s="49">
        <f>VLOOKUP(Table311[[#This Row],[Date]],'DB Details'!$A:$Q,15)</f>
        <v>2.8488905531139528E-3</v>
      </c>
      <c r="E149" s="49">
        <f>VLOOKUP(Table311[[#This Row],[Date]],'DB Details'!$A:$Q,17)</f>
        <v>1.144435183103387E-2</v>
      </c>
    </row>
    <row r="150" spans="1:5" x14ac:dyDescent="0.2">
      <c r="A150" s="38">
        <v>21916</v>
      </c>
      <c r="B150" s="48">
        <f>VLOOKUP(Table311[[#This Row],[Date]],'DB Details'!$A:$L,12)</f>
        <v>61.5</v>
      </c>
      <c r="C150" s="49">
        <f>VLOOKUP(Table311[[#This Row],[Date]],'DB Details'!$A:$Q,16)</f>
        <v>4.9254188089672891E-2</v>
      </c>
      <c r="D150" s="49">
        <f>VLOOKUP(Table311[[#This Row],[Date]],'DB Details'!$A:$Q,15)</f>
        <v>2.2477142919530051E-2</v>
      </c>
      <c r="E150" s="49">
        <f>VLOOKUP(Table311[[#This Row],[Date]],'DB Details'!$A:$Q,17)</f>
        <v>9.298558243454158E-2</v>
      </c>
    </row>
    <row r="151" spans="1:5" x14ac:dyDescent="0.2">
      <c r="A151" s="38">
        <v>21947</v>
      </c>
      <c r="B151" s="48">
        <f>VLOOKUP(Table311[[#This Row],[Date]],'DB Details'!$A:$L,12)</f>
        <v>52.3</v>
      </c>
      <c r="C151" s="49">
        <f>VLOOKUP(Table311[[#This Row],[Date]],'DB Details'!$A:$Q,16)</f>
        <v>4.9254188089672891E-2</v>
      </c>
      <c r="D151" s="49">
        <f>VLOOKUP(Table311[[#This Row],[Date]],'DB Details'!$A:$Q,15)</f>
        <v>2.2477142919530051E-2</v>
      </c>
      <c r="E151" s="49">
        <f>VLOOKUP(Table311[[#This Row],[Date]],'DB Details'!$A:$Q,17)</f>
        <v>9.298558243454158E-2</v>
      </c>
    </row>
    <row r="152" spans="1:5" x14ac:dyDescent="0.2">
      <c r="A152" s="38">
        <v>21976</v>
      </c>
      <c r="B152" s="48">
        <f>VLOOKUP(Table311[[#This Row],[Date]],'DB Details'!$A:$L,12)</f>
        <v>47.8</v>
      </c>
      <c r="C152" s="49">
        <f>VLOOKUP(Table311[[#This Row],[Date]],'DB Details'!$A:$Q,16)</f>
        <v>4.9254188089672891E-2</v>
      </c>
      <c r="D152" s="49">
        <f>VLOOKUP(Table311[[#This Row],[Date]],'DB Details'!$A:$Q,15)</f>
        <v>2.2477142919530051E-2</v>
      </c>
      <c r="E152" s="49">
        <f>VLOOKUP(Table311[[#This Row],[Date]],'DB Details'!$A:$Q,17)</f>
        <v>9.298558243454158E-2</v>
      </c>
    </row>
    <row r="153" spans="1:5" x14ac:dyDescent="0.2">
      <c r="A153" s="38">
        <v>22007</v>
      </c>
      <c r="B153" s="48">
        <f>VLOOKUP(Table311[[#This Row],[Date]],'DB Details'!$A:$L,12)</f>
        <v>45.3</v>
      </c>
      <c r="C153" s="49">
        <f>VLOOKUP(Table311[[#This Row],[Date]],'DB Details'!$A:$Q,16)</f>
        <v>2.0582082118588349E-2</v>
      </c>
      <c r="D153" s="49">
        <f>VLOOKUP(Table311[[#This Row],[Date]],'DB Details'!$A:$Q,15)</f>
        <v>-5.3907336126427109E-3</v>
      </c>
      <c r="E153" s="49">
        <f>VLOOKUP(Table311[[#This Row],[Date]],'DB Details'!$A:$Q,17)</f>
        <v>-2.138920017185875E-2</v>
      </c>
    </row>
    <row r="154" spans="1:5" x14ac:dyDescent="0.2">
      <c r="A154" s="38">
        <v>22037</v>
      </c>
      <c r="B154" s="48">
        <f>VLOOKUP(Table311[[#This Row],[Date]],'DB Details'!$A:$L,12)</f>
        <v>42.6</v>
      </c>
      <c r="C154" s="49">
        <f>VLOOKUP(Table311[[#This Row],[Date]],'DB Details'!$A:$Q,16)</f>
        <v>2.0582082118588349E-2</v>
      </c>
      <c r="D154" s="49">
        <f>VLOOKUP(Table311[[#This Row],[Date]],'DB Details'!$A:$Q,15)</f>
        <v>-5.3907336126427109E-3</v>
      </c>
      <c r="E154" s="49">
        <f>VLOOKUP(Table311[[#This Row],[Date]],'DB Details'!$A:$Q,17)</f>
        <v>-2.138920017185875E-2</v>
      </c>
    </row>
    <row r="155" spans="1:5" x14ac:dyDescent="0.2">
      <c r="A155" s="38">
        <v>22068</v>
      </c>
      <c r="B155" s="48">
        <f>VLOOKUP(Table311[[#This Row],[Date]],'DB Details'!$A:$L,12)</f>
        <v>44.4</v>
      </c>
      <c r="C155" s="49">
        <f>VLOOKUP(Table311[[#This Row],[Date]],'DB Details'!$A:$Q,16)</f>
        <v>2.0582082118588349E-2</v>
      </c>
      <c r="D155" s="49">
        <f>VLOOKUP(Table311[[#This Row],[Date]],'DB Details'!$A:$Q,15)</f>
        <v>-5.3907336126427109E-3</v>
      </c>
      <c r="E155" s="49">
        <f>VLOOKUP(Table311[[#This Row],[Date]],'DB Details'!$A:$Q,17)</f>
        <v>-2.138920017185875E-2</v>
      </c>
    </row>
    <row r="156" spans="1:5" x14ac:dyDescent="0.2">
      <c r="A156" s="38">
        <v>22098</v>
      </c>
      <c r="B156" s="48">
        <f>VLOOKUP(Table311[[#This Row],[Date]],'DB Details'!$A:$L,12)</f>
        <v>43.7</v>
      </c>
      <c r="C156" s="49">
        <f>VLOOKUP(Table311[[#This Row],[Date]],'DB Details'!$A:$Q,16)</f>
        <v>2.4853887607873479E-2</v>
      </c>
      <c r="D156" s="49">
        <f>VLOOKUP(Table311[[#This Row],[Date]],'DB Details'!$A:$Q,15)</f>
        <v>4.8942127988755441E-3</v>
      </c>
      <c r="E156" s="49">
        <f>VLOOKUP(Table311[[#This Row],[Date]],'DB Details'!$A:$Q,17)</f>
        <v>1.9721040613348121E-2</v>
      </c>
    </row>
    <row r="157" spans="1:5" x14ac:dyDescent="0.2">
      <c r="A157" s="38">
        <v>22129</v>
      </c>
      <c r="B157" s="48">
        <f>VLOOKUP(Table311[[#This Row],[Date]],'DB Details'!$A:$L,12)</f>
        <v>47.6</v>
      </c>
      <c r="C157" s="49">
        <f>VLOOKUP(Table311[[#This Row],[Date]],'DB Details'!$A:$Q,16)</f>
        <v>2.4853887607873479E-2</v>
      </c>
      <c r="D157" s="49">
        <f>VLOOKUP(Table311[[#This Row],[Date]],'DB Details'!$A:$Q,15)</f>
        <v>4.8942127988755441E-3</v>
      </c>
      <c r="E157" s="49">
        <f>VLOOKUP(Table311[[#This Row],[Date]],'DB Details'!$A:$Q,17)</f>
        <v>1.9721040613348121E-2</v>
      </c>
    </row>
    <row r="158" spans="1:5" x14ac:dyDescent="0.2">
      <c r="A158" s="38">
        <v>22160</v>
      </c>
      <c r="B158" s="48">
        <f>VLOOKUP(Table311[[#This Row],[Date]],'DB Details'!$A:$L,12)</f>
        <v>45.4</v>
      </c>
      <c r="C158" s="49">
        <f>VLOOKUP(Table311[[#This Row],[Date]],'DB Details'!$A:$Q,16)</f>
        <v>2.4853887607873479E-2</v>
      </c>
      <c r="D158" s="49">
        <f>VLOOKUP(Table311[[#This Row],[Date]],'DB Details'!$A:$Q,15)</f>
        <v>4.8942127988755441E-3</v>
      </c>
      <c r="E158" s="49">
        <f>VLOOKUP(Table311[[#This Row],[Date]],'DB Details'!$A:$Q,17)</f>
        <v>1.9721040613348121E-2</v>
      </c>
    </row>
    <row r="159" spans="1:5" x14ac:dyDescent="0.2">
      <c r="A159" s="38">
        <v>22190</v>
      </c>
      <c r="B159" s="48">
        <f>VLOOKUP(Table311[[#This Row],[Date]],'DB Details'!$A:$L,12)</f>
        <v>46</v>
      </c>
      <c r="C159" s="49">
        <f>VLOOKUP(Table311[[#This Row],[Date]],'DB Details'!$A:$Q,16)</f>
        <v>8.8268414337807615E-3</v>
      </c>
      <c r="D159" s="49">
        <f>VLOOKUP(Table311[[#This Row],[Date]],'DB Details'!$A:$Q,15)</f>
        <v>-1.283403329474103E-2</v>
      </c>
      <c r="E159" s="49">
        <f>VLOOKUP(Table311[[#This Row],[Date]],'DB Details'!$A:$Q,17)</f>
        <v>-5.0356287283370382E-2</v>
      </c>
    </row>
    <row r="160" spans="1:5" x14ac:dyDescent="0.2">
      <c r="A160" s="38">
        <v>22221</v>
      </c>
      <c r="B160" s="48">
        <f>VLOOKUP(Table311[[#This Row],[Date]],'DB Details'!$A:$L,12)</f>
        <v>44.3</v>
      </c>
      <c r="C160" s="49">
        <f>VLOOKUP(Table311[[#This Row],[Date]],'DB Details'!$A:$Q,16)</f>
        <v>8.8268414337807615E-3</v>
      </c>
      <c r="D160" s="49">
        <f>VLOOKUP(Table311[[#This Row],[Date]],'DB Details'!$A:$Q,15)</f>
        <v>-1.283403329474103E-2</v>
      </c>
      <c r="E160" s="49">
        <f>VLOOKUP(Table311[[#This Row],[Date]],'DB Details'!$A:$Q,17)</f>
        <v>-5.0356287283370382E-2</v>
      </c>
    </row>
    <row r="161" spans="1:5" x14ac:dyDescent="0.2">
      <c r="A161" s="38">
        <v>22251</v>
      </c>
      <c r="B161" s="48">
        <f>VLOOKUP(Table311[[#This Row],[Date]],'DB Details'!$A:$L,12)</f>
        <v>44.3</v>
      </c>
      <c r="C161" s="49">
        <f>VLOOKUP(Table311[[#This Row],[Date]],'DB Details'!$A:$Q,16)</f>
        <v>8.8268414337807615E-3</v>
      </c>
      <c r="D161" s="49">
        <f>VLOOKUP(Table311[[#This Row],[Date]],'DB Details'!$A:$Q,15)</f>
        <v>-1.283403329474103E-2</v>
      </c>
      <c r="E161" s="49">
        <f>VLOOKUP(Table311[[#This Row],[Date]],'DB Details'!$A:$Q,17)</f>
        <v>-5.0356287283370382E-2</v>
      </c>
    </row>
    <row r="162" spans="1:5" x14ac:dyDescent="0.2">
      <c r="A162" s="38">
        <v>22282</v>
      </c>
      <c r="B162" s="48">
        <f>VLOOKUP(Table311[[#This Row],[Date]],'DB Details'!$A:$L,12)</f>
        <v>43.9</v>
      </c>
      <c r="C162" s="49">
        <f>VLOOKUP(Table311[[#This Row],[Date]],'DB Details'!$A:$Q,16)</f>
        <v>-6.6912824180018144E-3</v>
      </c>
      <c r="D162" s="49">
        <f>VLOOKUP(Table311[[#This Row],[Date]],'DB Details'!$A:$Q,15)</f>
        <v>6.7490454029221309E-3</v>
      </c>
      <c r="E162" s="49">
        <f>VLOOKUP(Table311[[#This Row],[Date]],'DB Details'!$A:$Q,17)</f>
        <v>2.7270711035208169E-2</v>
      </c>
    </row>
    <row r="163" spans="1:5" x14ac:dyDescent="0.2">
      <c r="A163" s="38">
        <v>22313</v>
      </c>
      <c r="B163" s="48">
        <f>VLOOKUP(Table311[[#This Row],[Date]],'DB Details'!$A:$L,12)</f>
        <v>43.6</v>
      </c>
      <c r="C163" s="49">
        <f>VLOOKUP(Table311[[#This Row],[Date]],'DB Details'!$A:$Q,16)</f>
        <v>-6.6912824180018144E-3</v>
      </c>
      <c r="D163" s="49">
        <f>VLOOKUP(Table311[[#This Row],[Date]],'DB Details'!$A:$Q,15)</f>
        <v>6.7490454029221309E-3</v>
      </c>
      <c r="E163" s="49">
        <f>VLOOKUP(Table311[[#This Row],[Date]],'DB Details'!$A:$Q,17)</f>
        <v>2.7270711035208169E-2</v>
      </c>
    </row>
    <row r="164" spans="1:5" x14ac:dyDescent="0.2">
      <c r="A164" s="38">
        <v>22341</v>
      </c>
      <c r="B164" s="48">
        <f>VLOOKUP(Table311[[#This Row],[Date]],'DB Details'!$A:$L,12)</f>
        <v>49.1</v>
      </c>
      <c r="C164" s="49">
        <f>VLOOKUP(Table311[[#This Row],[Date]],'DB Details'!$A:$Q,16)</f>
        <v>-6.6912824180018144E-3</v>
      </c>
      <c r="D164" s="49">
        <f>VLOOKUP(Table311[[#This Row],[Date]],'DB Details'!$A:$Q,15)</f>
        <v>6.7490454029221309E-3</v>
      </c>
      <c r="E164" s="49">
        <f>VLOOKUP(Table311[[#This Row],[Date]],'DB Details'!$A:$Q,17)</f>
        <v>2.7270711035208169E-2</v>
      </c>
    </row>
    <row r="165" spans="1:5" x14ac:dyDescent="0.2">
      <c r="A165" s="38">
        <v>22372</v>
      </c>
      <c r="B165" s="48">
        <f>VLOOKUP(Table311[[#This Row],[Date]],'DB Details'!$A:$L,12)</f>
        <v>57.6</v>
      </c>
      <c r="C165" s="49">
        <f>VLOOKUP(Table311[[#This Row],[Date]],'DB Details'!$A:$Q,16)</f>
        <v>1.564454936035679E-2</v>
      </c>
      <c r="D165" s="49">
        <f>VLOOKUP(Table311[[#This Row],[Date]],'DB Details'!$A:$Q,15)</f>
        <v>1.697434268841248E-2</v>
      </c>
      <c r="E165" s="49">
        <f>VLOOKUP(Table311[[#This Row],[Date]],'DB Details'!$A:$Q,17)</f>
        <v>6.9645786784463759E-2</v>
      </c>
    </row>
    <row r="166" spans="1:5" x14ac:dyDescent="0.2">
      <c r="A166" s="38">
        <v>22402</v>
      </c>
      <c r="B166" s="48">
        <f>VLOOKUP(Table311[[#This Row],[Date]],'DB Details'!$A:$L,12)</f>
        <v>58.9</v>
      </c>
      <c r="C166" s="49">
        <f>VLOOKUP(Table311[[#This Row],[Date]],'DB Details'!$A:$Q,16)</f>
        <v>1.564454936035679E-2</v>
      </c>
      <c r="D166" s="49">
        <f>VLOOKUP(Table311[[#This Row],[Date]],'DB Details'!$A:$Q,15)</f>
        <v>1.697434268841248E-2</v>
      </c>
      <c r="E166" s="49">
        <f>VLOOKUP(Table311[[#This Row],[Date]],'DB Details'!$A:$Q,17)</f>
        <v>6.9645786784463759E-2</v>
      </c>
    </row>
    <row r="167" spans="1:5" x14ac:dyDescent="0.2">
      <c r="A167" s="38">
        <v>22433</v>
      </c>
      <c r="B167" s="48">
        <f>VLOOKUP(Table311[[#This Row],[Date]],'DB Details'!$A:$L,12)</f>
        <v>58.1</v>
      </c>
      <c r="C167" s="49">
        <f>VLOOKUP(Table311[[#This Row],[Date]],'DB Details'!$A:$Q,16)</f>
        <v>1.564454936035679E-2</v>
      </c>
      <c r="D167" s="49">
        <f>VLOOKUP(Table311[[#This Row],[Date]],'DB Details'!$A:$Q,15)</f>
        <v>1.697434268841248E-2</v>
      </c>
      <c r="E167" s="49">
        <f>VLOOKUP(Table311[[#This Row],[Date]],'DB Details'!$A:$Q,17)</f>
        <v>6.9645786784463759E-2</v>
      </c>
    </row>
    <row r="168" spans="1:5" x14ac:dyDescent="0.2">
      <c r="A168" s="38">
        <v>22463</v>
      </c>
      <c r="B168" s="48">
        <f>VLOOKUP(Table311[[#This Row],[Date]],'DB Details'!$A:$L,12)</f>
        <v>58.2</v>
      </c>
      <c r="C168" s="49">
        <f>VLOOKUP(Table311[[#This Row],[Date]],'DB Details'!$A:$Q,16)</f>
        <v>3.009920537414091E-2</v>
      </c>
      <c r="D168" s="49">
        <f>VLOOKUP(Table311[[#This Row],[Date]],'DB Details'!$A:$Q,15)</f>
        <v>1.9195869993213949E-2</v>
      </c>
      <c r="E168" s="49">
        <f>VLOOKUP(Table311[[#This Row],[Date]],'DB Details'!$A:$Q,17)</f>
        <v>7.9022797586295823E-2</v>
      </c>
    </row>
    <row r="169" spans="1:5" x14ac:dyDescent="0.2">
      <c r="A169" s="38">
        <v>22494</v>
      </c>
      <c r="B169" s="48">
        <f>VLOOKUP(Table311[[#This Row],[Date]],'DB Details'!$A:$L,12)</f>
        <v>60.7</v>
      </c>
      <c r="C169" s="49">
        <f>VLOOKUP(Table311[[#This Row],[Date]],'DB Details'!$A:$Q,16)</f>
        <v>3.009920537414091E-2</v>
      </c>
      <c r="D169" s="49">
        <f>VLOOKUP(Table311[[#This Row],[Date]],'DB Details'!$A:$Q,15)</f>
        <v>1.9195869993213949E-2</v>
      </c>
      <c r="E169" s="49">
        <f>VLOOKUP(Table311[[#This Row],[Date]],'DB Details'!$A:$Q,17)</f>
        <v>7.9022797586295823E-2</v>
      </c>
    </row>
    <row r="170" spans="1:5" x14ac:dyDescent="0.2">
      <c r="A170" s="38">
        <v>22525</v>
      </c>
      <c r="B170" s="48">
        <f>VLOOKUP(Table311[[#This Row],[Date]],'DB Details'!$A:$L,12)</f>
        <v>63</v>
      </c>
      <c r="C170" s="49">
        <f>VLOOKUP(Table311[[#This Row],[Date]],'DB Details'!$A:$Q,16)</f>
        <v>3.009920537414091E-2</v>
      </c>
      <c r="D170" s="49">
        <f>VLOOKUP(Table311[[#This Row],[Date]],'DB Details'!$A:$Q,15)</f>
        <v>1.9195869993213949E-2</v>
      </c>
      <c r="E170" s="49">
        <f>VLOOKUP(Table311[[#This Row],[Date]],'DB Details'!$A:$Q,17)</f>
        <v>7.9022797586295823E-2</v>
      </c>
    </row>
    <row r="171" spans="1:5" x14ac:dyDescent="0.2">
      <c r="A171" s="38">
        <v>22555</v>
      </c>
      <c r="B171" s="48">
        <f>VLOOKUP(Table311[[#This Row],[Date]],'DB Details'!$A:$L,12)</f>
        <v>62.2</v>
      </c>
      <c r="C171" s="49">
        <f>VLOOKUP(Table311[[#This Row],[Date]],'DB Details'!$A:$Q,16)</f>
        <v>6.3955298666980812E-2</v>
      </c>
      <c r="D171" s="49">
        <f>VLOOKUP(Table311[[#This Row],[Date]],'DB Details'!$A:$Q,15)</f>
        <v>1.9610980632000841E-2</v>
      </c>
      <c r="E171" s="49">
        <f>VLOOKUP(Table311[[#This Row],[Date]],'DB Details'!$A:$Q,17)</f>
        <v>8.0781782598194907E-2</v>
      </c>
    </row>
    <row r="172" spans="1:5" x14ac:dyDescent="0.2">
      <c r="A172" s="38">
        <v>22586</v>
      </c>
      <c r="B172" s="48">
        <f>VLOOKUP(Table311[[#This Row],[Date]],'DB Details'!$A:$L,12)</f>
        <v>59</v>
      </c>
      <c r="C172" s="49">
        <f>VLOOKUP(Table311[[#This Row],[Date]],'DB Details'!$A:$Q,16)</f>
        <v>6.3955298666980812E-2</v>
      </c>
      <c r="D172" s="49">
        <f>VLOOKUP(Table311[[#This Row],[Date]],'DB Details'!$A:$Q,15)</f>
        <v>1.9610980632000841E-2</v>
      </c>
      <c r="E172" s="49">
        <f>VLOOKUP(Table311[[#This Row],[Date]],'DB Details'!$A:$Q,17)</f>
        <v>8.0781782598194907E-2</v>
      </c>
    </row>
    <row r="173" spans="1:5" x14ac:dyDescent="0.2">
      <c r="A173" s="38">
        <v>22616</v>
      </c>
      <c r="B173" s="48">
        <f>VLOOKUP(Table311[[#This Row],[Date]],'DB Details'!$A:$L,12)</f>
        <v>64.2</v>
      </c>
      <c r="C173" s="49">
        <f>VLOOKUP(Table311[[#This Row],[Date]],'DB Details'!$A:$Q,16)</f>
        <v>6.3955298666980812E-2</v>
      </c>
      <c r="D173" s="49">
        <f>VLOOKUP(Table311[[#This Row],[Date]],'DB Details'!$A:$Q,15)</f>
        <v>1.9610980632000841E-2</v>
      </c>
      <c r="E173" s="49">
        <f>VLOOKUP(Table311[[#This Row],[Date]],'DB Details'!$A:$Q,17)</f>
        <v>8.0781782598194907E-2</v>
      </c>
    </row>
    <row r="174" spans="1:5" x14ac:dyDescent="0.2">
      <c r="A174" s="38">
        <v>22647</v>
      </c>
      <c r="B174" s="48">
        <f>VLOOKUP(Table311[[#This Row],[Date]],'DB Details'!$A:$L,12)</f>
        <v>60.9</v>
      </c>
      <c r="C174" s="49">
        <f>VLOOKUP(Table311[[#This Row],[Date]],'DB Details'!$A:$Q,16)</f>
        <v>7.5672760398462477E-2</v>
      </c>
      <c r="D174" s="49">
        <f>VLOOKUP(Table311[[#This Row],[Date]],'DB Details'!$A:$Q,15)</f>
        <v>1.783648810610167E-2</v>
      </c>
      <c r="E174" s="49">
        <f>VLOOKUP(Table311[[#This Row],[Date]],'DB Details'!$A:$Q,17)</f>
        <v>7.3277593508693117E-2</v>
      </c>
    </row>
    <row r="175" spans="1:5" x14ac:dyDescent="0.2">
      <c r="A175" s="38">
        <v>22678</v>
      </c>
      <c r="B175" s="48">
        <f>VLOOKUP(Table311[[#This Row],[Date]],'DB Details'!$A:$L,12)</f>
        <v>61.1</v>
      </c>
      <c r="C175" s="49">
        <f>VLOOKUP(Table311[[#This Row],[Date]],'DB Details'!$A:$Q,16)</f>
        <v>7.5672760398462477E-2</v>
      </c>
      <c r="D175" s="49">
        <f>VLOOKUP(Table311[[#This Row],[Date]],'DB Details'!$A:$Q,15)</f>
        <v>1.783648810610167E-2</v>
      </c>
      <c r="E175" s="49">
        <f>VLOOKUP(Table311[[#This Row],[Date]],'DB Details'!$A:$Q,17)</f>
        <v>7.3277593508693117E-2</v>
      </c>
    </row>
    <row r="176" spans="1:5" x14ac:dyDescent="0.2">
      <c r="A176" s="38">
        <v>22706</v>
      </c>
      <c r="B176" s="48">
        <f>VLOOKUP(Table311[[#This Row],[Date]],'DB Details'!$A:$L,12)</f>
        <v>60.6</v>
      </c>
      <c r="C176" s="49">
        <f>VLOOKUP(Table311[[#This Row],[Date]],'DB Details'!$A:$Q,16)</f>
        <v>7.5672760398462477E-2</v>
      </c>
      <c r="D176" s="49">
        <f>VLOOKUP(Table311[[#This Row],[Date]],'DB Details'!$A:$Q,15)</f>
        <v>1.783648810610167E-2</v>
      </c>
      <c r="E176" s="49">
        <f>VLOOKUP(Table311[[#This Row],[Date]],'DB Details'!$A:$Q,17)</f>
        <v>7.3277593508693117E-2</v>
      </c>
    </row>
    <row r="177" spans="1:5" x14ac:dyDescent="0.2">
      <c r="A177" s="38">
        <v>22737</v>
      </c>
      <c r="B177" s="48">
        <f>VLOOKUP(Table311[[#This Row],[Date]],'DB Details'!$A:$L,12)</f>
        <v>55.1</v>
      </c>
      <c r="C177" s="49">
        <f>VLOOKUP(Table311[[#This Row],[Date]],'DB Details'!$A:$Q,16)</f>
        <v>6.7276902108341433E-2</v>
      </c>
      <c r="D177" s="49">
        <f>VLOOKUP(Table311[[#This Row],[Date]],'DB Details'!$A:$Q,15)</f>
        <v>9.0366382300993073E-3</v>
      </c>
      <c r="E177" s="49">
        <f>VLOOKUP(Table311[[#This Row],[Date]],'DB Details'!$A:$Q,17)</f>
        <v>3.6639476329429772E-2</v>
      </c>
    </row>
    <row r="178" spans="1:5" x14ac:dyDescent="0.2">
      <c r="A178" s="38">
        <v>22767</v>
      </c>
      <c r="B178" s="48">
        <f>VLOOKUP(Table311[[#This Row],[Date]],'DB Details'!$A:$L,12)</f>
        <v>52.2</v>
      </c>
      <c r="C178" s="49">
        <f>VLOOKUP(Table311[[#This Row],[Date]],'DB Details'!$A:$Q,16)</f>
        <v>6.7276902108341433E-2</v>
      </c>
      <c r="D178" s="49">
        <f>VLOOKUP(Table311[[#This Row],[Date]],'DB Details'!$A:$Q,15)</f>
        <v>9.0366382300993073E-3</v>
      </c>
      <c r="E178" s="49">
        <f>VLOOKUP(Table311[[#This Row],[Date]],'DB Details'!$A:$Q,17)</f>
        <v>3.6639476329429772E-2</v>
      </c>
    </row>
    <row r="179" spans="1:5" x14ac:dyDescent="0.2">
      <c r="A179" s="38">
        <v>22798</v>
      </c>
      <c r="B179" s="48">
        <f>VLOOKUP(Table311[[#This Row],[Date]],'DB Details'!$A:$L,12)</f>
        <v>50.8</v>
      </c>
      <c r="C179" s="49">
        <f>VLOOKUP(Table311[[#This Row],[Date]],'DB Details'!$A:$Q,16)</f>
        <v>6.7276902108341433E-2</v>
      </c>
      <c r="D179" s="49">
        <f>VLOOKUP(Table311[[#This Row],[Date]],'DB Details'!$A:$Q,15)</f>
        <v>9.0366382300993073E-3</v>
      </c>
      <c r="E179" s="49">
        <f>VLOOKUP(Table311[[#This Row],[Date]],'DB Details'!$A:$Q,17)</f>
        <v>3.6639476329429772E-2</v>
      </c>
    </row>
    <row r="180" spans="1:5" x14ac:dyDescent="0.2">
      <c r="A180" s="38">
        <v>22828</v>
      </c>
      <c r="B180" s="48">
        <f>VLOOKUP(Table311[[#This Row],[Date]],'DB Details'!$A:$L,12)</f>
        <v>51</v>
      </c>
      <c r="C180" s="49">
        <f>VLOOKUP(Table311[[#This Row],[Date]],'DB Details'!$A:$Q,16)</f>
        <v>6.0040145291106663E-2</v>
      </c>
      <c r="D180" s="49">
        <f>VLOOKUP(Table311[[#This Row],[Date]],'DB Details'!$A:$Q,15)</f>
        <v>1.228513047875363E-2</v>
      </c>
      <c r="E180" s="49">
        <f>VLOOKUP(Table311[[#This Row],[Date]],'DB Details'!$A:$Q,17)</f>
        <v>5.0053507783781807E-2</v>
      </c>
    </row>
    <row r="181" spans="1:5" x14ac:dyDescent="0.2">
      <c r="A181" s="38">
        <v>22859</v>
      </c>
      <c r="B181" s="48">
        <f>VLOOKUP(Table311[[#This Row],[Date]],'DB Details'!$A:$L,12)</f>
        <v>49.5</v>
      </c>
      <c r="C181" s="49">
        <f>VLOOKUP(Table311[[#This Row],[Date]],'DB Details'!$A:$Q,16)</f>
        <v>6.0040145291106663E-2</v>
      </c>
      <c r="D181" s="49">
        <f>VLOOKUP(Table311[[#This Row],[Date]],'DB Details'!$A:$Q,15)</f>
        <v>1.228513047875363E-2</v>
      </c>
      <c r="E181" s="49">
        <f>VLOOKUP(Table311[[#This Row],[Date]],'DB Details'!$A:$Q,17)</f>
        <v>5.0053507783781807E-2</v>
      </c>
    </row>
    <row r="182" spans="1:5" x14ac:dyDescent="0.2">
      <c r="A182" s="38">
        <v>22890</v>
      </c>
      <c r="B182" s="48">
        <f>VLOOKUP(Table311[[#This Row],[Date]],'DB Details'!$A:$L,12)</f>
        <v>50</v>
      </c>
      <c r="C182" s="49">
        <f>VLOOKUP(Table311[[#This Row],[Date]],'DB Details'!$A:$Q,16)</f>
        <v>6.0040145291106663E-2</v>
      </c>
      <c r="D182" s="49">
        <f>VLOOKUP(Table311[[#This Row],[Date]],'DB Details'!$A:$Q,15)</f>
        <v>1.228513047875363E-2</v>
      </c>
      <c r="E182" s="49">
        <f>VLOOKUP(Table311[[#This Row],[Date]],'DB Details'!$A:$Q,17)</f>
        <v>5.0053507783781807E-2</v>
      </c>
    </row>
    <row r="183" spans="1:5" x14ac:dyDescent="0.2">
      <c r="A183" s="38">
        <v>22920</v>
      </c>
      <c r="B183" s="48">
        <f>VLOOKUP(Table311[[#This Row],[Date]],'DB Details'!$A:$L,12)</f>
        <v>51.2</v>
      </c>
      <c r="C183" s="49">
        <f>VLOOKUP(Table311[[#This Row],[Date]],'DB Details'!$A:$Q,16)</f>
        <v>4.3070989071540139E-2</v>
      </c>
      <c r="D183" s="49">
        <f>VLOOKUP(Table311[[#This Row],[Date]],'DB Details'!$A:$Q,15)</f>
        <v>3.2890157607756991E-3</v>
      </c>
      <c r="E183" s="49">
        <f>VLOOKUP(Table311[[#This Row],[Date]],'DB Details'!$A:$Q,17)</f>
        <v>1.3221111225523609E-2</v>
      </c>
    </row>
    <row r="184" spans="1:5" x14ac:dyDescent="0.2">
      <c r="A184" s="38">
        <v>22951</v>
      </c>
      <c r="B184" s="48">
        <f>VLOOKUP(Table311[[#This Row],[Date]],'DB Details'!$A:$L,12)</f>
        <v>53.8</v>
      </c>
      <c r="C184" s="49">
        <f>VLOOKUP(Table311[[#This Row],[Date]],'DB Details'!$A:$Q,16)</f>
        <v>4.3070989071540139E-2</v>
      </c>
      <c r="D184" s="49">
        <f>VLOOKUP(Table311[[#This Row],[Date]],'DB Details'!$A:$Q,15)</f>
        <v>3.2890157607756991E-3</v>
      </c>
      <c r="E184" s="49">
        <f>VLOOKUP(Table311[[#This Row],[Date]],'DB Details'!$A:$Q,17)</f>
        <v>1.3221111225523609E-2</v>
      </c>
    </row>
    <row r="185" spans="1:5" x14ac:dyDescent="0.2">
      <c r="A185" s="38">
        <v>22981</v>
      </c>
      <c r="B185" s="48">
        <f>VLOOKUP(Table311[[#This Row],[Date]],'DB Details'!$A:$L,12)</f>
        <v>57.2</v>
      </c>
      <c r="C185" s="49">
        <f>VLOOKUP(Table311[[#This Row],[Date]],'DB Details'!$A:$Q,16)</f>
        <v>4.3070989071540139E-2</v>
      </c>
      <c r="D185" s="49">
        <f>VLOOKUP(Table311[[#This Row],[Date]],'DB Details'!$A:$Q,15)</f>
        <v>3.2890157607756991E-3</v>
      </c>
      <c r="E185" s="49">
        <f>VLOOKUP(Table311[[#This Row],[Date]],'DB Details'!$A:$Q,17)</f>
        <v>1.3221111225523609E-2</v>
      </c>
    </row>
    <row r="186" spans="1:5" x14ac:dyDescent="0.2">
      <c r="A186" s="38">
        <v>23012</v>
      </c>
      <c r="B186" s="48">
        <f>VLOOKUP(Table311[[#This Row],[Date]],'DB Details'!$A:$L,12)</f>
        <v>55.2</v>
      </c>
      <c r="C186" s="49">
        <f>VLOOKUP(Table311[[#This Row],[Date]],'DB Details'!$A:$Q,16)</f>
        <v>3.5978663152021979E-2</v>
      </c>
      <c r="D186" s="49">
        <f>VLOOKUP(Table311[[#This Row],[Date]],'DB Details'!$A:$Q,15)</f>
        <v>1.0915743322612029E-2</v>
      </c>
      <c r="E186" s="49">
        <f>VLOOKUP(Table311[[#This Row],[Date]],'DB Details'!$A:$Q,17)</f>
        <v>4.4383110795709342E-2</v>
      </c>
    </row>
    <row r="187" spans="1:5" x14ac:dyDescent="0.2">
      <c r="A187" s="38">
        <v>23043</v>
      </c>
      <c r="B187" s="48">
        <f>VLOOKUP(Table311[[#This Row],[Date]],'DB Details'!$A:$L,12)</f>
        <v>55.1</v>
      </c>
      <c r="C187" s="49">
        <f>VLOOKUP(Table311[[#This Row],[Date]],'DB Details'!$A:$Q,16)</f>
        <v>3.5978663152021979E-2</v>
      </c>
      <c r="D187" s="49">
        <f>VLOOKUP(Table311[[#This Row],[Date]],'DB Details'!$A:$Q,15)</f>
        <v>1.0915743322612029E-2</v>
      </c>
      <c r="E187" s="49">
        <f>VLOOKUP(Table311[[#This Row],[Date]],'DB Details'!$A:$Q,17)</f>
        <v>4.4383110795709342E-2</v>
      </c>
    </row>
    <row r="188" spans="1:5" x14ac:dyDescent="0.2">
      <c r="A188" s="38">
        <v>23071</v>
      </c>
      <c r="B188" s="48">
        <f>VLOOKUP(Table311[[#This Row],[Date]],'DB Details'!$A:$L,12)</f>
        <v>54.7</v>
      </c>
      <c r="C188" s="49">
        <f>VLOOKUP(Table311[[#This Row],[Date]],'DB Details'!$A:$Q,16)</f>
        <v>3.5978663152021979E-2</v>
      </c>
      <c r="D188" s="49">
        <f>VLOOKUP(Table311[[#This Row],[Date]],'DB Details'!$A:$Q,15)</f>
        <v>1.0915743322612029E-2</v>
      </c>
      <c r="E188" s="49">
        <f>VLOOKUP(Table311[[#This Row],[Date]],'DB Details'!$A:$Q,17)</f>
        <v>4.4383110795709342E-2</v>
      </c>
    </row>
    <row r="189" spans="1:5" x14ac:dyDescent="0.2">
      <c r="A189" s="38">
        <v>23102</v>
      </c>
      <c r="B189" s="48">
        <f>VLOOKUP(Table311[[#This Row],[Date]],'DB Details'!$A:$L,12)</f>
        <v>57.6</v>
      </c>
      <c r="C189" s="49">
        <f>VLOOKUP(Table311[[#This Row],[Date]],'DB Details'!$A:$Q,16)</f>
        <v>3.8221569253868229E-2</v>
      </c>
      <c r="D189" s="49">
        <f>VLOOKUP(Table311[[#This Row],[Date]],'DB Details'!$A:$Q,15)</f>
        <v>1.122121452821232E-2</v>
      </c>
      <c r="E189" s="49">
        <f>VLOOKUP(Table311[[#This Row],[Date]],'DB Details'!$A:$Q,17)</f>
        <v>4.5646019606860877E-2</v>
      </c>
    </row>
    <row r="190" spans="1:5" x14ac:dyDescent="0.2">
      <c r="A190" s="38">
        <v>23132</v>
      </c>
      <c r="B190" s="48">
        <f>VLOOKUP(Table311[[#This Row],[Date]],'DB Details'!$A:$L,12)</f>
        <v>59.8</v>
      </c>
      <c r="C190" s="49">
        <f>VLOOKUP(Table311[[#This Row],[Date]],'DB Details'!$A:$Q,16)</f>
        <v>3.8221569253868229E-2</v>
      </c>
      <c r="D190" s="49">
        <f>VLOOKUP(Table311[[#This Row],[Date]],'DB Details'!$A:$Q,15)</f>
        <v>1.122121452821232E-2</v>
      </c>
      <c r="E190" s="49">
        <f>VLOOKUP(Table311[[#This Row],[Date]],'DB Details'!$A:$Q,17)</f>
        <v>4.5646019606860877E-2</v>
      </c>
    </row>
    <row r="191" spans="1:5" x14ac:dyDescent="0.2">
      <c r="A191" s="38">
        <v>23163</v>
      </c>
      <c r="B191" s="48">
        <f>VLOOKUP(Table311[[#This Row],[Date]],'DB Details'!$A:$L,12)</f>
        <v>58.2</v>
      </c>
      <c r="C191" s="49">
        <f>VLOOKUP(Table311[[#This Row],[Date]],'DB Details'!$A:$Q,16)</f>
        <v>3.8221569253868229E-2</v>
      </c>
      <c r="D191" s="49">
        <f>VLOOKUP(Table311[[#This Row],[Date]],'DB Details'!$A:$Q,15)</f>
        <v>1.122121452821232E-2</v>
      </c>
      <c r="E191" s="49">
        <f>VLOOKUP(Table311[[#This Row],[Date]],'DB Details'!$A:$Q,17)</f>
        <v>4.5646019606860877E-2</v>
      </c>
    </row>
    <row r="192" spans="1:5" x14ac:dyDescent="0.2">
      <c r="A192" s="38">
        <v>23193</v>
      </c>
      <c r="B192" s="48">
        <f>VLOOKUP(Table311[[#This Row],[Date]],'DB Details'!$A:$L,12)</f>
        <v>55.5</v>
      </c>
      <c r="C192" s="49">
        <f>VLOOKUP(Table311[[#This Row],[Date]],'DB Details'!$A:$Q,16)</f>
        <v>4.8169293462612943E-2</v>
      </c>
      <c r="D192" s="49">
        <f>VLOOKUP(Table311[[#This Row],[Date]],'DB Details'!$A:$Q,15)</f>
        <v>2.1984344593379179E-2</v>
      </c>
      <c r="E192" s="49">
        <f>VLOOKUP(Table311[[#This Row],[Date]],'DB Details'!$A:$Q,17)</f>
        <v>9.0879981544722765E-2</v>
      </c>
    </row>
    <row r="193" spans="1:5" x14ac:dyDescent="0.2">
      <c r="A193" s="38">
        <v>23224</v>
      </c>
      <c r="B193" s="48">
        <f>VLOOKUP(Table311[[#This Row],[Date]],'DB Details'!$A:$L,12)</f>
        <v>55.1</v>
      </c>
      <c r="C193" s="49">
        <f>VLOOKUP(Table311[[#This Row],[Date]],'DB Details'!$A:$Q,16)</f>
        <v>4.8169293462612943E-2</v>
      </c>
      <c r="D193" s="49">
        <f>VLOOKUP(Table311[[#This Row],[Date]],'DB Details'!$A:$Q,15)</f>
        <v>2.1984344593379179E-2</v>
      </c>
      <c r="E193" s="49">
        <f>VLOOKUP(Table311[[#This Row],[Date]],'DB Details'!$A:$Q,17)</f>
        <v>9.0879981544722765E-2</v>
      </c>
    </row>
    <row r="194" spans="1:5" x14ac:dyDescent="0.2">
      <c r="A194" s="38">
        <v>23255</v>
      </c>
      <c r="B194" s="48">
        <f>VLOOKUP(Table311[[#This Row],[Date]],'DB Details'!$A:$L,12)</f>
        <v>56.9</v>
      </c>
      <c r="C194" s="49">
        <f>VLOOKUP(Table311[[#This Row],[Date]],'DB Details'!$A:$Q,16)</f>
        <v>4.8169293462612943E-2</v>
      </c>
      <c r="D194" s="49">
        <f>VLOOKUP(Table311[[#This Row],[Date]],'DB Details'!$A:$Q,15)</f>
        <v>2.1984344593379179E-2</v>
      </c>
      <c r="E194" s="49">
        <f>VLOOKUP(Table311[[#This Row],[Date]],'DB Details'!$A:$Q,17)</f>
        <v>9.0879981544722765E-2</v>
      </c>
    </row>
    <row r="195" spans="1:5" x14ac:dyDescent="0.2">
      <c r="A195" s="38">
        <v>23285</v>
      </c>
      <c r="B195" s="48">
        <f>VLOOKUP(Table311[[#This Row],[Date]],'DB Details'!$A:$L,12)</f>
        <v>57.7</v>
      </c>
      <c r="C195" s="49">
        <f>VLOOKUP(Table311[[#This Row],[Date]],'DB Details'!$A:$Q,16)</f>
        <v>5.158244565253732E-2</v>
      </c>
      <c r="D195" s="49">
        <f>VLOOKUP(Table311[[#This Row],[Date]],'DB Details'!$A:$Q,15)</f>
        <v>6.5560243658060744E-3</v>
      </c>
      <c r="E195" s="49">
        <f>VLOOKUP(Table311[[#This Row],[Date]],'DB Details'!$A:$Q,17)</f>
        <v>2.6483115193417731E-2</v>
      </c>
    </row>
    <row r="196" spans="1:5" x14ac:dyDescent="0.2">
      <c r="A196" s="38">
        <v>23316</v>
      </c>
      <c r="B196" s="48">
        <f>VLOOKUP(Table311[[#This Row],[Date]],'DB Details'!$A:$L,12)</f>
        <v>57.5</v>
      </c>
      <c r="C196" s="49">
        <f>VLOOKUP(Table311[[#This Row],[Date]],'DB Details'!$A:$Q,16)</f>
        <v>5.158244565253732E-2</v>
      </c>
      <c r="D196" s="49">
        <f>VLOOKUP(Table311[[#This Row],[Date]],'DB Details'!$A:$Q,15)</f>
        <v>6.5560243658060744E-3</v>
      </c>
      <c r="E196" s="49">
        <f>VLOOKUP(Table311[[#This Row],[Date]],'DB Details'!$A:$Q,17)</f>
        <v>2.6483115193417731E-2</v>
      </c>
    </row>
    <row r="197" spans="1:5" x14ac:dyDescent="0.2">
      <c r="A197" s="38">
        <v>23346</v>
      </c>
      <c r="B197" s="48">
        <f>VLOOKUP(Table311[[#This Row],[Date]],'DB Details'!$A:$L,12)</f>
        <v>54</v>
      </c>
      <c r="C197" s="49">
        <f>VLOOKUP(Table311[[#This Row],[Date]],'DB Details'!$A:$Q,16)</f>
        <v>5.158244565253732E-2</v>
      </c>
      <c r="D197" s="49">
        <f>VLOOKUP(Table311[[#This Row],[Date]],'DB Details'!$A:$Q,15)</f>
        <v>6.5560243658060744E-3</v>
      </c>
      <c r="E197" s="49">
        <f>VLOOKUP(Table311[[#This Row],[Date]],'DB Details'!$A:$Q,17)</f>
        <v>2.6483115193417731E-2</v>
      </c>
    </row>
    <row r="198" spans="1:5" x14ac:dyDescent="0.2">
      <c r="A198" s="38">
        <v>23377</v>
      </c>
      <c r="B198" s="48">
        <f>VLOOKUP(Table311[[#This Row],[Date]],'DB Details'!$A:$L,12)</f>
        <v>57.1</v>
      </c>
      <c r="C198" s="49">
        <f>VLOOKUP(Table311[[#This Row],[Date]],'DB Details'!$A:$Q,16)</f>
        <v>6.215820826578574E-2</v>
      </c>
      <c r="D198" s="49">
        <f>VLOOKUP(Table311[[#This Row],[Date]],'DB Details'!$A:$Q,15)</f>
        <v>2.10825209895227E-2</v>
      </c>
      <c r="E198" s="49">
        <f>VLOOKUP(Table311[[#This Row],[Date]],'DB Details'!$A:$Q,17)</f>
        <v>8.7034600081078217E-2</v>
      </c>
    </row>
    <row r="199" spans="1:5" x14ac:dyDescent="0.2">
      <c r="A199" s="38">
        <v>23408</v>
      </c>
      <c r="B199" s="48">
        <f>VLOOKUP(Table311[[#This Row],[Date]],'DB Details'!$A:$L,12)</f>
        <v>57.9</v>
      </c>
      <c r="C199" s="49">
        <f>VLOOKUP(Table311[[#This Row],[Date]],'DB Details'!$A:$Q,16)</f>
        <v>6.215820826578574E-2</v>
      </c>
      <c r="D199" s="49">
        <f>VLOOKUP(Table311[[#This Row],[Date]],'DB Details'!$A:$Q,15)</f>
        <v>2.10825209895227E-2</v>
      </c>
      <c r="E199" s="49">
        <f>VLOOKUP(Table311[[#This Row],[Date]],'DB Details'!$A:$Q,17)</f>
        <v>8.7034600081078217E-2</v>
      </c>
    </row>
    <row r="200" spans="1:5" x14ac:dyDescent="0.2">
      <c r="A200" s="38">
        <v>23437</v>
      </c>
      <c r="B200" s="48">
        <f>VLOOKUP(Table311[[#This Row],[Date]],'DB Details'!$A:$L,12)</f>
        <v>60.2</v>
      </c>
      <c r="C200" s="49">
        <f>VLOOKUP(Table311[[#This Row],[Date]],'DB Details'!$A:$Q,16)</f>
        <v>6.215820826578574E-2</v>
      </c>
      <c r="D200" s="49">
        <f>VLOOKUP(Table311[[#This Row],[Date]],'DB Details'!$A:$Q,15)</f>
        <v>2.10825209895227E-2</v>
      </c>
      <c r="E200" s="49">
        <f>VLOOKUP(Table311[[#This Row],[Date]],'DB Details'!$A:$Q,17)</f>
        <v>8.7034600081078217E-2</v>
      </c>
    </row>
    <row r="201" spans="1:5" x14ac:dyDescent="0.2">
      <c r="A201" s="38">
        <v>23468</v>
      </c>
      <c r="B201" s="48">
        <f>VLOOKUP(Table311[[#This Row],[Date]],'DB Details'!$A:$L,12)</f>
        <v>59.2</v>
      </c>
      <c r="C201" s="49">
        <f>VLOOKUP(Table311[[#This Row],[Date]],'DB Details'!$A:$Q,16)</f>
        <v>6.1807512632801168E-2</v>
      </c>
      <c r="D201" s="49">
        <f>VLOOKUP(Table311[[#This Row],[Date]],'DB Details'!$A:$Q,15)</f>
        <v>1.0887336899478069E-2</v>
      </c>
      <c r="E201" s="49">
        <f>VLOOKUP(Table311[[#This Row],[Date]],'DB Details'!$A:$Q,17)</f>
        <v>4.426572835975362E-2</v>
      </c>
    </row>
    <row r="202" spans="1:5" x14ac:dyDescent="0.2">
      <c r="A202" s="38">
        <v>23498</v>
      </c>
      <c r="B202" s="48">
        <f>VLOOKUP(Table311[[#This Row],[Date]],'DB Details'!$A:$L,12)</f>
        <v>58.7</v>
      </c>
      <c r="C202" s="49">
        <f>VLOOKUP(Table311[[#This Row],[Date]],'DB Details'!$A:$Q,16)</f>
        <v>6.1807512632801168E-2</v>
      </c>
      <c r="D202" s="49">
        <f>VLOOKUP(Table311[[#This Row],[Date]],'DB Details'!$A:$Q,15)</f>
        <v>1.0887336899478069E-2</v>
      </c>
      <c r="E202" s="49">
        <f>VLOOKUP(Table311[[#This Row],[Date]],'DB Details'!$A:$Q,17)</f>
        <v>4.426572835975362E-2</v>
      </c>
    </row>
    <row r="203" spans="1:5" x14ac:dyDescent="0.2">
      <c r="A203" s="38">
        <v>23529</v>
      </c>
      <c r="B203" s="48">
        <f>VLOOKUP(Table311[[#This Row],[Date]],'DB Details'!$A:$L,12)</f>
        <v>60.1</v>
      </c>
      <c r="C203" s="49">
        <f>VLOOKUP(Table311[[#This Row],[Date]],'DB Details'!$A:$Q,16)</f>
        <v>6.1807512632801168E-2</v>
      </c>
      <c r="D203" s="49">
        <f>VLOOKUP(Table311[[#This Row],[Date]],'DB Details'!$A:$Q,15)</f>
        <v>1.0887336899478069E-2</v>
      </c>
      <c r="E203" s="49">
        <f>VLOOKUP(Table311[[#This Row],[Date]],'DB Details'!$A:$Q,17)</f>
        <v>4.426572835975362E-2</v>
      </c>
    </row>
    <row r="204" spans="1:5" x14ac:dyDescent="0.2">
      <c r="A204" s="38">
        <v>23559</v>
      </c>
      <c r="B204" s="48">
        <f>VLOOKUP(Table311[[#This Row],[Date]],'DB Details'!$A:$L,12)</f>
        <v>62.9</v>
      </c>
      <c r="C204" s="49">
        <f>VLOOKUP(Table311[[#This Row],[Date]],'DB Details'!$A:$Q,16)</f>
        <v>5.5198295535006867E-2</v>
      </c>
      <c r="D204" s="49">
        <f>VLOOKUP(Table311[[#This Row],[Date]],'DB Details'!$A:$Q,15)</f>
        <v>1.5623006663855091E-2</v>
      </c>
      <c r="E204" s="49">
        <f>VLOOKUP(Table311[[#This Row],[Date]],'DB Details'!$A:$Q,17)</f>
        <v>6.3971809202924224E-2</v>
      </c>
    </row>
    <row r="205" spans="1:5" x14ac:dyDescent="0.2">
      <c r="A205" s="38">
        <v>23590</v>
      </c>
      <c r="B205" s="48">
        <f>VLOOKUP(Table311[[#This Row],[Date]],'DB Details'!$A:$L,12)</f>
        <v>63.3</v>
      </c>
      <c r="C205" s="49">
        <f>VLOOKUP(Table311[[#This Row],[Date]],'DB Details'!$A:$Q,16)</f>
        <v>5.5198295535006867E-2</v>
      </c>
      <c r="D205" s="49">
        <f>VLOOKUP(Table311[[#This Row],[Date]],'DB Details'!$A:$Q,15)</f>
        <v>1.5623006663855091E-2</v>
      </c>
      <c r="E205" s="49">
        <f>VLOOKUP(Table311[[#This Row],[Date]],'DB Details'!$A:$Q,17)</f>
        <v>6.3971809202924224E-2</v>
      </c>
    </row>
    <row r="206" spans="1:5" x14ac:dyDescent="0.2">
      <c r="A206" s="38">
        <v>23621</v>
      </c>
      <c r="B206" s="48">
        <f>VLOOKUP(Table311[[#This Row],[Date]],'DB Details'!$A:$L,12)</f>
        <v>63.3</v>
      </c>
      <c r="C206" s="49">
        <f>VLOOKUP(Table311[[#This Row],[Date]],'DB Details'!$A:$Q,16)</f>
        <v>5.5198295535006867E-2</v>
      </c>
      <c r="D206" s="49">
        <f>VLOOKUP(Table311[[#This Row],[Date]],'DB Details'!$A:$Q,15)</f>
        <v>1.5623006663855091E-2</v>
      </c>
      <c r="E206" s="49">
        <f>VLOOKUP(Table311[[#This Row],[Date]],'DB Details'!$A:$Q,17)</f>
        <v>6.3971809202924224E-2</v>
      </c>
    </row>
    <row r="207" spans="1:5" x14ac:dyDescent="0.2">
      <c r="A207" s="38">
        <v>23651</v>
      </c>
      <c r="B207" s="48">
        <f>VLOOKUP(Table311[[#This Row],[Date]],'DB Details'!$A:$L,12)</f>
        <v>60.7</v>
      </c>
      <c r="C207" s="49">
        <f>VLOOKUP(Table311[[#This Row],[Date]],'DB Details'!$A:$Q,16)</f>
        <v>5.1563430645021127E-2</v>
      </c>
      <c r="D207" s="49">
        <f>VLOOKUP(Table311[[#This Row],[Date]],'DB Details'!$A:$Q,15)</f>
        <v>3.0887185823790142E-3</v>
      </c>
      <c r="E207" s="49">
        <f>VLOOKUP(Table311[[#This Row],[Date]],'DB Details'!$A:$Q,17)</f>
        <v>1.2412233383173101E-2</v>
      </c>
    </row>
    <row r="208" spans="1:5" x14ac:dyDescent="0.2">
      <c r="A208" s="38">
        <v>23682</v>
      </c>
      <c r="B208" s="48">
        <f>VLOOKUP(Table311[[#This Row],[Date]],'DB Details'!$A:$L,12)</f>
        <v>61.8</v>
      </c>
      <c r="C208" s="49">
        <f>VLOOKUP(Table311[[#This Row],[Date]],'DB Details'!$A:$Q,16)</f>
        <v>5.1563430645021127E-2</v>
      </c>
      <c r="D208" s="49">
        <f>VLOOKUP(Table311[[#This Row],[Date]],'DB Details'!$A:$Q,15)</f>
        <v>3.0887185823790142E-3</v>
      </c>
      <c r="E208" s="49">
        <f>VLOOKUP(Table311[[#This Row],[Date]],'DB Details'!$A:$Q,17)</f>
        <v>1.2412233383173101E-2</v>
      </c>
    </row>
    <row r="209" spans="1:5" x14ac:dyDescent="0.2">
      <c r="A209" s="38">
        <v>23712</v>
      </c>
      <c r="B209" s="48">
        <f>VLOOKUP(Table311[[#This Row],[Date]],'DB Details'!$A:$L,12)</f>
        <v>62.4</v>
      </c>
      <c r="C209" s="49">
        <f>VLOOKUP(Table311[[#This Row],[Date]],'DB Details'!$A:$Q,16)</f>
        <v>5.1563430645021127E-2</v>
      </c>
      <c r="D209" s="49">
        <f>VLOOKUP(Table311[[#This Row],[Date]],'DB Details'!$A:$Q,15)</f>
        <v>3.0887185823790142E-3</v>
      </c>
      <c r="E209" s="49">
        <f>VLOOKUP(Table311[[#This Row],[Date]],'DB Details'!$A:$Q,17)</f>
        <v>1.2412233383173101E-2</v>
      </c>
    </row>
    <row r="210" spans="1:5" x14ac:dyDescent="0.2">
      <c r="A210" s="38">
        <v>23743</v>
      </c>
      <c r="B210" s="48">
        <f>VLOOKUP(Table311[[#This Row],[Date]],'DB Details'!$A:$L,12)</f>
        <v>61</v>
      </c>
      <c r="C210" s="49">
        <f>VLOOKUP(Table311[[#This Row],[Date]],'DB Details'!$A:$Q,16)</f>
        <v>5.4771416005096198E-2</v>
      </c>
      <c r="D210" s="49">
        <f>VLOOKUP(Table311[[#This Row],[Date]],'DB Details'!$A:$Q,15)</f>
        <v>2.419751879498433E-2</v>
      </c>
      <c r="E210" s="49">
        <f>VLOOKUP(Table311[[#This Row],[Date]],'DB Details'!$A:$Q,17)</f>
        <v>0.10036021002518369</v>
      </c>
    </row>
    <row r="211" spans="1:5" x14ac:dyDescent="0.2">
      <c r="A211" s="38">
        <v>23774</v>
      </c>
      <c r="B211" s="48">
        <f>VLOOKUP(Table311[[#This Row],[Date]],'DB Details'!$A:$L,12)</f>
        <v>62.1</v>
      </c>
      <c r="C211" s="49">
        <f>VLOOKUP(Table311[[#This Row],[Date]],'DB Details'!$A:$Q,16)</f>
        <v>5.4771416005096198E-2</v>
      </c>
      <c r="D211" s="49">
        <f>VLOOKUP(Table311[[#This Row],[Date]],'DB Details'!$A:$Q,15)</f>
        <v>2.419751879498433E-2</v>
      </c>
      <c r="E211" s="49">
        <f>VLOOKUP(Table311[[#This Row],[Date]],'DB Details'!$A:$Q,17)</f>
        <v>0.10036021002518369</v>
      </c>
    </row>
    <row r="212" spans="1:5" x14ac:dyDescent="0.2">
      <c r="A212" s="38">
        <v>23802</v>
      </c>
      <c r="B212" s="48">
        <f>VLOOKUP(Table311[[#This Row],[Date]],'DB Details'!$A:$L,12)</f>
        <v>64.900000000000006</v>
      </c>
      <c r="C212" s="49">
        <f>VLOOKUP(Table311[[#This Row],[Date]],'DB Details'!$A:$Q,16)</f>
        <v>5.4771416005096198E-2</v>
      </c>
      <c r="D212" s="49">
        <f>VLOOKUP(Table311[[#This Row],[Date]],'DB Details'!$A:$Q,15)</f>
        <v>2.419751879498433E-2</v>
      </c>
      <c r="E212" s="49">
        <f>VLOOKUP(Table311[[#This Row],[Date]],'DB Details'!$A:$Q,17)</f>
        <v>0.10036021002518369</v>
      </c>
    </row>
    <row r="213" spans="1:5" x14ac:dyDescent="0.2">
      <c r="A213" s="38">
        <v>23833</v>
      </c>
      <c r="B213" s="48">
        <f>VLOOKUP(Table311[[#This Row],[Date]],'DB Details'!$A:$L,12)</f>
        <v>62</v>
      </c>
      <c r="C213" s="49">
        <f>VLOOKUP(Table311[[#This Row],[Date]],'DB Details'!$A:$Q,16)</f>
        <v>5.6592842586862209E-2</v>
      </c>
      <c r="D213" s="49">
        <f>VLOOKUP(Table311[[#This Row],[Date]],'DB Details'!$A:$Q,15)</f>
        <v>1.2632982485488589E-2</v>
      </c>
      <c r="E213" s="49">
        <f>VLOOKUP(Table311[[#This Row],[Date]],'DB Details'!$A:$Q,17)</f>
        <v>5.1497573394729379E-2</v>
      </c>
    </row>
    <row r="214" spans="1:5" x14ac:dyDescent="0.2">
      <c r="A214" s="38">
        <v>23863</v>
      </c>
      <c r="B214" s="48">
        <f>VLOOKUP(Table311[[#This Row],[Date]],'DB Details'!$A:$L,12)</f>
        <v>61.3</v>
      </c>
      <c r="C214" s="49">
        <f>VLOOKUP(Table311[[#This Row],[Date]],'DB Details'!$A:$Q,16)</f>
        <v>5.6592842586862209E-2</v>
      </c>
      <c r="D214" s="49">
        <f>VLOOKUP(Table311[[#This Row],[Date]],'DB Details'!$A:$Q,15)</f>
        <v>1.2632982485488589E-2</v>
      </c>
      <c r="E214" s="49">
        <f>VLOOKUP(Table311[[#This Row],[Date]],'DB Details'!$A:$Q,17)</f>
        <v>5.1497573394729379E-2</v>
      </c>
    </row>
    <row r="215" spans="1:5" x14ac:dyDescent="0.2">
      <c r="A215" s="38">
        <v>23894</v>
      </c>
      <c r="B215" s="48">
        <f>VLOOKUP(Table311[[#This Row],[Date]],'DB Details'!$A:$L,12)</f>
        <v>58.7</v>
      </c>
      <c r="C215" s="49">
        <f>VLOOKUP(Table311[[#This Row],[Date]],'DB Details'!$A:$Q,16)</f>
        <v>5.6592842586862209E-2</v>
      </c>
      <c r="D215" s="49">
        <f>VLOOKUP(Table311[[#This Row],[Date]],'DB Details'!$A:$Q,15)</f>
        <v>1.2632982485488589E-2</v>
      </c>
      <c r="E215" s="49">
        <f>VLOOKUP(Table311[[#This Row],[Date]],'DB Details'!$A:$Q,17)</f>
        <v>5.1497573394729379E-2</v>
      </c>
    </row>
    <row r="216" spans="1:5" x14ac:dyDescent="0.2">
      <c r="A216" s="38">
        <v>23924</v>
      </c>
      <c r="B216" s="48">
        <f>VLOOKUP(Table311[[#This Row],[Date]],'DB Details'!$A:$L,12)</f>
        <v>58.1</v>
      </c>
      <c r="C216" s="49">
        <f>VLOOKUP(Table311[[#This Row],[Date]],'DB Details'!$A:$Q,16)</f>
        <v>6.3468984043853177E-2</v>
      </c>
      <c r="D216" s="49">
        <f>VLOOKUP(Table311[[#This Row],[Date]],'DB Details'!$A:$Q,15)</f>
        <v>2.2232522817397491E-2</v>
      </c>
      <c r="E216" s="49">
        <f>VLOOKUP(Table311[[#This Row],[Date]],'DB Details'!$A:$Q,17)</f>
        <v>9.1940002828739154E-2</v>
      </c>
    </row>
    <row r="217" spans="1:5" x14ac:dyDescent="0.2">
      <c r="A217" s="38">
        <v>23955</v>
      </c>
      <c r="B217" s="48">
        <f>VLOOKUP(Table311[[#This Row],[Date]],'DB Details'!$A:$L,12)</f>
        <v>58.1</v>
      </c>
      <c r="C217" s="49">
        <f>VLOOKUP(Table311[[#This Row],[Date]],'DB Details'!$A:$Q,16)</f>
        <v>6.3468984043853177E-2</v>
      </c>
      <c r="D217" s="49">
        <f>VLOOKUP(Table311[[#This Row],[Date]],'DB Details'!$A:$Q,15)</f>
        <v>2.2232522817397491E-2</v>
      </c>
      <c r="E217" s="49">
        <f>VLOOKUP(Table311[[#This Row],[Date]],'DB Details'!$A:$Q,17)</f>
        <v>9.1940002828739154E-2</v>
      </c>
    </row>
    <row r="218" spans="1:5" x14ac:dyDescent="0.2">
      <c r="A218" s="38">
        <v>23986</v>
      </c>
      <c r="B218" s="48">
        <f>VLOOKUP(Table311[[#This Row],[Date]],'DB Details'!$A:$L,12)</f>
        <v>61</v>
      </c>
      <c r="C218" s="49">
        <f>VLOOKUP(Table311[[#This Row],[Date]],'DB Details'!$A:$Q,16)</f>
        <v>6.3468984043853177E-2</v>
      </c>
      <c r="D218" s="49">
        <f>VLOOKUP(Table311[[#This Row],[Date]],'DB Details'!$A:$Q,15)</f>
        <v>2.2232522817397491E-2</v>
      </c>
      <c r="E218" s="49">
        <f>VLOOKUP(Table311[[#This Row],[Date]],'DB Details'!$A:$Q,17)</f>
        <v>9.1940002828739154E-2</v>
      </c>
    </row>
    <row r="219" spans="1:5" x14ac:dyDescent="0.2">
      <c r="A219" s="38">
        <v>24016</v>
      </c>
      <c r="B219" s="48">
        <f>VLOOKUP(Table311[[#This Row],[Date]],'DB Details'!$A:$L,12)</f>
        <v>58.6</v>
      </c>
      <c r="C219" s="49">
        <f>VLOOKUP(Table311[[#This Row],[Date]],'DB Details'!$A:$Q,16)</f>
        <v>8.4621648738005956E-2</v>
      </c>
      <c r="D219" s="49">
        <f>VLOOKUP(Table311[[#This Row],[Date]],'DB Details'!$A:$Q,15)</f>
        <v>2.3040404659747011E-2</v>
      </c>
      <c r="E219" s="49">
        <f>VLOOKUP(Table311[[#This Row],[Date]],'DB Details'!$A:$Q,17)</f>
        <v>9.5395986872523153E-2</v>
      </c>
    </row>
    <row r="220" spans="1:5" x14ac:dyDescent="0.2">
      <c r="A220" s="38">
        <v>24047</v>
      </c>
      <c r="B220" s="48">
        <f>VLOOKUP(Table311[[#This Row],[Date]],'DB Details'!$A:$L,12)</f>
        <v>59.4</v>
      </c>
      <c r="C220" s="49">
        <f>VLOOKUP(Table311[[#This Row],[Date]],'DB Details'!$A:$Q,16)</f>
        <v>8.4621648738005956E-2</v>
      </c>
      <c r="D220" s="49">
        <f>VLOOKUP(Table311[[#This Row],[Date]],'DB Details'!$A:$Q,15)</f>
        <v>2.3040404659747011E-2</v>
      </c>
      <c r="E220" s="49">
        <f>VLOOKUP(Table311[[#This Row],[Date]],'DB Details'!$A:$Q,17)</f>
        <v>9.5395986872523153E-2</v>
      </c>
    </row>
    <row r="221" spans="1:5" x14ac:dyDescent="0.2">
      <c r="A221" s="38">
        <v>24077</v>
      </c>
      <c r="B221" s="48">
        <f>VLOOKUP(Table311[[#This Row],[Date]],'DB Details'!$A:$L,12)</f>
        <v>62.8</v>
      </c>
      <c r="C221" s="49">
        <f>VLOOKUP(Table311[[#This Row],[Date]],'DB Details'!$A:$Q,16)</f>
        <v>8.4621648738005956E-2</v>
      </c>
      <c r="D221" s="49">
        <f>VLOOKUP(Table311[[#This Row],[Date]],'DB Details'!$A:$Q,15)</f>
        <v>2.3040404659747011E-2</v>
      </c>
      <c r="E221" s="49">
        <f>VLOOKUP(Table311[[#This Row],[Date]],'DB Details'!$A:$Q,17)</f>
        <v>9.5395986872523153E-2</v>
      </c>
    </row>
    <row r="222" spans="1:5" x14ac:dyDescent="0.2">
      <c r="A222" s="38">
        <v>24108</v>
      </c>
      <c r="B222" s="48">
        <f>VLOOKUP(Table311[[#This Row],[Date]],'DB Details'!$A:$L,12)</f>
        <v>65.8</v>
      </c>
      <c r="C222" s="49">
        <f>VLOOKUP(Table311[[#This Row],[Date]],'DB Details'!$A:$Q,16)</f>
        <v>8.477495839396397E-2</v>
      </c>
      <c r="D222" s="49">
        <f>VLOOKUP(Table311[[#This Row],[Date]],'DB Details'!$A:$Q,15)</f>
        <v>2.4342287590095699E-2</v>
      </c>
      <c r="E222" s="49">
        <f>VLOOKUP(Table311[[#This Row],[Date]],'DB Details'!$A:$Q,17)</f>
        <v>0.100982479057544</v>
      </c>
    </row>
    <row r="223" spans="1:5" x14ac:dyDescent="0.2">
      <c r="A223" s="38">
        <v>24139</v>
      </c>
      <c r="B223" s="48">
        <f>VLOOKUP(Table311[[#This Row],[Date]],'DB Details'!$A:$L,12)</f>
        <v>65.5</v>
      </c>
      <c r="C223" s="49">
        <f>VLOOKUP(Table311[[#This Row],[Date]],'DB Details'!$A:$Q,16)</f>
        <v>8.477495839396397E-2</v>
      </c>
      <c r="D223" s="49">
        <f>VLOOKUP(Table311[[#This Row],[Date]],'DB Details'!$A:$Q,15)</f>
        <v>2.4342287590095699E-2</v>
      </c>
      <c r="E223" s="49">
        <f>VLOOKUP(Table311[[#This Row],[Date]],'DB Details'!$A:$Q,17)</f>
        <v>0.100982479057544</v>
      </c>
    </row>
    <row r="224" spans="1:5" x14ac:dyDescent="0.2">
      <c r="A224" s="38">
        <v>24167</v>
      </c>
      <c r="B224" s="48">
        <f>VLOOKUP(Table311[[#This Row],[Date]],'DB Details'!$A:$L,12)</f>
        <v>65.7</v>
      </c>
      <c r="C224" s="49">
        <f>VLOOKUP(Table311[[#This Row],[Date]],'DB Details'!$A:$Q,16)</f>
        <v>8.477495839396397E-2</v>
      </c>
      <c r="D224" s="49">
        <f>VLOOKUP(Table311[[#This Row],[Date]],'DB Details'!$A:$Q,15)</f>
        <v>2.4342287590095699E-2</v>
      </c>
      <c r="E224" s="49">
        <f>VLOOKUP(Table311[[#This Row],[Date]],'DB Details'!$A:$Q,17)</f>
        <v>0.100982479057544</v>
      </c>
    </row>
    <row r="225" spans="1:5" x14ac:dyDescent="0.2">
      <c r="A225" s="38">
        <v>24198</v>
      </c>
      <c r="B225" s="48">
        <f>VLOOKUP(Table311[[#This Row],[Date]],'DB Details'!$A:$L,12)</f>
        <v>64.2</v>
      </c>
      <c r="C225" s="49">
        <f>VLOOKUP(Table311[[#This Row],[Date]],'DB Details'!$A:$Q,16)</f>
        <v>7.490136086896218E-2</v>
      </c>
      <c r="D225" s="49">
        <f>VLOOKUP(Table311[[#This Row],[Date]],'DB Details'!$A:$Q,15)</f>
        <v>3.4160196193779228E-3</v>
      </c>
      <c r="E225" s="49">
        <f>VLOOKUP(Table311[[#This Row],[Date]],'DB Details'!$A:$Q,17)</f>
        <v>1.373425320265032E-2</v>
      </c>
    </row>
    <row r="226" spans="1:5" x14ac:dyDescent="0.2">
      <c r="A226" s="38">
        <v>24228</v>
      </c>
      <c r="B226" s="48">
        <f>VLOOKUP(Table311[[#This Row],[Date]],'DB Details'!$A:$L,12)</f>
        <v>57.7</v>
      </c>
      <c r="C226" s="49">
        <f>VLOOKUP(Table311[[#This Row],[Date]],'DB Details'!$A:$Q,16)</f>
        <v>7.490136086896218E-2</v>
      </c>
      <c r="D226" s="49">
        <f>VLOOKUP(Table311[[#This Row],[Date]],'DB Details'!$A:$Q,15)</f>
        <v>3.4160196193779228E-3</v>
      </c>
      <c r="E226" s="49">
        <f>VLOOKUP(Table311[[#This Row],[Date]],'DB Details'!$A:$Q,17)</f>
        <v>1.373425320265032E-2</v>
      </c>
    </row>
    <row r="227" spans="1:5" x14ac:dyDescent="0.2">
      <c r="A227" s="38">
        <v>24259</v>
      </c>
      <c r="B227" s="48">
        <f>VLOOKUP(Table311[[#This Row],[Date]],'DB Details'!$A:$L,12)</f>
        <v>59</v>
      </c>
      <c r="C227" s="49">
        <f>VLOOKUP(Table311[[#This Row],[Date]],'DB Details'!$A:$Q,16)</f>
        <v>7.490136086896218E-2</v>
      </c>
      <c r="D227" s="49">
        <f>VLOOKUP(Table311[[#This Row],[Date]],'DB Details'!$A:$Q,15)</f>
        <v>3.4160196193779228E-3</v>
      </c>
      <c r="E227" s="49">
        <f>VLOOKUP(Table311[[#This Row],[Date]],'DB Details'!$A:$Q,17)</f>
        <v>1.373425320265032E-2</v>
      </c>
    </row>
    <row r="228" spans="1:5" x14ac:dyDescent="0.2">
      <c r="A228" s="38">
        <v>24289</v>
      </c>
      <c r="B228" s="48">
        <f>VLOOKUP(Table311[[#This Row],[Date]],'DB Details'!$A:$L,12)</f>
        <v>60.3</v>
      </c>
      <c r="C228" s="49">
        <f>VLOOKUP(Table311[[#This Row],[Date]],'DB Details'!$A:$Q,16)</f>
        <v>6.0428748447519318E-2</v>
      </c>
      <c r="D228" s="49">
        <f>VLOOKUP(Table311[[#This Row],[Date]],'DB Details'!$A:$Q,15)</f>
        <v>8.4690505157436948E-3</v>
      </c>
      <c r="E228" s="49">
        <f>VLOOKUP(Table311[[#This Row],[Date]],'DB Details'!$A:$Q,17)</f>
        <v>3.4308985871634563E-2</v>
      </c>
    </row>
    <row r="229" spans="1:5" x14ac:dyDescent="0.2">
      <c r="A229" s="38">
        <v>24320</v>
      </c>
      <c r="B229" s="48">
        <f>VLOOKUP(Table311[[#This Row],[Date]],'DB Details'!$A:$L,12)</f>
        <v>58.5</v>
      </c>
      <c r="C229" s="49">
        <f>VLOOKUP(Table311[[#This Row],[Date]],'DB Details'!$A:$Q,16)</f>
        <v>6.0428748447519318E-2</v>
      </c>
      <c r="D229" s="49">
        <f>VLOOKUP(Table311[[#This Row],[Date]],'DB Details'!$A:$Q,15)</f>
        <v>8.4690505157436948E-3</v>
      </c>
      <c r="E229" s="49">
        <f>VLOOKUP(Table311[[#This Row],[Date]],'DB Details'!$A:$Q,17)</f>
        <v>3.4308985871634563E-2</v>
      </c>
    </row>
    <row r="230" spans="1:5" x14ac:dyDescent="0.2">
      <c r="A230" s="38">
        <v>24351</v>
      </c>
      <c r="B230" s="48">
        <f>VLOOKUP(Table311[[#This Row],[Date]],'DB Details'!$A:$L,12)</f>
        <v>58.7</v>
      </c>
      <c r="C230" s="49">
        <f>VLOOKUP(Table311[[#This Row],[Date]],'DB Details'!$A:$Q,16)</f>
        <v>6.0428748447519318E-2</v>
      </c>
      <c r="D230" s="49">
        <f>VLOOKUP(Table311[[#This Row],[Date]],'DB Details'!$A:$Q,15)</f>
        <v>8.4690505157436948E-3</v>
      </c>
      <c r="E230" s="49">
        <f>VLOOKUP(Table311[[#This Row],[Date]],'DB Details'!$A:$Q,17)</f>
        <v>3.4308985871634563E-2</v>
      </c>
    </row>
    <row r="231" spans="1:5" x14ac:dyDescent="0.2">
      <c r="A231" s="38">
        <v>24381</v>
      </c>
      <c r="B231" s="48">
        <f>VLOOKUP(Table311[[#This Row],[Date]],'DB Details'!$A:$L,12)</f>
        <v>57.2</v>
      </c>
      <c r="C231" s="49">
        <f>VLOOKUP(Table311[[#This Row],[Date]],'DB Details'!$A:$Q,16)</f>
        <v>4.505020174315192E-2</v>
      </c>
      <c r="D231" s="49">
        <f>VLOOKUP(Table311[[#This Row],[Date]],'DB Details'!$A:$Q,15)</f>
        <v>8.2040710856639242E-3</v>
      </c>
      <c r="E231" s="49">
        <f>VLOOKUP(Table311[[#This Row],[Date]],'DB Details'!$A:$Q,17)</f>
        <v>3.3222338325639138E-2</v>
      </c>
    </row>
    <row r="232" spans="1:5" x14ac:dyDescent="0.2">
      <c r="A232" s="38">
        <v>24412</v>
      </c>
      <c r="B232" s="48">
        <f>VLOOKUP(Table311[[#This Row],[Date]],'DB Details'!$A:$L,12)</f>
        <v>53.7</v>
      </c>
      <c r="C232" s="49">
        <f>VLOOKUP(Table311[[#This Row],[Date]],'DB Details'!$A:$Q,16)</f>
        <v>4.505020174315192E-2</v>
      </c>
      <c r="D232" s="49">
        <f>VLOOKUP(Table311[[#This Row],[Date]],'DB Details'!$A:$Q,15)</f>
        <v>8.2040710856639242E-3</v>
      </c>
      <c r="E232" s="49">
        <f>VLOOKUP(Table311[[#This Row],[Date]],'DB Details'!$A:$Q,17)</f>
        <v>3.3222338325639138E-2</v>
      </c>
    </row>
    <row r="233" spans="1:5" x14ac:dyDescent="0.2">
      <c r="A233" s="38">
        <v>24442</v>
      </c>
      <c r="B233" s="48">
        <f>VLOOKUP(Table311[[#This Row],[Date]],'DB Details'!$A:$L,12)</f>
        <v>52.4</v>
      </c>
      <c r="C233" s="49">
        <f>VLOOKUP(Table311[[#This Row],[Date]],'DB Details'!$A:$Q,16)</f>
        <v>4.505020174315192E-2</v>
      </c>
      <c r="D233" s="49">
        <f>VLOOKUP(Table311[[#This Row],[Date]],'DB Details'!$A:$Q,15)</f>
        <v>8.2040710856639242E-3</v>
      </c>
      <c r="E233" s="49">
        <f>VLOOKUP(Table311[[#This Row],[Date]],'DB Details'!$A:$Q,17)</f>
        <v>3.3222338325639138E-2</v>
      </c>
    </row>
    <row r="234" spans="1:5" x14ac:dyDescent="0.2">
      <c r="A234" s="38">
        <v>24473</v>
      </c>
      <c r="B234" s="48">
        <f>VLOOKUP(Table311[[#This Row],[Date]],'DB Details'!$A:$L,12)</f>
        <v>49.1</v>
      </c>
      <c r="C234" s="49">
        <f>VLOOKUP(Table311[[#This Row],[Date]],'DB Details'!$A:$Q,16)</f>
        <v>2.9250362511276641E-2</v>
      </c>
      <c r="D234" s="49">
        <f>VLOOKUP(Table311[[#This Row],[Date]],'DB Details'!$A:$Q,15)</f>
        <v>8.8555258677027685E-3</v>
      </c>
      <c r="E234" s="49">
        <f>VLOOKUP(Table311[[#This Row],[Date]],'DB Details'!$A:$Q,17)</f>
        <v>3.5895409464262729E-2</v>
      </c>
    </row>
    <row r="235" spans="1:5" x14ac:dyDescent="0.2">
      <c r="A235" s="38">
        <v>24504</v>
      </c>
      <c r="B235" s="48">
        <f>VLOOKUP(Table311[[#This Row],[Date]],'DB Details'!$A:$L,12)</f>
        <v>47.6</v>
      </c>
      <c r="C235" s="49">
        <f>VLOOKUP(Table311[[#This Row],[Date]],'DB Details'!$A:$Q,16)</f>
        <v>2.9250362511276641E-2</v>
      </c>
      <c r="D235" s="49">
        <f>VLOOKUP(Table311[[#This Row],[Date]],'DB Details'!$A:$Q,15)</f>
        <v>8.8555258677027685E-3</v>
      </c>
      <c r="E235" s="49">
        <f>VLOOKUP(Table311[[#This Row],[Date]],'DB Details'!$A:$Q,17)</f>
        <v>3.5895409464262729E-2</v>
      </c>
    </row>
    <row r="236" spans="1:5" x14ac:dyDescent="0.2">
      <c r="A236" s="38">
        <v>24532</v>
      </c>
      <c r="B236" s="48">
        <f>VLOOKUP(Table311[[#This Row],[Date]],'DB Details'!$A:$L,12)</f>
        <v>45.3</v>
      </c>
      <c r="C236" s="49">
        <f>VLOOKUP(Table311[[#This Row],[Date]],'DB Details'!$A:$Q,16)</f>
        <v>2.9250362511276641E-2</v>
      </c>
      <c r="D236" s="49">
        <f>VLOOKUP(Table311[[#This Row],[Date]],'DB Details'!$A:$Q,15)</f>
        <v>8.8555258677027685E-3</v>
      </c>
      <c r="E236" s="49">
        <f>VLOOKUP(Table311[[#This Row],[Date]],'DB Details'!$A:$Q,17)</f>
        <v>3.5895409464262729E-2</v>
      </c>
    </row>
    <row r="237" spans="1:5" x14ac:dyDescent="0.2">
      <c r="A237" s="38">
        <v>24563</v>
      </c>
      <c r="B237" s="48">
        <f>VLOOKUP(Table311[[#This Row],[Date]],'DB Details'!$A:$L,12)</f>
        <v>42.8</v>
      </c>
      <c r="C237" s="49">
        <f>VLOOKUP(Table311[[#This Row],[Date]],'DB Details'!$A:$Q,16)</f>
        <v>2.637515281107965E-2</v>
      </c>
      <c r="D237" s="49">
        <f>VLOOKUP(Table311[[#This Row],[Date]],'DB Details'!$A:$Q,15)</f>
        <v>6.1297812624356185E-4</v>
      </c>
      <c r="E237" s="49">
        <f>VLOOKUP(Table311[[#This Row],[Date]],'DB Details'!$A:$Q,17)</f>
        <v>2.4541678795020339E-3</v>
      </c>
    </row>
    <row r="238" spans="1:5" x14ac:dyDescent="0.2">
      <c r="A238" s="38">
        <v>24593</v>
      </c>
      <c r="B238" s="48">
        <f>VLOOKUP(Table311[[#This Row],[Date]],'DB Details'!$A:$L,12)</f>
        <v>44.5</v>
      </c>
      <c r="C238" s="49">
        <f>VLOOKUP(Table311[[#This Row],[Date]],'DB Details'!$A:$Q,16)</f>
        <v>2.637515281107965E-2</v>
      </c>
      <c r="D238" s="49">
        <f>VLOOKUP(Table311[[#This Row],[Date]],'DB Details'!$A:$Q,15)</f>
        <v>6.1297812624356185E-4</v>
      </c>
      <c r="E238" s="49">
        <f>VLOOKUP(Table311[[#This Row],[Date]],'DB Details'!$A:$Q,17)</f>
        <v>2.4541678795020339E-3</v>
      </c>
    </row>
    <row r="239" spans="1:5" x14ac:dyDescent="0.2">
      <c r="A239" s="38">
        <v>24624</v>
      </c>
      <c r="B239" s="48">
        <f>VLOOKUP(Table311[[#This Row],[Date]],'DB Details'!$A:$L,12)</f>
        <v>46.8</v>
      </c>
      <c r="C239" s="49">
        <f>VLOOKUP(Table311[[#This Row],[Date]],'DB Details'!$A:$Q,16)</f>
        <v>2.637515281107965E-2</v>
      </c>
      <c r="D239" s="49">
        <f>VLOOKUP(Table311[[#This Row],[Date]],'DB Details'!$A:$Q,15)</f>
        <v>6.1297812624356185E-4</v>
      </c>
      <c r="E239" s="49">
        <f>VLOOKUP(Table311[[#This Row],[Date]],'DB Details'!$A:$Q,17)</f>
        <v>2.4541678795020339E-3</v>
      </c>
    </row>
    <row r="240" spans="1:5" x14ac:dyDescent="0.2">
      <c r="A240" s="38">
        <v>24654</v>
      </c>
      <c r="B240" s="48">
        <f>VLOOKUP(Table311[[#This Row],[Date]],'DB Details'!$A:$L,12)</f>
        <v>49.5</v>
      </c>
      <c r="C240" s="49">
        <f>VLOOKUP(Table311[[#This Row],[Date]],'DB Details'!$A:$Q,16)</f>
        <v>2.738492796925546E-2</v>
      </c>
      <c r="D240" s="49">
        <f>VLOOKUP(Table311[[#This Row],[Date]],'DB Details'!$A:$Q,15)</f>
        <v>9.4612091745059444E-3</v>
      </c>
      <c r="E240" s="49">
        <f>VLOOKUP(Table311[[#This Row],[Date]],'DB Details'!$A:$Q,17)</f>
        <v>3.8385319245969551E-2</v>
      </c>
    </row>
    <row r="241" spans="1:5" x14ac:dyDescent="0.2">
      <c r="A241" s="38">
        <v>24685</v>
      </c>
      <c r="B241" s="48">
        <f>VLOOKUP(Table311[[#This Row],[Date]],'DB Details'!$A:$L,12)</f>
        <v>52.2</v>
      </c>
      <c r="C241" s="49">
        <f>VLOOKUP(Table311[[#This Row],[Date]],'DB Details'!$A:$Q,16)</f>
        <v>2.738492796925546E-2</v>
      </c>
      <c r="D241" s="49">
        <f>VLOOKUP(Table311[[#This Row],[Date]],'DB Details'!$A:$Q,15)</f>
        <v>9.4612091745059444E-3</v>
      </c>
      <c r="E241" s="49">
        <f>VLOOKUP(Table311[[#This Row],[Date]],'DB Details'!$A:$Q,17)</f>
        <v>3.8385319245969551E-2</v>
      </c>
    </row>
    <row r="242" spans="1:5" x14ac:dyDescent="0.2">
      <c r="A242" s="38">
        <v>24716</v>
      </c>
      <c r="B242" s="48">
        <f>VLOOKUP(Table311[[#This Row],[Date]],'DB Details'!$A:$L,12)</f>
        <v>54.9</v>
      </c>
      <c r="C242" s="49">
        <f>VLOOKUP(Table311[[#This Row],[Date]],'DB Details'!$A:$Q,16)</f>
        <v>2.738492796925546E-2</v>
      </c>
      <c r="D242" s="49">
        <f>VLOOKUP(Table311[[#This Row],[Date]],'DB Details'!$A:$Q,15)</f>
        <v>9.4612091745059444E-3</v>
      </c>
      <c r="E242" s="49">
        <f>VLOOKUP(Table311[[#This Row],[Date]],'DB Details'!$A:$Q,17)</f>
        <v>3.8385319245969551E-2</v>
      </c>
    </row>
    <row r="243" spans="1:5" x14ac:dyDescent="0.2">
      <c r="A243" s="38">
        <v>24746</v>
      </c>
      <c r="B243" s="48">
        <f>VLOOKUP(Table311[[#This Row],[Date]],'DB Details'!$A:$L,12)</f>
        <v>54.1</v>
      </c>
      <c r="C243" s="49">
        <f>VLOOKUP(Table311[[#This Row],[Date]],'DB Details'!$A:$Q,16)</f>
        <v>2.670839761173328E-2</v>
      </c>
      <c r="D243" s="49">
        <f>VLOOKUP(Table311[[#This Row],[Date]],'DB Details'!$A:$Q,15)</f>
        <v>7.5401712735310893E-3</v>
      </c>
      <c r="E243" s="49">
        <f>VLOOKUP(Table311[[#This Row],[Date]],'DB Details'!$A:$Q,17)</f>
        <v>3.0503528184631978E-2</v>
      </c>
    </row>
    <row r="244" spans="1:5" x14ac:dyDescent="0.2">
      <c r="A244" s="38">
        <v>24777</v>
      </c>
      <c r="B244" s="48">
        <f>VLOOKUP(Table311[[#This Row],[Date]],'DB Details'!$A:$L,12)</f>
        <v>54.2</v>
      </c>
      <c r="C244" s="49">
        <f>VLOOKUP(Table311[[#This Row],[Date]],'DB Details'!$A:$Q,16)</f>
        <v>2.670839761173328E-2</v>
      </c>
      <c r="D244" s="49">
        <f>VLOOKUP(Table311[[#This Row],[Date]],'DB Details'!$A:$Q,15)</f>
        <v>7.5401712735310893E-3</v>
      </c>
      <c r="E244" s="49">
        <f>VLOOKUP(Table311[[#This Row],[Date]],'DB Details'!$A:$Q,17)</f>
        <v>3.0503528184631978E-2</v>
      </c>
    </row>
    <row r="245" spans="1:5" x14ac:dyDescent="0.2">
      <c r="A245" s="38">
        <v>24807</v>
      </c>
      <c r="B245" s="48">
        <f>VLOOKUP(Table311[[#This Row],[Date]],'DB Details'!$A:$L,12)</f>
        <v>55.6</v>
      </c>
      <c r="C245" s="49">
        <f>VLOOKUP(Table311[[#This Row],[Date]],'DB Details'!$A:$Q,16)</f>
        <v>2.670839761173328E-2</v>
      </c>
      <c r="D245" s="49">
        <f>VLOOKUP(Table311[[#This Row],[Date]],'DB Details'!$A:$Q,15)</f>
        <v>7.5401712735310893E-3</v>
      </c>
      <c r="E245" s="49">
        <f>VLOOKUP(Table311[[#This Row],[Date]],'DB Details'!$A:$Q,17)</f>
        <v>3.0503528184631978E-2</v>
      </c>
    </row>
    <row r="246" spans="1:5" x14ac:dyDescent="0.2">
      <c r="A246" s="38">
        <v>24838</v>
      </c>
      <c r="B246" s="48">
        <f>VLOOKUP(Table311[[#This Row],[Date]],'DB Details'!$A:$L,12)</f>
        <v>56.6</v>
      </c>
      <c r="C246" s="49">
        <f>VLOOKUP(Table311[[#This Row],[Date]],'DB Details'!$A:$Q,16)</f>
        <v>3.8452148706466398E-2</v>
      </c>
      <c r="D246" s="49">
        <f>VLOOKUP(Table311[[#This Row],[Date]],'DB Details'!$A:$Q,15)</f>
        <v>2.0395071286729152E-2</v>
      </c>
      <c r="E246" s="49">
        <f>VLOOKUP(Table311[[#This Row],[Date]],'DB Details'!$A:$Q,17)</f>
        <v>8.4110145813841353E-2</v>
      </c>
    </row>
    <row r="247" spans="1:5" x14ac:dyDescent="0.2">
      <c r="A247" s="38">
        <v>24869</v>
      </c>
      <c r="B247" s="48">
        <f>VLOOKUP(Table311[[#This Row],[Date]],'DB Details'!$A:$L,12)</f>
        <v>55</v>
      </c>
      <c r="C247" s="49">
        <f>VLOOKUP(Table311[[#This Row],[Date]],'DB Details'!$A:$Q,16)</f>
        <v>3.8452148706466398E-2</v>
      </c>
      <c r="D247" s="49">
        <f>VLOOKUP(Table311[[#This Row],[Date]],'DB Details'!$A:$Q,15)</f>
        <v>2.0395071286729152E-2</v>
      </c>
      <c r="E247" s="49">
        <f>VLOOKUP(Table311[[#This Row],[Date]],'DB Details'!$A:$Q,17)</f>
        <v>8.4110145813841353E-2</v>
      </c>
    </row>
    <row r="248" spans="1:5" x14ac:dyDescent="0.2">
      <c r="A248" s="38">
        <v>24898</v>
      </c>
      <c r="B248" s="48">
        <f>VLOOKUP(Table311[[#This Row],[Date]],'DB Details'!$A:$L,12)</f>
        <v>53.8</v>
      </c>
      <c r="C248" s="49">
        <f>VLOOKUP(Table311[[#This Row],[Date]],'DB Details'!$A:$Q,16)</f>
        <v>3.8452148706466398E-2</v>
      </c>
      <c r="D248" s="49">
        <f>VLOOKUP(Table311[[#This Row],[Date]],'DB Details'!$A:$Q,15)</f>
        <v>2.0395071286729152E-2</v>
      </c>
      <c r="E248" s="49">
        <f>VLOOKUP(Table311[[#This Row],[Date]],'DB Details'!$A:$Q,17)</f>
        <v>8.4110145813841353E-2</v>
      </c>
    </row>
    <row r="249" spans="1:5" x14ac:dyDescent="0.2">
      <c r="A249" s="38">
        <v>24929</v>
      </c>
      <c r="B249" s="48">
        <f>VLOOKUP(Table311[[#This Row],[Date]],'DB Details'!$A:$L,12)</f>
        <v>58</v>
      </c>
      <c r="C249" s="49">
        <f>VLOOKUP(Table311[[#This Row],[Date]],'DB Details'!$A:$Q,16)</f>
        <v>5.5155815100588403E-2</v>
      </c>
      <c r="D249" s="49">
        <f>VLOOKUP(Table311[[#This Row],[Date]],'DB Details'!$A:$Q,15)</f>
        <v>1.6707995500967191E-2</v>
      </c>
      <c r="E249" s="49">
        <f>VLOOKUP(Table311[[#This Row],[Date]],'DB Details'!$A:$Q,17)</f>
        <v>6.852565923772147E-2</v>
      </c>
    </row>
    <row r="250" spans="1:5" x14ac:dyDescent="0.2">
      <c r="A250" s="38">
        <v>24959</v>
      </c>
      <c r="B250" s="48">
        <f>VLOOKUP(Table311[[#This Row],[Date]],'DB Details'!$A:$L,12)</f>
        <v>55.3</v>
      </c>
      <c r="C250" s="49">
        <f>VLOOKUP(Table311[[#This Row],[Date]],'DB Details'!$A:$Q,16)</f>
        <v>5.5155815100588403E-2</v>
      </c>
      <c r="D250" s="49">
        <f>VLOOKUP(Table311[[#This Row],[Date]],'DB Details'!$A:$Q,15)</f>
        <v>1.6707995500967191E-2</v>
      </c>
      <c r="E250" s="49">
        <f>VLOOKUP(Table311[[#This Row],[Date]],'DB Details'!$A:$Q,17)</f>
        <v>6.852565923772147E-2</v>
      </c>
    </row>
    <row r="251" spans="1:5" x14ac:dyDescent="0.2">
      <c r="A251" s="38">
        <v>24990</v>
      </c>
      <c r="B251" s="48">
        <f>VLOOKUP(Table311[[#This Row],[Date]],'DB Details'!$A:$L,12)</f>
        <v>53.5</v>
      </c>
      <c r="C251" s="49">
        <f>VLOOKUP(Table311[[#This Row],[Date]],'DB Details'!$A:$Q,16)</f>
        <v>5.5155815100588403E-2</v>
      </c>
      <c r="D251" s="49">
        <f>VLOOKUP(Table311[[#This Row],[Date]],'DB Details'!$A:$Q,15)</f>
        <v>1.6707995500967191E-2</v>
      </c>
      <c r="E251" s="49">
        <f>VLOOKUP(Table311[[#This Row],[Date]],'DB Details'!$A:$Q,17)</f>
        <v>6.852565923772147E-2</v>
      </c>
    </row>
    <row r="252" spans="1:5" x14ac:dyDescent="0.2">
      <c r="A252" s="38">
        <v>25020</v>
      </c>
      <c r="B252" s="48">
        <f>VLOOKUP(Table311[[#This Row],[Date]],'DB Details'!$A:$L,12)</f>
        <v>54.1</v>
      </c>
      <c r="C252" s="49">
        <f>VLOOKUP(Table311[[#This Row],[Date]],'DB Details'!$A:$Q,16)</f>
        <v>5.3366682329002352E-2</v>
      </c>
      <c r="D252" s="49">
        <f>VLOOKUP(Table311[[#This Row],[Date]],'DB Details'!$A:$Q,15)</f>
        <v>7.7495566345378913E-3</v>
      </c>
      <c r="E252" s="49">
        <f>VLOOKUP(Table311[[#This Row],[Date]],'DB Details'!$A:$Q,17)</f>
        <v>3.1360425530983838E-2</v>
      </c>
    </row>
    <row r="253" spans="1:5" x14ac:dyDescent="0.2">
      <c r="A253" s="38">
        <v>25051</v>
      </c>
      <c r="B253" s="48">
        <f>VLOOKUP(Table311[[#This Row],[Date]],'DB Details'!$A:$L,12)</f>
        <v>52.7</v>
      </c>
      <c r="C253" s="49">
        <f>VLOOKUP(Table311[[#This Row],[Date]],'DB Details'!$A:$Q,16)</f>
        <v>5.3366682329002352E-2</v>
      </c>
      <c r="D253" s="49">
        <f>VLOOKUP(Table311[[#This Row],[Date]],'DB Details'!$A:$Q,15)</f>
        <v>7.7495566345378913E-3</v>
      </c>
      <c r="E253" s="49">
        <f>VLOOKUP(Table311[[#This Row],[Date]],'DB Details'!$A:$Q,17)</f>
        <v>3.1360425530983838E-2</v>
      </c>
    </row>
    <row r="254" spans="1:5" x14ac:dyDescent="0.2">
      <c r="A254" s="38">
        <v>25082</v>
      </c>
      <c r="B254" s="48">
        <f>VLOOKUP(Table311[[#This Row],[Date]],'DB Details'!$A:$L,12)</f>
        <v>51.8</v>
      </c>
      <c r="C254" s="49">
        <f>VLOOKUP(Table311[[#This Row],[Date]],'DB Details'!$A:$Q,16)</f>
        <v>5.3366682329002352E-2</v>
      </c>
      <c r="D254" s="49">
        <f>VLOOKUP(Table311[[#This Row],[Date]],'DB Details'!$A:$Q,15)</f>
        <v>7.7495566345378913E-3</v>
      </c>
      <c r="E254" s="49">
        <f>VLOOKUP(Table311[[#This Row],[Date]],'DB Details'!$A:$Q,17)</f>
        <v>3.1360425530983838E-2</v>
      </c>
    </row>
    <row r="255" spans="1:5" x14ac:dyDescent="0.2">
      <c r="A255" s="38">
        <v>25112</v>
      </c>
      <c r="B255" s="48">
        <f>VLOOKUP(Table311[[#This Row],[Date]],'DB Details'!$A:$L,12)</f>
        <v>55.8</v>
      </c>
      <c r="C255" s="49">
        <f>VLOOKUP(Table311[[#This Row],[Date]],'DB Details'!$A:$Q,16)</f>
        <v>4.9595653600969333E-2</v>
      </c>
      <c r="D255" s="49">
        <f>VLOOKUP(Table311[[#This Row],[Date]],'DB Details'!$A:$Q,15)</f>
        <v>3.9332004111917174E-3</v>
      </c>
      <c r="E255" s="49">
        <f>VLOOKUP(Table311[[#This Row],[Date]],'DB Details'!$A:$Q,17)</f>
        <v>1.5825865664408582E-2</v>
      </c>
    </row>
    <row r="256" spans="1:5" x14ac:dyDescent="0.2">
      <c r="A256" s="38">
        <v>25143</v>
      </c>
      <c r="B256" s="48">
        <f>VLOOKUP(Table311[[#This Row],[Date]],'DB Details'!$A:$L,12)</f>
        <v>58.1</v>
      </c>
      <c r="C256" s="49">
        <f>VLOOKUP(Table311[[#This Row],[Date]],'DB Details'!$A:$Q,16)</f>
        <v>4.9595653600969333E-2</v>
      </c>
      <c r="D256" s="49">
        <f>VLOOKUP(Table311[[#This Row],[Date]],'DB Details'!$A:$Q,15)</f>
        <v>3.9332004111917174E-3</v>
      </c>
      <c r="E256" s="49">
        <f>VLOOKUP(Table311[[#This Row],[Date]],'DB Details'!$A:$Q,17)</f>
        <v>1.5825865664408582E-2</v>
      </c>
    </row>
    <row r="257" spans="1:5" x14ac:dyDescent="0.2">
      <c r="A257" s="38">
        <v>25173</v>
      </c>
      <c r="B257" s="48">
        <f>VLOOKUP(Table311[[#This Row],[Date]],'DB Details'!$A:$L,12)</f>
        <v>56.1</v>
      </c>
      <c r="C257" s="49">
        <f>VLOOKUP(Table311[[#This Row],[Date]],'DB Details'!$A:$Q,16)</f>
        <v>4.9595653600969333E-2</v>
      </c>
      <c r="D257" s="49">
        <f>VLOOKUP(Table311[[#This Row],[Date]],'DB Details'!$A:$Q,15)</f>
        <v>3.9332004111917174E-3</v>
      </c>
      <c r="E257" s="49">
        <f>VLOOKUP(Table311[[#This Row],[Date]],'DB Details'!$A:$Q,17)</f>
        <v>1.5825865664408582E-2</v>
      </c>
    </row>
    <row r="258" spans="1:5" x14ac:dyDescent="0.2">
      <c r="A258" s="38">
        <v>25204</v>
      </c>
      <c r="B258" s="48">
        <f>VLOOKUP(Table311[[#This Row],[Date]],'DB Details'!$A:$L,12)</f>
        <v>54.9</v>
      </c>
      <c r="C258" s="49">
        <f>VLOOKUP(Table311[[#This Row],[Date]],'DB Details'!$A:$Q,16)</f>
        <v>4.4715981050763132E-2</v>
      </c>
      <c r="D258" s="49">
        <f>VLOOKUP(Table311[[#This Row],[Date]],'DB Details'!$A:$Q,15)</f>
        <v>1.565115509134396E-2</v>
      </c>
      <c r="E258" s="49">
        <f>VLOOKUP(Table311[[#This Row],[Date]],'DB Details'!$A:$Q,17)</f>
        <v>6.4089767847923085E-2</v>
      </c>
    </row>
    <row r="259" spans="1:5" x14ac:dyDescent="0.2">
      <c r="A259" s="38">
        <v>25235</v>
      </c>
      <c r="B259" s="48">
        <f>VLOOKUP(Table311[[#This Row],[Date]],'DB Details'!$A:$L,12)</f>
        <v>57</v>
      </c>
      <c r="C259" s="49">
        <f>VLOOKUP(Table311[[#This Row],[Date]],'DB Details'!$A:$Q,16)</f>
        <v>4.4715981050763132E-2</v>
      </c>
      <c r="D259" s="49">
        <f>VLOOKUP(Table311[[#This Row],[Date]],'DB Details'!$A:$Q,15)</f>
        <v>1.565115509134396E-2</v>
      </c>
      <c r="E259" s="49">
        <f>VLOOKUP(Table311[[#This Row],[Date]],'DB Details'!$A:$Q,17)</f>
        <v>6.4089767847923085E-2</v>
      </c>
    </row>
    <row r="260" spans="1:5" x14ac:dyDescent="0.2">
      <c r="A260" s="38">
        <v>25263</v>
      </c>
      <c r="B260" s="48">
        <f>VLOOKUP(Table311[[#This Row],[Date]],'DB Details'!$A:$L,12)</f>
        <v>57.1</v>
      </c>
      <c r="C260" s="49">
        <f>VLOOKUP(Table311[[#This Row],[Date]],'DB Details'!$A:$Q,16)</f>
        <v>4.4715981050763132E-2</v>
      </c>
      <c r="D260" s="49">
        <f>VLOOKUP(Table311[[#This Row],[Date]],'DB Details'!$A:$Q,15)</f>
        <v>1.565115509134396E-2</v>
      </c>
      <c r="E260" s="49">
        <f>VLOOKUP(Table311[[#This Row],[Date]],'DB Details'!$A:$Q,17)</f>
        <v>6.4089767847923085E-2</v>
      </c>
    </row>
    <row r="261" spans="1:5" x14ac:dyDescent="0.2">
      <c r="A261" s="38">
        <v>25294</v>
      </c>
      <c r="B261" s="48">
        <f>VLOOKUP(Table311[[#This Row],[Date]],'DB Details'!$A:$L,12)</f>
        <v>55.2</v>
      </c>
      <c r="C261" s="49">
        <f>VLOOKUP(Table311[[#This Row],[Date]],'DB Details'!$A:$Q,16)</f>
        <v>3.067141537615219E-2</v>
      </c>
      <c r="D261" s="49">
        <f>VLOOKUP(Table311[[#This Row],[Date]],'DB Details'!$A:$Q,15)</f>
        <v>3.039953206492568E-3</v>
      </c>
      <c r="E261" s="49">
        <f>VLOOKUP(Table311[[#This Row],[Date]],'DB Details'!$A:$Q,17)</f>
        <v>1.221537317702515E-2</v>
      </c>
    </row>
    <row r="262" spans="1:5" x14ac:dyDescent="0.2">
      <c r="A262" s="38">
        <v>25324</v>
      </c>
      <c r="B262" s="48">
        <f>VLOOKUP(Table311[[#This Row],[Date]],'DB Details'!$A:$L,12)</f>
        <v>56.7</v>
      </c>
      <c r="C262" s="49">
        <f>VLOOKUP(Table311[[#This Row],[Date]],'DB Details'!$A:$Q,16)</f>
        <v>3.067141537615219E-2</v>
      </c>
      <c r="D262" s="49">
        <f>VLOOKUP(Table311[[#This Row],[Date]],'DB Details'!$A:$Q,15)</f>
        <v>3.039953206492568E-3</v>
      </c>
      <c r="E262" s="49">
        <f>VLOOKUP(Table311[[#This Row],[Date]],'DB Details'!$A:$Q,17)</f>
        <v>1.221537317702515E-2</v>
      </c>
    </row>
    <row r="263" spans="1:5" x14ac:dyDescent="0.2">
      <c r="A263" s="38">
        <v>25355</v>
      </c>
      <c r="B263" s="48">
        <f>VLOOKUP(Table311[[#This Row],[Date]],'DB Details'!$A:$L,12)</f>
        <v>55.5</v>
      </c>
      <c r="C263" s="49">
        <f>VLOOKUP(Table311[[#This Row],[Date]],'DB Details'!$A:$Q,16)</f>
        <v>3.067141537615219E-2</v>
      </c>
      <c r="D263" s="49">
        <f>VLOOKUP(Table311[[#This Row],[Date]],'DB Details'!$A:$Q,15)</f>
        <v>3.039953206492568E-3</v>
      </c>
      <c r="E263" s="49">
        <f>VLOOKUP(Table311[[#This Row],[Date]],'DB Details'!$A:$Q,17)</f>
        <v>1.221537317702515E-2</v>
      </c>
    </row>
    <row r="264" spans="1:5" x14ac:dyDescent="0.2">
      <c r="A264" s="38">
        <v>25385</v>
      </c>
      <c r="B264" s="48">
        <f>VLOOKUP(Table311[[#This Row],[Date]],'DB Details'!$A:$L,12)</f>
        <v>53.1</v>
      </c>
      <c r="C264" s="49">
        <f>VLOOKUP(Table311[[#This Row],[Date]],'DB Details'!$A:$Q,16)</f>
        <v>2.9500970408946881E-2</v>
      </c>
      <c r="D264" s="49">
        <f>VLOOKUP(Table311[[#This Row],[Date]],'DB Details'!$A:$Q,15)</f>
        <v>6.6051420527715021E-3</v>
      </c>
      <c r="E264" s="49">
        <f>VLOOKUP(Table311[[#This Row],[Date]],'DB Details'!$A:$Q,17)</f>
        <v>2.6683490197652041E-2</v>
      </c>
    </row>
    <row r="265" spans="1:5" x14ac:dyDescent="0.2">
      <c r="A265" s="38">
        <v>25416</v>
      </c>
      <c r="B265" s="48">
        <f>VLOOKUP(Table311[[#This Row],[Date]],'DB Details'!$A:$L,12)</f>
        <v>54.8</v>
      </c>
      <c r="C265" s="49">
        <f>VLOOKUP(Table311[[#This Row],[Date]],'DB Details'!$A:$Q,16)</f>
        <v>2.9500970408946881E-2</v>
      </c>
      <c r="D265" s="49">
        <f>VLOOKUP(Table311[[#This Row],[Date]],'DB Details'!$A:$Q,15)</f>
        <v>6.6051420527715021E-3</v>
      </c>
      <c r="E265" s="49">
        <f>VLOOKUP(Table311[[#This Row],[Date]],'DB Details'!$A:$Q,17)</f>
        <v>2.6683490197652041E-2</v>
      </c>
    </row>
    <row r="266" spans="1:5" x14ac:dyDescent="0.2">
      <c r="A266" s="38">
        <v>25447</v>
      </c>
      <c r="B266" s="48">
        <f>VLOOKUP(Table311[[#This Row],[Date]],'DB Details'!$A:$L,12)</f>
        <v>54.1</v>
      </c>
      <c r="C266" s="49">
        <f>VLOOKUP(Table311[[#This Row],[Date]],'DB Details'!$A:$Q,16)</f>
        <v>2.9500970408946881E-2</v>
      </c>
      <c r="D266" s="49">
        <f>VLOOKUP(Table311[[#This Row],[Date]],'DB Details'!$A:$Q,15)</f>
        <v>6.6051420527715021E-3</v>
      </c>
      <c r="E266" s="49">
        <f>VLOOKUP(Table311[[#This Row],[Date]],'DB Details'!$A:$Q,17)</f>
        <v>2.6683490197652041E-2</v>
      </c>
    </row>
    <row r="267" spans="1:5" x14ac:dyDescent="0.2">
      <c r="A267" s="38">
        <v>25477</v>
      </c>
      <c r="B267" s="48">
        <f>VLOOKUP(Table311[[#This Row],[Date]],'DB Details'!$A:$L,12)</f>
        <v>54.6</v>
      </c>
      <c r="C267" s="49">
        <f>VLOOKUP(Table311[[#This Row],[Date]],'DB Details'!$A:$Q,16)</f>
        <v>2.0466450833714091E-2</v>
      </c>
      <c r="D267" s="49">
        <f>VLOOKUP(Table311[[#This Row],[Date]],'DB Details'!$A:$Q,15)</f>
        <v>-4.8769458752543609E-3</v>
      </c>
      <c r="E267" s="49">
        <f>VLOOKUP(Table311[[#This Row],[Date]],'DB Details'!$A:$Q,17)</f>
        <v>-1.9365539313737409E-2</v>
      </c>
    </row>
    <row r="268" spans="1:5" x14ac:dyDescent="0.2">
      <c r="A268" s="38">
        <v>25508</v>
      </c>
      <c r="B268" s="48">
        <f>VLOOKUP(Table311[[#This Row],[Date]],'DB Details'!$A:$L,12)</f>
        <v>53.2</v>
      </c>
      <c r="C268" s="49">
        <f>VLOOKUP(Table311[[#This Row],[Date]],'DB Details'!$A:$Q,16)</f>
        <v>2.0466450833714091E-2</v>
      </c>
      <c r="D268" s="49">
        <f>VLOOKUP(Table311[[#This Row],[Date]],'DB Details'!$A:$Q,15)</f>
        <v>-4.8769458752543609E-3</v>
      </c>
      <c r="E268" s="49">
        <f>VLOOKUP(Table311[[#This Row],[Date]],'DB Details'!$A:$Q,17)</f>
        <v>-1.9365539313737409E-2</v>
      </c>
    </row>
    <row r="269" spans="1:5" x14ac:dyDescent="0.2">
      <c r="A269" s="38">
        <v>25538</v>
      </c>
      <c r="B269" s="48">
        <f>VLOOKUP(Table311[[#This Row],[Date]],'DB Details'!$A:$L,12)</f>
        <v>52</v>
      </c>
      <c r="C269" s="49">
        <f>VLOOKUP(Table311[[#This Row],[Date]],'DB Details'!$A:$Q,16)</f>
        <v>2.0466450833714091E-2</v>
      </c>
      <c r="D269" s="49">
        <f>VLOOKUP(Table311[[#This Row],[Date]],'DB Details'!$A:$Q,15)</f>
        <v>-4.8769458752543609E-3</v>
      </c>
      <c r="E269" s="49">
        <f>VLOOKUP(Table311[[#This Row],[Date]],'DB Details'!$A:$Q,17)</f>
        <v>-1.9365539313737409E-2</v>
      </c>
    </row>
    <row r="270" spans="1:5" x14ac:dyDescent="0.2">
      <c r="A270" s="38">
        <v>25569</v>
      </c>
      <c r="B270" s="48">
        <f>VLOOKUP(Table311[[#This Row],[Date]],'DB Details'!$A:$L,12)</f>
        <v>48.7</v>
      </c>
      <c r="C270" s="49">
        <f>VLOOKUP(Table311[[#This Row],[Date]],'DB Details'!$A:$Q,16)</f>
        <v>3.249346028238541E-3</v>
      </c>
      <c r="D270" s="49">
        <f>VLOOKUP(Table311[[#This Row],[Date]],'DB Details'!$A:$Q,15)</f>
        <v>-1.4847070124259069E-3</v>
      </c>
      <c r="E270" s="49">
        <f>VLOOKUP(Table311[[#This Row],[Date]],'DB Details'!$A:$Q,17)</f>
        <v>-5.9256150066525626E-3</v>
      </c>
    </row>
    <row r="271" spans="1:5" x14ac:dyDescent="0.2">
      <c r="A271" s="38">
        <v>25600</v>
      </c>
      <c r="B271" s="48">
        <f>VLOOKUP(Table311[[#This Row],[Date]],'DB Details'!$A:$L,12)</f>
        <v>47.4</v>
      </c>
      <c r="C271" s="49">
        <f>VLOOKUP(Table311[[#This Row],[Date]],'DB Details'!$A:$Q,16)</f>
        <v>3.249346028238541E-3</v>
      </c>
      <c r="D271" s="49">
        <f>VLOOKUP(Table311[[#This Row],[Date]],'DB Details'!$A:$Q,15)</f>
        <v>-1.4847070124259069E-3</v>
      </c>
      <c r="E271" s="49">
        <f>VLOOKUP(Table311[[#This Row],[Date]],'DB Details'!$A:$Q,17)</f>
        <v>-5.9256150066525626E-3</v>
      </c>
    </row>
    <row r="272" spans="1:5" x14ac:dyDescent="0.2">
      <c r="A272" s="38">
        <v>25628</v>
      </c>
      <c r="B272" s="48">
        <f>VLOOKUP(Table311[[#This Row],[Date]],'DB Details'!$A:$L,12)</f>
        <v>46.9</v>
      </c>
      <c r="C272" s="49">
        <f>VLOOKUP(Table311[[#This Row],[Date]],'DB Details'!$A:$Q,16)</f>
        <v>3.249346028238541E-3</v>
      </c>
      <c r="D272" s="49">
        <f>VLOOKUP(Table311[[#This Row],[Date]],'DB Details'!$A:$Q,15)</f>
        <v>-1.4847070124259069E-3</v>
      </c>
      <c r="E272" s="49">
        <f>VLOOKUP(Table311[[#This Row],[Date]],'DB Details'!$A:$Q,17)</f>
        <v>-5.9256150066525626E-3</v>
      </c>
    </row>
    <row r="273" spans="1:5" x14ac:dyDescent="0.2">
      <c r="A273" s="38">
        <v>25659</v>
      </c>
      <c r="B273" s="48">
        <f>VLOOKUP(Table311[[#This Row],[Date]],'DB Details'!$A:$L,12)</f>
        <v>45</v>
      </c>
      <c r="C273" s="49">
        <f>VLOOKUP(Table311[[#This Row],[Date]],'DB Details'!$A:$Q,16)</f>
        <v>1.628354507476494E-3</v>
      </c>
      <c r="D273" s="49">
        <f>VLOOKUP(Table311[[#This Row],[Date]],'DB Details'!$A:$Q,15)</f>
        <v>1.419300010385208E-3</v>
      </c>
      <c r="E273" s="49">
        <f>VLOOKUP(Table311[[#This Row],[Date]],'DB Details'!$A:$Q,17)</f>
        <v>5.6892979569385096E-3</v>
      </c>
    </row>
    <row r="274" spans="1:5" x14ac:dyDescent="0.2">
      <c r="A274" s="38">
        <v>25689</v>
      </c>
      <c r="B274" s="48">
        <f>VLOOKUP(Table311[[#This Row],[Date]],'DB Details'!$A:$L,12)</f>
        <v>47.2</v>
      </c>
      <c r="C274" s="49">
        <f>VLOOKUP(Table311[[#This Row],[Date]],'DB Details'!$A:$Q,16)</f>
        <v>1.628354507476494E-3</v>
      </c>
      <c r="D274" s="49">
        <f>VLOOKUP(Table311[[#This Row],[Date]],'DB Details'!$A:$Q,15)</f>
        <v>1.419300010385208E-3</v>
      </c>
      <c r="E274" s="49">
        <f>VLOOKUP(Table311[[#This Row],[Date]],'DB Details'!$A:$Q,17)</f>
        <v>5.6892979569385096E-3</v>
      </c>
    </row>
    <row r="275" spans="1:5" x14ac:dyDescent="0.2">
      <c r="A275" s="38">
        <v>25720</v>
      </c>
      <c r="B275" s="48">
        <f>VLOOKUP(Table311[[#This Row],[Date]],'DB Details'!$A:$L,12)</f>
        <v>51.1</v>
      </c>
      <c r="C275" s="49">
        <f>VLOOKUP(Table311[[#This Row],[Date]],'DB Details'!$A:$Q,16)</f>
        <v>1.628354507476494E-3</v>
      </c>
      <c r="D275" s="49">
        <f>VLOOKUP(Table311[[#This Row],[Date]],'DB Details'!$A:$Q,15)</f>
        <v>1.419300010385208E-3</v>
      </c>
      <c r="E275" s="49">
        <f>VLOOKUP(Table311[[#This Row],[Date]],'DB Details'!$A:$Q,17)</f>
        <v>5.6892979569385096E-3</v>
      </c>
    </row>
    <row r="276" spans="1:5" x14ac:dyDescent="0.2">
      <c r="A276" s="38">
        <v>25750</v>
      </c>
      <c r="B276" s="48">
        <f>VLOOKUP(Table311[[#This Row],[Date]],'DB Details'!$A:$L,12)</f>
        <v>49.5</v>
      </c>
      <c r="C276" s="49">
        <f>VLOOKUP(Table311[[#This Row],[Date]],'DB Details'!$A:$Q,16)</f>
        <v>4.2258147637592551E-3</v>
      </c>
      <c r="D276" s="49">
        <f>VLOOKUP(Table311[[#This Row],[Date]],'DB Details'!$A:$Q,15)</f>
        <v>9.2155083013763586E-3</v>
      </c>
      <c r="E276" s="49">
        <f>VLOOKUP(Table311[[#This Row],[Date]],'DB Details'!$A:$Q,17)</f>
        <v>3.7374724507416517E-2</v>
      </c>
    </row>
    <row r="277" spans="1:5" x14ac:dyDescent="0.2">
      <c r="A277" s="38">
        <v>25781</v>
      </c>
      <c r="B277" s="48">
        <f>VLOOKUP(Table311[[#This Row],[Date]],'DB Details'!$A:$L,12)</f>
        <v>47.3</v>
      </c>
      <c r="C277" s="49">
        <f>VLOOKUP(Table311[[#This Row],[Date]],'DB Details'!$A:$Q,16)</f>
        <v>4.2258147637592551E-3</v>
      </c>
      <c r="D277" s="49">
        <f>VLOOKUP(Table311[[#This Row],[Date]],'DB Details'!$A:$Q,15)</f>
        <v>9.2155083013763586E-3</v>
      </c>
      <c r="E277" s="49">
        <f>VLOOKUP(Table311[[#This Row],[Date]],'DB Details'!$A:$Q,17)</f>
        <v>3.7374724507416517E-2</v>
      </c>
    </row>
    <row r="278" spans="1:5" x14ac:dyDescent="0.2">
      <c r="A278" s="38">
        <v>25812</v>
      </c>
      <c r="B278" s="48">
        <f>VLOOKUP(Table311[[#This Row],[Date]],'DB Details'!$A:$L,12)</f>
        <v>44.1</v>
      </c>
      <c r="C278" s="49">
        <f>VLOOKUP(Table311[[#This Row],[Date]],'DB Details'!$A:$Q,16)</f>
        <v>4.2258147637592551E-3</v>
      </c>
      <c r="D278" s="49">
        <f>VLOOKUP(Table311[[#This Row],[Date]],'DB Details'!$A:$Q,15)</f>
        <v>9.2155083013763586E-3</v>
      </c>
      <c r="E278" s="49">
        <f>VLOOKUP(Table311[[#This Row],[Date]],'DB Details'!$A:$Q,17)</f>
        <v>3.7374724507416517E-2</v>
      </c>
    </row>
    <row r="279" spans="1:5" x14ac:dyDescent="0.2">
      <c r="A279" s="38">
        <v>25842</v>
      </c>
      <c r="B279" s="48">
        <f>VLOOKUP(Table311[[#This Row],[Date]],'DB Details'!$A:$L,12)</f>
        <v>42.4</v>
      </c>
      <c r="C279" s="49">
        <f>VLOOKUP(Table311[[#This Row],[Date]],'DB Details'!$A:$Q,16)</f>
        <v>-1.667035906259561E-3</v>
      </c>
      <c r="D279" s="49">
        <f>VLOOKUP(Table311[[#This Row],[Date]],'DB Details'!$A:$Q,15)</f>
        <v>-1.071638106008845E-2</v>
      </c>
      <c r="E279" s="49">
        <f>VLOOKUP(Table311[[#This Row],[Date]],'DB Details'!$A:$Q,17)</f>
        <v>-4.2181388825872079E-2</v>
      </c>
    </row>
    <row r="280" spans="1:5" x14ac:dyDescent="0.2">
      <c r="A280" s="38">
        <v>25873</v>
      </c>
      <c r="B280" s="48">
        <f>VLOOKUP(Table311[[#This Row],[Date]],'DB Details'!$A:$L,12)</f>
        <v>39.700000000000003</v>
      </c>
      <c r="C280" s="49">
        <f>VLOOKUP(Table311[[#This Row],[Date]],'DB Details'!$A:$Q,16)</f>
        <v>-1.667035906259561E-3</v>
      </c>
      <c r="D280" s="49">
        <f>VLOOKUP(Table311[[#This Row],[Date]],'DB Details'!$A:$Q,15)</f>
        <v>-1.071638106008845E-2</v>
      </c>
      <c r="E280" s="49">
        <f>VLOOKUP(Table311[[#This Row],[Date]],'DB Details'!$A:$Q,17)</f>
        <v>-4.2181388825872079E-2</v>
      </c>
    </row>
    <row r="281" spans="1:5" x14ac:dyDescent="0.2">
      <c r="A281" s="38">
        <v>25903</v>
      </c>
      <c r="B281" s="48">
        <f>VLOOKUP(Table311[[#This Row],[Date]],'DB Details'!$A:$L,12)</f>
        <v>45.4</v>
      </c>
      <c r="C281" s="49">
        <f>VLOOKUP(Table311[[#This Row],[Date]],'DB Details'!$A:$Q,16)</f>
        <v>-1.667035906259561E-3</v>
      </c>
      <c r="D281" s="49">
        <f>VLOOKUP(Table311[[#This Row],[Date]],'DB Details'!$A:$Q,15)</f>
        <v>-1.071638106008845E-2</v>
      </c>
      <c r="E281" s="49">
        <f>VLOOKUP(Table311[[#This Row],[Date]],'DB Details'!$A:$Q,17)</f>
        <v>-4.2181388825872079E-2</v>
      </c>
    </row>
    <row r="282" spans="1:5" x14ac:dyDescent="0.2">
      <c r="A282" s="38">
        <v>25934</v>
      </c>
      <c r="B282" s="48">
        <f>VLOOKUP(Table311[[#This Row],[Date]],'DB Details'!$A:$L,12)</f>
        <v>47.9</v>
      </c>
      <c r="C282" s="49">
        <f>VLOOKUP(Table311[[#This Row],[Date]],'DB Details'!$A:$Q,16)</f>
        <v>2.697236849004174E-2</v>
      </c>
      <c r="D282" s="49">
        <f>VLOOKUP(Table311[[#This Row],[Date]],'DB Details'!$A:$Q,15)</f>
        <v>2.7159927894247621E-2</v>
      </c>
      <c r="E282" s="49">
        <f>VLOOKUP(Table311[[#This Row],[Date]],'DB Details'!$A:$Q,17)</f>
        <v>0.1131463651735802</v>
      </c>
    </row>
    <row r="283" spans="1:5" x14ac:dyDescent="0.2">
      <c r="A283" s="38">
        <v>25965</v>
      </c>
      <c r="B283" s="48">
        <f>VLOOKUP(Table311[[#This Row],[Date]],'DB Details'!$A:$L,12)</f>
        <v>54.8</v>
      </c>
      <c r="C283" s="49">
        <f>VLOOKUP(Table311[[#This Row],[Date]],'DB Details'!$A:$Q,16)</f>
        <v>2.697236849004174E-2</v>
      </c>
      <c r="D283" s="49">
        <f>VLOOKUP(Table311[[#This Row],[Date]],'DB Details'!$A:$Q,15)</f>
        <v>2.7159927894247621E-2</v>
      </c>
      <c r="E283" s="49">
        <f>VLOOKUP(Table311[[#This Row],[Date]],'DB Details'!$A:$Q,17)</f>
        <v>0.1131463651735802</v>
      </c>
    </row>
    <row r="284" spans="1:5" x14ac:dyDescent="0.2">
      <c r="A284" s="38">
        <v>25993</v>
      </c>
      <c r="B284" s="48">
        <f>VLOOKUP(Table311[[#This Row],[Date]],'DB Details'!$A:$L,12)</f>
        <v>51.2</v>
      </c>
      <c r="C284" s="49">
        <f>VLOOKUP(Table311[[#This Row],[Date]],'DB Details'!$A:$Q,16)</f>
        <v>2.697236849004174E-2</v>
      </c>
      <c r="D284" s="49">
        <f>VLOOKUP(Table311[[#This Row],[Date]],'DB Details'!$A:$Q,15)</f>
        <v>2.7159927894247621E-2</v>
      </c>
      <c r="E284" s="49">
        <f>VLOOKUP(Table311[[#This Row],[Date]],'DB Details'!$A:$Q,17)</f>
        <v>0.1131463651735802</v>
      </c>
    </row>
    <row r="285" spans="1:5" x14ac:dyDescent="0.2">
      <c r="A285" s="38">
        <v>26024</v>
      </c>
      <c r="B285" s="48">
        <f>VLOOKUP(Table311[[#This Row],[Date]],'DB Details'!$A:$L,12)</f>
        <v>54.5</v>
      </c>
      <c r="C285" s="49">
        <f>VLOOKUP(Table311[[#This Row],[Date]],'DB Details'!$A:$Q,16)</f>
        <v>3.106613002019493E-2</v>
      </c>
      <c r="D285" s="49">
        <f>VLOOKUP(Table311[[#This Row],[Date]],'DB Details'!$A:$Q,15)</f>
        <v>5.4112007973197733E-3</v>
      </c>
      <c r="E285" s="49">
        <f>VLOOKUP(Table311[[#This Row],[Date]],'DB Details'!$A:$Q,17)</f>
        <v>2.1821124394593161E-2</v>
      </c>
    </row>
    <row r="286" spans="1:5" x14ac:dyDescent="0.2">
      <c r="A286" s="38">
        <v>26054</v>
      </c>
      <c r="B286" s="48">
        <f>VLOOKUP(Table311[[#This Row],[Date]],'DB Details'!$A:$L,12)</f>
        <v>54.2</v>
      </c>
      <c r="C286" s="49">
        <f>VLOOKUP(Table311[[#This Row],[Date]],'DB Details'!$A:$Q,16)</f>
        <v>3.106613002019493E-2</v>
      </c>
      <c r="D286" s="49">
        <f>VLOOKUP(Table311[[#This Row],[Date]],'DB Details'!$A:$Q,15)</f>
        <v>5.4112007973197733E-3</v>
      </c>
      <c r="E286" s="49">
        <f>VLOOKUP(Table311[[#This Row],[Date]],'DB Details'!$A:$Q,17)</f>
        <v>2.1821124394593161E-2</v>
      </c>
    </row>
    <row r="287" spans="1:5" x14ac:dyDescent="0.2">
      <c r="A287" s="38">
        <v>26085</v>
      </c>
      <c r="B287" s="48">
        <f>VLOOKUP(Table311[[#This Row],[Date]],'DB Details'!$A:$L,12)</f>
        <v>53.8</v>
      </c>
      <c r="C287" s="49">
        <f>VLOOKUP(Table311[[#This Row],[Date]],'DB Details'!$A:$Q,16)</f>
        <v>3.106613002019493E-2</v>
      </c>
      <c r="D287" s="49">
        <f>VLOOKUP(Table311[[#This Row],[Date]],'DB Details'!$A:$Q,15)</f>
        <v>5.4112007973197733E-3</v>
      </c>
      <c r="E287" s="49">
        <f>VLOOKUP(Table311[[#This Row],[Date]],'DB Details'!$A:$Q,17)</f>
        <v>2.1821124394593161E-2</v>
      </c>
    </row>
    <row r="288" spans="1:5" x14ac:dyDescent="0.2">
      <c r="A288" s="38">
        <v>26115</v>
      </c>
      <c r="B288" s="48">
        <f>VLOOKUP(Table311[[#This Row],[Date]],'DB Details'!$A:$L,12)</f>
        <v>54.4</v>
      </c>
      <c r="C288" s="49">
        <f>VLOOKUP(Table311[[#This Row],[Date]],'DB Details'!$A:$Q,16)</f>
        <v>3.0058948108077931E-2</v>
      </c>
      <c r="D288" s="49">
        <f>VLOOKUP(Table311[[#This Row],[Date]],'DB Details'!$A:$Q,15)</f>
        <v>8.2296708504175139E-3</v>
      </c>
      <c r="E288" s="49">
        <f>VLOOKUP(Table311[[#This Row],[Date]],'DB Details'!$A:$Q,17)</f>
        <v>3.3327282382066732E-2</v>
      </c>
    </row>
    <row r="289" spans="1:5" x14ac:dyDescent="0.2">
      <c r="A289" s="38">
        <v>26146</v>
      </c>
      <c r="B289" s="48">
        <f>VLOOKUP(Table311[[#This Row],[Date]],'DB Details'!$A:$L,12)</f>
        <v>53.6</v>
      </c>
      <c r="C289" s="49">
        <f>VLOOKUP(Table311[[#This Row],[Date]],'DB Details'!$A:$Q,16)</f>
        <v>3.0058948108077931E-2</v>
      </c>
      <c r="D289" s="49">
        <f>VLOOKUP(Table311[[#This Row],[Date]],'DB Details'!$A:$Q,15)</f>
        <v>8.2296708504175139E-3</v>
      </c>
      <c r="E289" s="49">
        <f>VLOOKUP(Table311[[#This Row],[Date]],'DB Details'!$A:$Q,17)</f>
        <v>3.3327282382066732E-2</v>
      </c>
    </row>
    <row r="290" spans="1:5" x14ac:dyDescent="0.2">
      <c r="A290" s="38">
        <v>26177</v>
      </c>
      <c r="B290" s="48">
        <f>VLOOKUP(Table311[[#This Row],[Date]],'DB Details'!$A:$L,12)</f>
        <v>55.1</v>
      </c>
      <c r="C290" s="49">
        <f>VLOOKUP(Table311[[#This Row],[Date]],'DB Details'!$A:$Q,16)</f>
        <v>3.0058948108077931E-2</v>
      </c>
      <c r="D290" s="49">
        <f>VLOOKUP(Table311[[#This Row],[Date]],'DB Details'!$A:$Q,15)</f>
        <v>8.2296708504175139E-3</v>
      </c>
      <c r="E290" s="49">
        <f>VLOOKUP(Table311[[#This Row],[Date]],'DB Details'!$A:$Q,17)</f>
        <v>3.3327282382066732E-2</v>
      </c>
    </row>
    <row r="291" spans="1:5" x14ac:dyDescent="0.2">
      <c r="A291" s="38">
        <v>26207</v>
      </c>
      <c r="B291" s="48">
        <f>VLOOKUP(Table311[[#This Row],[Date]],'DB Details'!$A:$L,12)</f>
        <v>55</v>
      </c>
      <c r="C291" s="49">
        <f>VLOOKUP(Table311[[#This Row],[Date]],'DB Details'!$A:$Q,16)</f>
        <v>4.3672048006249138E-2</v>
      </c>
      <c r="D291" s="49">
        <f>VLOOKUP(Table311[[#This Row],[Date]],'DB Details'!$A:$Q,15)</f>
        <v>2.357838388214737E-3</v>
      </c>
      <c r="E291" s="49">
        <f>VLOOKUP(Table311[[#This Row],[Date]],'DB Details'!$A:$Q,17)</f>
        <v>9.464762427640272E-3</v>
      </c>
    </row>
    <row r="292" spans="1:5" x14ac:dyDescent="0.2">
      <c r="A292" s="38">
        <v>26238</v>
      </c>
      <c r="B292" s="48">
        <f>VLOOKUP(Table311[[#This Row],[Date]],'DB Details'!$A:$L,12)</f>
        <v>52.3</v>
      </c>
      <c r="C292" s="49">
        <f>VLOOKUP(Table311[[#This Row],[Date]],'DB Details'!$A:$Q,16)</f>
        <v>4.3672048006249138E-2</v>
      </c>
      <c r="D292" s="49">
        <f>VLOOKUP(Table311[[#This Row],[Date]],'DB Details'!$A:$Q,15)</f>
        <v>2.357838388214737E-3</v>
      </c>
      <c r="E292" s="49">
        <f>VLOOKUP(Table311[[#This Row],[Date]],'DB Details'!$A:$Q,17)</f>
        <v>9.464762427640272E-3</v>
      </c>
    </row>
    <row r="293" spans="1:5" x14ac:dyDescent="0.2">
      <c r="A293" s="38">
        <v>26268</v>
      </c>
      <c r="B293" s="48">
        <f>VLOOKUP(Table311[[#This Row],[Date]],'DB Details'!$A:$L,12)</f>
        <v>57.6</v>
      </c>
      <c r="C293" s="49">
        <f>VLOOKUP(Table311[[#This Row],[Date]],'DB Details'!$A:$Q,16)</f>
        <v>4.3672048006249138E-2</v>
      </c>
      <c r="D293" s="49">
        <f>VLOOKUP(Table311[[#This Row],[Date]],'DB Details'!$A:$Q,15)</f>
        <v>2.357838388214737E-3</v>
      </c>
      <c r="E293" s="49">
        <f>VLOOKUP(Table311[[#This Row],[Date]],'DB Details'!$A:$Q,17)</f>
        <v>9.464762427640272E-3</v>
      </c>
    </row>
    <row r="294" spans="1:5" x14ac:dyDescent="0.2">
      <c r="A294" s="38">
        <v>26299</v>
      </c>
      <c r="B294" s="48">
        <f>VLOOKUP(Table311[[#This Row],[Date]],'DB Details'!$A:$L,12)</f>
        <v>59.6</v>
      </c>
      <c r="C294" s="49">
        <f>VLOOKUP(Table311[[#This Row],[Date]],'DB Details'!$A:$Q,16)</f>
        <v>3.4760721277919467E-2</v>
      </c>
      <c r="D294" s="49">
        <f>VLOOKUP(Table311[[#This Row],[Date]],'DB Details'!$A:$Q,15)</f>
        <v>1.8389588842627851E-2</v>
      </c>
      <c r="E294" s="49">
        <f>VLOOKUP(Table311[[#This Row],[Date]],'DB Details'!$A:$Q,17)</f>
        <v>7.5612407343295995E-2</v>
      </c>
    </row>
    <row r="295" spans="1:5" x14ac:dyDescent="0.2">
      <c r="A295" s="38">
        <v>26330</v>
      </c>
      <c r="B295" s="48">
        <f>VLOOKUP(Table311[[#This Row],[Date]],'DB Details'!$A:$L,12)</f>
        <v>60.6</v>
      </c>
      <c r="C295" s="49">
        <f>VLOOKUP(Table311[[#This Row],[Date]],'DB Details'!$A:$Q,16)</f>
        <v>3.4760721277919467E-2</v>
      </c>
      <c r="D295" s="49">
        <f>VLOOKUP(Table311[[#This Row],[Date]],'DB Details'!$A:$Q,15)</f>
        <v>1.8389588842627851E-2</v>
      </c>
      <c r="E295" s="49">
        <f>VLOOKUP(Table311[[#This Row],[Date]],'DB Details'!$A:$Q,17)</f>
        <v>7.5612407343295995E-2</v>
      </c>
    </row>
    <row r="296" spans="1:5" x14ac:dyDescent="0.2">
      <c r="A296" s="38">
        <v>26359</v>
      </c>
      <c r="B296" s="48">
        <f>VLOOKUP(Table311[[#This Row],[Date]],'DB Details'!$A:$L,12)</f>
        <v>59.8</v>
      </c>
      <c r="C296" s="49">
        <f>VLOOKUP(Table311[[#This Row],[Date]],'DB Details'!$A:$Q,16)</f>
        <v>3.4760721277919467E-2</v>
      </c>
      <c r="D296" s="49">
        <f>VLOOKUP(Table311[[#This Row],[Date]],'DB Details'!$A:$Q,15)</f>
        <v>1.8389588842627851E-2</v>
      </c>
      <c r="E296" s="49">
        <f>VLOOKUP(Table311[[#This Row],[Date]],'DB Details'!$A:$Q,17)</f>
        <v>7.5612407343295995E-2</v>
      </c>
    </row>
    <row r="297" spans="1:5" x14ac:dyDescent="0.2">
      <c r="A297" s="38">
        <v>26390</v>
      </c>
      <c r="B297" s="48">
        <f>VLOOKUP(Table311[[#This Row],[Date]],'DB Details'!$A:$L,12)</f>
        <v>59.3</v>
      </c>
      <c r="C297" s="49">
        <f>VLOOKUP(Table311[[#This Row],[Date]],'DB Details'!$A:$Q,16)</f>
        <v>5.2551864571869791E-2</v>
      </c>
      <c r="D297" s="49">
        <f>VLOOKUP(Table311[[#This Row],[Date]],'DB Details'!$A:$Q,15)</f>
        <v>2.2697723541087039E-2</v>
      </c>
      <c r="E297" s="49">
        <f>VLOOKUP(Table311[[#This Row],[Date]],'DB Details'!$A:$Q,17)</f>
        <v>9.3929053762295656E-2</v>
      </c>
    </row>
    <row r="298" spans="1:5" x14ac:dyDescent="0.2">
      <c r="A298" s="38">
        <v>26420</v>
      </c>
      <c r="B298" s="48">
        <f>VLOOKUP(Table311[[#This Row],[Date]],'DB Details'!$A:$L,12)</f>
        <v>61.4</v>
      </c>
      <c r="C298" s="49">
        <f>VLOOKUP(Table311[[#This Row],[Date]],'DB Details'!$A:$Q,16)</f>
        <v>5.2551864571869791E-2</v>
      </c>
      <c r="D298" s="49">
        <f>VLOOKUP(Table311[[#This Row],[Date]],'DB Details'!$A:$Q,15)</f>
        <v>2.2697723541087039E-2</v>
      </c>
      <c r="E298" s="49">
        <f>VLOOKUP(Table311[[#This Row],[Date]],'DB Details'!$A:$Q,17)</f>
        <v>9.3929053762295656E-2</v>
      </c>
    </row>
    <row r="299" spans="1:5" x14ac:dyDescent="0.2">
      <c r="A299" s="38">
        <v>26451</v>
      </c>
      <c r="B299" s="48">
        <f>VLOOKUP(Table311[[#This Row],[Date]],'DB Details'!$A:$L,12)</f>
        <v>58.6</v>
      </c>
      <c r="C299" s="49">
        <f>VLOOKUP(Table311[[#This Row],[Date]],'DB Details'!$A:$Q,16)</f>
        <v>5.2551864571869791E-2</v>
      </c>
      <c r="D299" s="49">
        <f>VLOOKUP(Table311[[#This Row],[Date]],'DB Details'!$A:$Q,15)</f>
        <v>2.2697723541087039E-2</v>
      </c>
      <c r="E299" s="49">
        <f>VLOOKUP(Table311[[#This Row],[Date]],'DB Details'!$A:$Q,17)</f>
        <v>9.3929053762295656E-2</v>
      </c>
    </row>
    <row r="300" spans="1:5" x14ac:dyDescent="0.2">
      <c r="A300" s="38">
        <v>26481</v>
      </c>
      <c r="B300" s="48">
        <f>VLOOKUP(Table311[[#This Row],[Date]],'DB Details'!$A:$L,12)</f>
        <v>60.1</v>
      </c>
      <c r="C300" s="49">
        <f>VLOOKUP(Table311[[#This Row],[Date]],'DB Details'!$A:$Q,16)</f>
        <v>5.3819387051471212E-2</v>
      </c>
      <c r="D300" s="49">
        <f>VLOOKUP(Table311[[#This Row],[Date]],'DB Details'!$A:$Q,15)</f>
        <v>9.4438188800006935E-3</v>
      </c>
      <c r="E300" s="49">
        <f>VLOOKUP(Table311[[#This Row],[Date]],'DB Details'!$A:$Q,17)</f>
        <v>3.8313766779282547E-2</v>
      </c>
    </row>
    <row r="301" spans="1:5" x14ac:dyDescent="0.2">
      <c r="A301" s="38">
        <v>26512</v>
      </c>
      <c r="B301" s="48">
        <f>VLOOKUP(Table311[[#This Row],[Date]],'DB Details'!$A:$L,12)</f>
        <v>61.7</v>
      </c>
      <c r="C301" s="49">
        <f>VLOOKUP(Table311[[#This Row],[Date]],'DB Details'!$A:$Q,16)</f>
        <v>5.3819387051471212E-2</v>
      </c>
      <c r="D301" s="49">
        <f>VLOOKUP(Table311[[#This Row],[Date]],'DB Details'!$A:$Q,15)</f>
        <v>9.4438188800006935E-3</v>
      </c>
      <c r="E301" s="49">
        <f>VLOOKUP(Table311[[#This Row],[Date]],'DB Details'!$A:$Q,17)</f>
        <v>3.8313766779282547E-2</v>
      </c>
    </row>
    <row r="302" spans="1:5" x14ac:dyDescent="0.2">
      <c r="A302" s="38">
        <v>26543</v>
      </c>
      <c r="B302" s="48">
        <f>VLOOKUP(Table311[[#This Row],[Date]],'DB Details'!$A:$L,12)</f>
        <v>65.099999999999994</v>
      </c>
      <c r="C302" s="49">
        <f>VLOOKUP(Table311[[#This Row],[Date]],'DB Details'!$A:$Q,16)</f>
        <v>5.3819387051471212E-2</v>
      </c>
      <c r="D302" s="49">
        <f>VLOOKUP(Table311[[#This Row],[Date]],'DB Details'!$A:$Q,15)</f>
        <v>9.4438188800006935E-3</v>
      </c>
      <c r="E302" s="49">
        <f>VLOOKUP(Table311[[#This Row],[Date]],'DB Details'!$A:$Q,17)</f>
        <v>3.8313766779282547E-2</v>
      </c>
    </row>
    <row r="303" spans="1:5" x14ac:dyDescent="0.2">
      <c r="A303" s="38">
        <v>26573</v>
      </c>
      <c r="B303" s="48">
        <f>VLOOKUP(Table311[[#This Row],[Date]],'DB Details'!$A:$L,12)</f>
        <v>67</v>
      </c>
      <c r="C303" s="49">
        <f>VLOOKUP(Table311[[#This Row],[Date]],'DB Details'!$A:$Q,16)</f>
        <v>6.8944758870178285E-2</v>
      </c>
      <c r="D303" s="49">
        <f>VLOOKUP(Table311[[#This Row],[Date]],'DB Details'!$A:$Q,15)</f>
        <v>1.6744587376992581E-2</v>
      </c>
      <c r="E303" s="49">
        <f>VLOOKUP(Table311[[#This Row],[Date]],'DB Details'!$A:$Q,17)</f>
        <v>6.8679494830585552E-2</v>
      </c>
    </row>
    <row r="304" spans="1:5" x14ac:dyDescent="0.2">
      <c r="A304" s="38">
        <v>26604</v>
      </c>
      <c r="B304" s="48">
        <f>VLOOKUP(Table311[[#This Row],[Date]],'DB Details'!$A:$L,12)</f>
        <v>69.900000000000006</v>
      </c>
      <c r="C304" s="49">
        <f>VLOOKUP(Table311[[#This Row],[Date]],'DB Details'!$A:$Q,16)</f>
        <v>6.8944758870178285E-2</v>
      </c>
      <c r="D304" s="49">
        <f>VLOOKUP(Table311[[#This Row],[Date]],'DB Details'!$A:$Q,15)</f>
        <v>1.6744587376992581E-2</v>
      </c>
      <c r="E304" s="49">
        <f>VLOOKUP(Table311[[#This Row],[Date]],'DB Details'!$A:$Q,17)</f>
        <v>6.8679494830585552E-2</v>
      </c>
    </row>
    <row r="305" spans="1:5" x14ac:dyDescent="0.2">
      <c r="A305" s="38">
        <v>26634</v>
      </c>
      <c r="B305" s="48">
        <f>VLOOKUP(Table311[[#This Row],[Date]],'DB Details'!$A:$L,12)</f>
        <v>70.5</v>
      </c>
      <c r="C305" s="49">
        <f>VLOOKUP(Table311[[#This Row],[Date]],'DB Details'!$A:$Q,16)</f>
        <v>6.8944758870178285E-2</v>
      </c>
      <c r="D305" s="49">
        <f>VLOOKUP(Table311[[#This Row],[Date]],'DB Details'!$A:$Q,15)</f>
        <v>1.6744587376992581E-2</v>
      </c>
      <c r="E305" s="49">
        <f>VLOOKUP(Table311[[#This Row],[Date]],'DB Details'!$A:$Q,17)</f>
        <v>6.8679494830585552E-2</v>
      </c>
    </row>
    <row r="306" spans="1:5" x14ac:dyDescent="0.2">
      <c r="A306" s="38">
        <v>26665</v>
      </c>
      <c r="B306" s="48">
        <f>VLOOKUP(Table311[[#This Row],[Date]],'DB Details'!$A:$L,12)</f>
        <v>72.099999999999994</v>
      </c>
      <c r="C306" s="49">
        <f>VLOOKUP(Table311[[#This Row],[Date]],'DB Details'!$A:$Q,16)</f>
        <v>7.5618882917976041E-2</v>
      </c>
      <c r="D306" s="49">
        <f>VLOOKUP(Table311[[#This Row],[Date]],'DB Details'!$A:$Q,15)</f>
        <v>2.474806376709953E-2</v>
      </c>
      <c r="E306" s="49">
        <f>VLOOKUP(Table311[[#This Row],[Date]],'DB Details'!$A:$Q,17)</f>
        <v>0.1027280596009803</v>
      </c>
    </row>
    <row r="307" spans="1:5" x14ac:dyDescent="0.2">
      <c r="A307" s="38">
        <v>26696</v>
      </c>
      <c r="B307" s="48">
        <f>VLOOKUP(Table311[[#This Row],[Date]],'DB Details'!$A:$L,12)</f>
        <v>69.599999999999994</v>
      </c>
      <c r="C307" s="49">
        <f>VLOOKUP(Table311[[#This Row],[Date]],'DB Details'!$A:$Q,16)</f>
        <v>7.5618882917976041E-2</v>
      </c>
      <c r="D307" s="49">
        <f>VLOOKUP(Table311[[#This Row],[Date]],'DB Details'!$A:$Q,15)</f>
        <v>2.474806376709953E-2</v>
      </c>
      <c r="E307" s="49">
        <f>VLOOKUP(Table311[[#This Row],[Date]],'DB Details'!$A:$Q,17)</f>
        <v>0.1027280596009803</v>
      </c>
    </row>
    <row r="308" spans="1:5" x14ac:dyDescent="0.2">
      <c r="A308" s="38">
        <v>26724</v>
      </c>
      <c r="B308" s="48">
        <f>VLOOKUP(Table311[[#This Row],[Date]],'DB Details'!$A:$L,12)</f>
        <v>69.599999999999994</v>
      </c>
      <c r="C308" s="49">
        <f>VLOOKUP(Table311[[#This Row],[Date]],'DB Details'!$A:$Q,16)</f>
        <v>7.5618882917976041E-2</v>
      </c>
      <c r="D308" s="49">
        <f>VLOOKUP(Table311[[#This Row],[Date]],'DB Details'!$A:$Q,15)</f>
        <v>2.474806376709953E-2</v>
      </c>
      <c r="E308" s="49">
        <f>VLOOKUP(Table311[[#This Row],[Date]],'DB Details'!$A:$Q,17)</f>
        <v>0.1027280596009803</v>
      </c>
    </row>
    <row r="309" spans="1:5" x14ac:dyDescent="0.2">
      <c r="A309" s="38">
        <v>26755</v>
      </c>
      <c r="B309" s="48">
        <f>VLOOKUP(Table311[[#This Row],[Date]],'DB Details'!$A:$L,12)</f>
        <v>67.7</v>
      </c>
      <c r="C309" s="49">
        <f>VLOOKUP(Table311[[#This Row],[Date]],'DB Details'!$A:$Q,16)</f>
        <v>6.3196600158145266E-2</v>
      </c>
      <c r="D309" s="49">
        <f>VLOOKUP(Table311[[#This Row],[Date]],'DB Details'!$A:$Q,15)</f>
        <v>1.0886625296699469E-2</v>
      </c>
      <c r="E309" s="49">
        <f>VLOOKUP(Table311[[#This Row],[Date]],'DB Details'!$A:$Q,17)</f>
        <v>4.4262787966369732E-2</v>
      </c>
    </row>
    <row r="310" spans="1:5" x14ac:dyDescent="0.2">
      <c r="A310" s="38">
        <v>26785</v>
      </c>
      <c r="B310" s="48">
        <f>VLOOKUP(Table311[[#This Row],[Date]],'DB Details'!$A:$L,12)</f>
        <v>64.8</v>
      </c>
      <c r="C310" s="49">
        <f>VLOOKUP(Table311[[#This Row],[Date]],'DB Details'!$A:$Q,16)</f>
        <v>6.3196600158145266E-2</v>
      </c>
      <c r="D310" s="49">
        <f>VLOOKUP(Table311[[#This Row],[Date]],'DB Details'!$A:$Q,15)</f>
        <v>1.0886625296699469E-2</v>
      </c>
      <c r="E310" s="49">
        <f>VLOOKUP(Table311[[#This Row],[Date]],'DB Details'!$A:$Q,17)</f>
        <v>4.4262787966369732E-2</v>
      </c>
    </row>
    <row r="311" spans="1:5" x14ac:dyDescent="0.2">
      <c r="A311" s="38">
        <v>26816</v>
      </c>
      <c r="B311" s="48">
        <f>VLOOKUP(Table311[[#This Row],[Date]],'DB Details'!$A:$L,12)</f>
        <v>65</v>
      </c>
      <c r="C311" s="49">
        <f>VLOOKUP(Table311[[#This Row],[Date]],'DB Details'!$A:$Q,16)</f>
        <v>6.3196600158145266E-2</v>
      </c>
      <c r="D311" s="49">
        <f>VLOOKUP(Table311[[#This Row],[Date]],'DB Details'!$A:$Q,15)</f>
        <v>1.0886625296699469E-2</v>
      </c>
      <c r="E311" s="49">
        <f>VLOOKUP(Table311[[#This Row],[Date]],'DB Details'!$A:$Q,17)</f>
        <v>4.4262787966369732E-2</v>
      </c>
    </row>
    <row r="312" spans="1:5" x14ac:dyDescent="0.2">
      <c r="A312" s="38">
        <v>26846</v>
      </c>
      <c r="B312" s="48">
        <f>VLOOKUP(Table311[[#This Row],[Date]],'DB Details'!$A:$L,12)</f>
        <v>57.8</v>
      </c>
      <c r="C312" s="49">
        <f>VLOOKUP(Table311[[#This Row],[Date]],'DB Details'!$A:$Q,16)</f>
        <v>4.7710873076094118E-2</v>
      </c>
      <c r="D312" s="49">
        <f>VLOOKUP(Table311[[#This Row],[Date]],'DB Details'!$A:$Q,15)</f>
        <v>-5.2589853628965894E-3</v>
      </c>
      <c r="E312" s="49">
        <f>VLOOKUP(Table311[[#This Row],[Date]],'DB Details'!$A:$Q,17)</f>
        <v>-2.0870580913895931E-2</v>
      </c>
    </row>
    <row r="313" spans="1:5" x14ac:dyDescent="0.2">
      <c r="A313" s="38">
        <v>26877</v>
      </c>
      <c r="B313" s="48">
        <f>VLOOKUP(Table311[[#This Row],[Date]],'DB Details'!$A:$L,12)</f>
        <v>62.7</v>
      </c>
      <c r="C313" s="49">
        <f>VLOOKUP(Table311[[#This Row],[Date]],'DB Details'!$A:$Q,16)</f>
        <v>4.7710873076094118E-2</v>
      </c>
      <c r="D313" s="49">
        <f>VLOOKUP(Table311[[#This Row],[Date]],'DB Details'!$A:$Q,15)</f>
        <v>-5.2589853628965894E-3</v>
      </c>
      <c r="E313" s="49">
        <f>VLOOKUP(Table311[[#This Row],[Date]],'DB Details'!$A:$Q,17)</f>
        <v>-2.0870580913895931E-2</v>
      </c>
    </row>
    <row r="314" spans="1:5" x14ac:dyDescent="0.2">
      <c r="A314" s="38">
        <v>26908</v>
      </c>
      <c r="B314" s="48">
        <f>VLOOKUP(Table311[[#This Row],[Date]],'DB Details'!$A:$L,12)</f>
        <v>63.5</v>
      </c>
      <c r="C314" s="49">
        <f>VLOOKUP(Table311[[#This Row],[Date]],'DB Details'!$A:$Q,16)</f>
        <v>4.7710873076094118E-2</v>
      </c>
      <c r="D314" s="49">
        <f>VLOOKUP(Table311[[#This Row],[Date]],'DB Details'!$A:$Q,15)</f>
        <v>-5.2589853628965894E-3</v>
      </c>
      <c r="E314" s="49">
        <f>VLOOKUP(Table311[[#This Row],[Date]],'DB Details'!$A:$Q,17)</f>
        <v>-2.0870580913895931E-2</v>
      </c>
    </row>
    <row r="315" spans="1:5" x14ac:dyDescent="0.2">
      <c r="A315" s="38">
        <v>26938</v>
      </c>
      <c r="B315" s="48">
        <f>VLOOKUP(Table311[[#This Row],[Date]],'DB Details'!$A:$L,12)</f>
        <v>66.2</v>
      </c>
      <c r="C315" s="49">
        <f>VLOOKUP(Table311[[#This Row],[Date]],'DB Details'!$A:$Q,16)</f>
        <v>4.0237563989062503E-2</v>
      </c>
      <c r="D315" s="49">
        <f>VLOOKUP(Table311[[#This Row],[Date]],'DB Details'!$A:$Q,15)</f>
        <v>9.4921604343136869E-3</v>
      </c>
      <c r="E315" s="49">
        <f>VLOOKUP(Table311[[#This Row],[Date]],'DB Details'!$A:$Q,17)</f>
        <v>3.8512677530483819E-2</v>
      </c>
    </row>
    <row r="316" spans="1:5" x14ac:dyDescent="0.2">
      <c r="A316" s="38">
        <v>26969</v>
      </c>
      <c r="B316" s="48">
        <f>VLOOKUP(Table311[[#This Row],[Date]],'DB Details'!$A:$L,12)</f>
        <v>68.099999999999994</v>
      </c>
      <c r="C316" s="49">
        <f>VLOOKUP(Table311[[#This Row],[Date]],'DB Details'!$A:$Q,16)</f>
        <v>4.0237563989062503E-2</v>
      </c>
      <c r="D316" s="49">
        <f>VLOOKUP(Table311[[#This Row],[Date]],'DB Details'!$A:$Q,15)</f>
        <v>9.4921604343136869E-3</v>
      </c>
      <c r="E316" s="49">
        <f>VLOOKUP(Table311[[#This Row],[Date]],'DB Details'!$A:$Q,17)</f>
        <v>3.8512677530483819E-2</v>
      </c>
    </row>
    <row r="317" spans="1:5" x14ac:dyDescent="0.2">
      <c r="A317" s="38">
        <v>26999</v>
      </c>
      <c r="B317" s="48">
        <f>VLOOKUP(Table311[[#This Row],[Date]],'DB Details'!$A:$L,12)</f>
        <v>63.6</v>
      </c>
      <c r="C317" s="49">
        <f>VLOOKUP(Table311[[#This Row],[Date]],'DB Details'!$A:$Q,16)</f>
        <v>4.0237563989062503E-2</v>
      </c>
      <c r="D317" s="49">
        <f>VLOOKUP(Table311[[#This Row],[Date]],'DB Details'!$A:$Q,15)</f>
        <v>9.4921604343136869E-3</v>
      </c>
      <c r="E317" s="49">
        <f>VLOOKUP(Table311[[#This Row],[Date]],'DB Details'!$A:$Q,17)</f>
        <v>3.8512677530483819E-2</v>
      </c>
    </row>
    <row r="318" spans="1:5" x14ac:dyDescent="0.2">
      <c r="A318" s="38">
        <v>27030</v>
      </c>
      <c r="B318" s="48">
        <f>VLOOKUP(Table311[[#This Row],[Date]],'DB Details'!$A:$L,12)</f>
        <v>62.1</v>
      </c>
      <c r="C318" s="49">
        <f>VLOOKUP(Table311[[#This Row],[Date]],'DB Details'!$A:$Q,16)</f>
        <v>6.3877387719998612E-3</v>
      </c>
      <c r="D318" s="49">
        <f>VLOOKUP(Table311[[#This Row],[Date]],'DB Details'!$A:$Q,15)</f>
        <v>-8.5977257437322464E-3</v>
      </c>
      <c r="E318" s="49">
        <f>VLOOKUP(Table311[[#This Row],[Date]],'DB Details'!$A:$Q,17)</f>
        <v>-3.3949914388930691E-2</v>
      </c>
    </row>
    <row r="319" spans="1:5" x14ac:dyDescent="0.2">
      <c r="A319" s="38">
        <v>27061</v>
      </c>
      <c r="B319" s="48">
        <f>VLOOKUP(Table311[[#This Row],[Date]],'DB Details'!$A:$L,12)</f>
        <v>58.6</v>
      </c>
      <c r="C319" s="49">
        <f>VLOOKUP(Table311[[#This Row],[Date]],'DB Details'!$A:$Q,16)</f>
        <v>6.3877387719998612E-3</v>
      </c>
      <c r="D319" s="49">
        <f>VLOOKUP(Table311[[#This Row],[Date]],'DB Details'!$A:$Q,15)</f>
        <v>-8.5977257437322464E-3</v>
      </c>
      <c r="E319" s="49">
        <f>VLOOKUP(Table311[[#This Row],[Date]],'DB Details'!$A:$Q,17)</f>
        <v>-3.3949914388930691E-2</v>
      </c>
    </row>
    <row r="320" spans="1:5" x14ac:dyDescent="0.2">
      <c r="A320" s="38">
        <v>27089</v>
      </c>
      <c r="B320" s="48">
        <f>VLOOKUP(Table311[[#This Row],[Date]],'DB Details'!$A:$L,12)</f>
        <v>61.8</v>
      </c>
      <c r="C320" s="49">
        <f>VLOOKUP(Table311[[#This Row],[Date]],'DB Details'!$A:$Q,16)</f>
        <v>6.3877387719998612E-3</v>
      </c>
      <c r="D320" s="49">
        <f>VLOOKUP(Table311[[#This Row],[Date]],'DB Details'!$A:$Q,15)</f>
        <v>-8.5977257437322464E-3</v>
      </c>
      <c r="E320" s="49">
        <f>VLOOKUP(Table311[[#This Row],[Date]],'DB Details'!$A:$Q,17)</f>
        <v>-3.3949914388930691E-2</v>
      </c>
    </row>
    <row r="321" spans="1:5" x14ac:dyDescent="0.2">
      <c r="A321" s="38">
        <v>27120</v>
      </c>
      <c r="B321" s="48">
        <f>VLOOKUP(Table311[[#This Row],[Date]],'DB Details'!$A:$L,12)</f>
        <v>59.9</v>
      </c>
      <c r="C321" s="49">
        <f>VLOOKUP(Table311[[#This Row],[Date]],'DB Details'!$A:$Q,16)</f>
        <v>-2.0841819594568669E-3</v>
      </c>
      <c r="D321" s="49">
        <f>VLOOKUP(Table311[[#This Row],[Date]],'DB Details'!$A:$Q,15)</f>
        <v>2.3768322735318119E-3</v>
      </c>
      <c r="E321" s="49">
        <f>VLOOKUP(Table311[[#This Row],[Date]],'DB Details'!$A:$Q,17)</f>
        <v>9.5412788260365033E-3</v>
      </c>
    </row>
    <row r="322" spans="1:5" x14ac:dyDescent="0.2">
      <c r="A322" s="38">
        <v>27150</v>
      </c>
      <c r="B322" s="48">
        <f>VLOOKUP(Table311[[#This Row],[Date]],'DB Details'!$A:$L,12)</f>
        <v>55.7</v>
      </c>
      <c r="C322" s="49">
        <f>VLOOKUP(Table311[[#This Row],[Date]],'DB Details'!$A:$Q,16)</f>
        <v>-2.0841819594568669E-3</v>
      </c>
      <c r="D322" s="49">
        <f>VLOOKUP(Table311[[#This Row],[Date]],'DB Details'!$A:$Q,15)</f>
        <v>2.3768322735318119E-3</v>
      </c>
      <c r="E322" s="49">
        <f>VLOOKUP(Table311[[#This Row],[Date]],'DB Details'!$A:$Q,17)</f>
        <v>9.5412788260365033E-3</v>
      </c>
    </row>
    <row r="323" spans="1:5" x14ac:dyDescent="0.2">
      <c r="A323" s="38">
        <v>27181</v>
      </c>
      <c r="B323" s="48">
        <f>VLOOKUP(Table311[[#This Row],[Date]],'DB Details'!$A:$L,12)</f>
        <v>54.7</v>
      </c>
      <c r="C323" s="49">
        <f>VLOOKUP(Table311[[#This Row],[Date]],'DB Details'!$A:$Q,16)</f>
        <v>-2.0841819594568669E-3</v>
      </c>
      <c r="D323" s="49">
        <f>VLOOKUP(Table311[[#This Row],[Date]],'DB Details'!$A:$Q,15)</f>
        <v>2.3768322735318119E-3</v>
      </c>
      <c r="E323" s="49">
        <f>VLOOKUP(Table311[[#This Row],[Date]],'DB Details'!$A:$Q,17)</f>
        <v>9.5412788260365033E-3</v>
      </c>
    </row>
    <row r="324" spans="1:5" x14ac:dyDescent="0.2">
      <c r="A324" s="38">
        <v>27211</v>
      </c>
      <c r="B324" s="48">
        <f>VLOOKUP(Table311[[#This Row],[Date]],'DB Details'!$A:$L,12)</f>
        <v>54.8</v>
      </c>
      <c r="C324" s="49">
        <f>VLOOKUP(Table311[[#This Row],[Date]],'DB Details'!$A:$Q,16)</f>
        <v>-6.2900049280189829E-3</v>
      </c>
      <c r="D324" s="49">
        <f>VLOOKUP(Table311[[#This Row],[Date]],'DB Details'!$A:$Q,15)</f>
        <v>-9.4514277828859072E-3</v>
      </c>
      <c r="E324" s="49">
        <f>VLOOKUP(Table311[[#This Row],[Date]],'DB Details'!$A:$Q,17)</f>
        <v>-3.7273103393761782E-2</v>
      </c>
    </row>
    <row r="325" spans="1:5" x14ac:dyDescent="0.2">
      <c r="A325" s="38">
        <v>27242</v>
      </c>
      <c r="B325" s="48">
        <f>VLOOKUP(Table311[[#This Row],[Date]],'DB Details'!$A:$L,12)</f>
        <v>52.9</v>
      </c>
      <c r="C325" s="49">
        <f>VLOOKUP(Table311[[#This Row],[Date]],'DB Details'!$A:$Q,16)</f>
        <v>-6.2900049280189829E-3</v>
      </c>
      <c r="D325" s="49">
        <f>VLOOKUP(Table311[[#This Row],[Date]],'DB Details'!$A:$Q,15)</f>
        <v>-9.4514277828859072E-3</v>
      </c>
      <c r="E325" s="49">
        <f>VLOOKUP(Table311[[#This Row],[Date]],'DB Details'!$A:$Q,17)</f>
        <v>-3.7273103393761782E-2</v>
      </c>
    </row>
    <row r="326" spans="1:5" x14ac:dyDescent="0.2">
      <c r="A326" s="38">
        <v>27273</v>
      </c>
      <c r="B326" s="48">
        <f>VLOOKUP(Table311[[#This Row],[Date]],'DB Details'!$A:$L,12)</f>
        <v>46.2</v>
      </c>
      <c r="C326" s="49">
        <f>VLOOKUP(Table311[[#This Row],[Date]],'DB Details'!$A:$Q,16)</f>
        <v>-6.2900049280189829E-3</v>
      </c>
      <c r="D326" s="49">
        <f>VLOOKUP(Table311[[#This Row],[Date]],'DB Details'!$A:$Q,15)</f>
        <v>-9.4514277828859072E-3</v>
      </c>
      <c r="E326" s="49">
        <f>VLOOKUP(Table311[[#This Row],[Date]],'DB Details'!$A:$Q,17)</f>
        <v>-3.7273103393761782E-2</v>
      </c>
    </row>
    <row r="327" spans="1:5" x14ac:dyDescent="0.2">
      <c r="A327" s="38">
        <v>27303</v>
      </c>
      <c r="B327" s="48">
        <f>VLOOKUP(Table311[[#This Row],[Date]],'DB Details'!$A:$L,12)</f>
        <v>42.7</v>
      </c>
      <c r="C327" s="49">
        <f>VLOOKUP(Table311[[#This Row],[Date]],'DB Details'!$A:$Q,16)</f>
        <v>-1.945449393820109E-2</v>
      </c>
      <c r="D327" s="49">
        <f>VLOOKUP(Table311[[#This Row],[Date]],'DB Details'!$A:$Q,15)</f>
        <v>-3.881407827863123E-3</v>
      </c>
      <c r="E327" s="49">
        <f>VLOOKUP(Table311[[#This Row],[Date]],'DB Details'!$A:$Q,17)</f>
        <v>-1.5435473022839759E-2</v>
      </c>
    </row>
    <row r="328" spans="1:5" x14ac:dyDescent="0.2">
      <c r="A328" s="38">
        <v>27334</v>
      </c>
      <c r="B328" s="48">
        <f>VLOOKUP(Table311[[#This Row],[Date]],'DB Details'!$A:$L,12)</f>
        <v>37.9</v>
      </c>
      <c r="C328" s="49">
        <f>VLOOKUP(Table311[[#This Row],[Date]],'DB Details'!$A:$Q,16)</f>
        <v>-1.945449393820109E-2</v>
      </c>
      <c r="D328" s="49">
        <f>VLOOKUP(Table311[[#This Row],[Date]],'DB Details'!$A:$Q,15)</f>
        <v>-3.881407827863123E-3</v>
      </c>
      <c r="E328" s="49">
        <f>VLOOKUP(Table311[[#This Row],[Date]],'DB Details'!$A:$Q,17)</f>
        <v>-1.5435473022839759E-2</v>
      </c>
    </row>
    <row r="329" spans="1:5" x14ac:dyDescent="0.2">
      <c r="A329" s="38">
        <v>27364</v>
      </c>
      <c r="B329" s="48">
        <f>VLOOKUP(Table311[[#This Row],[Date]],'DB Details'!$A:$L,12)</f>
        <v>30.9</v>
      </c>
      <c r="C329" s="49">
        <f>VLOOKUP(Table311[[#This Row],[Date]],'DB Details'!$A:$Q,16)</f>
        <v>-1.945449393820109E-2</v>
      </c>
      <c r="D329" s="49">
        <f>VLOOKUP(Table311[[#This Row],[Date]],'DB Details'!$A:$Q,15)</f>
        <v>-3.881407827863123E-3</v>
      </c>
      <c r="E329" s="49">
        <f>VLOOKUP(Table311[[#This Row],[Date]],'DB Details'!$A:$Q,17)</f>
        <v>-1.5435473022839759E-2</v>
      </c>
    </row>
    <row r="330" spans="1:5" x14ac:dyDescent="0.2">
      <c r="A330" s="38">
        <v>27395</v>
      </c>
      <c r="B330" s="48">
        <f>VLOOKUP(Table311[[#This Row],[Date]],'DB Details'!$A:$L,12)</f>
        <v>30.7</v>
      </c>
      <c r="C330" s="49">
        <f>VLOOKUP(Table311[[#This Row],[Date]],'DB Details'!$A:$Q,16)</f>
        <v>-2.2990475952479598E-2</v>
      </c>
      <c r="D330" s="49">
        <f>VLOOKUP(Table311[[#This Row],[Date]],'DB Details'!$A:$Q,15)</f>
        <v>-1.217285875797099E-2</v>
      </c>
      <c r="E330" s="49">
        <f>VLOOKUP(Table311[[#This Row],[Date]],'DB Details'!$A:$Q,17)</f>
        <v>-4.7809557156305638E-2</v>
      </c>
    </row>
    <row r="331" spans="1:5" x14ac:dyDescent="0.2">
      <c r="A331" s="38">
        <v>27426</v>
      </c>
      <c r="B331" s="48">
        <f>VLOOKUP(Table311[[#This Row],[Date]],'DB Details'!$A:$L,12)</f>
        <v>34.4</v>
      </c>
      <c r="C331" s="49">
        <f>VLOOKUP(Table311[[#This Row],[Date]],'DB Details'!$A:$Q,16)</f>
        <v>-2.2990475952479598E-2</v>
      </c>
      <c r="D331" s="49">
        <f>VLOOKUP(Table311[[#This Row],[Date]],'DB Details'!$A:$Q,15)</f>
        <v>-1.217285875797099E-2</v>
      </c>
      <c r="E331" s="49">
        <f>VLOOKUP(Table311[[#This Row],[Date]],'DB Details'!$A:$Q,17)</f>
        <v>-4.7809557156305638E-2</v>
      </c>
    </row>
    <row r="332" spans="1:5" x14ac:dyDescent="0.2">
      <c r="A332" s="38">
        <v>27454</v>
      </c>
      <c r="B332" s="48">
        <f>VLOOKUP(Table311[[#This Row],[Date]],'DB Details'!$A:$L,12)</f>
        <v>31.6</v>
      </c>
      <c r="C332" s="49">
        <f>VLOOKUP(Table311[[#This Row],[Date]],'DB Details'!$A:$Q,16)</f>
        <v>-2.2990475952479598E-2</v>
      </c>
      <c r="D332" s="49">
        <f>VLOOKUP(Table311[[#This Row],[Date]],'DB Details'!$A:$Q,15)</f>
        <v>-1.217285875797099E-2</v>
      </c>
      <c r="E332" s="49">
        <f>VLOOKUP(Table311[[#This Row],[Date]],'DB Details'!$A:$Q,17)</f>
        <v>-4.7809557156305638E-2</v>
      </c>
    </row>
    <row r="333" spans="1:5" x14ac:dyDescent="0.2">
      <c r="A333" s="38">
        <v>27485</v>
      </c>
      <c r="B333" s="48">
        <f>VLOOKUP(Table311[[#This Row],[Date]],'DB Details'!$A:$L,12)</f>
        <v>37.5</v>
      </c>
      <c r="C333" s="49">
        <f>VLOOKUP(Table311[[#This Row],[Date]],'DB Details'!$A:$Q,16)</f>
        <v>-1.834262400105072E-2</v>
      </c>
      <c r="D333" s="49">
        <f>VLOOKUP(Table311[[#This Row],[Date]],'DB Details'!$A:$Q,15)</f>
        <v>7.1453621611923873E-3</v>
      </c>
      <c r="E333" s="49">
        <f>VLOOKUP(Table311[[#This Row],[Date]],'DB Details'!$A:$Q,17)</f>
        <v>2.888924771416268E-2</v>
      </c>
    </row>
    <row r="334" spans="1:5" x14ac:dyDescent="0.2">
      <c r="A334" s="38">
        <v>27515</v>
      </c>
      <c r="B334" s="48">
        <f>VLOOKUP(Table311[[#This Row],[Date]],'DB Details'!$A:$L,12)</f>
        <v>41.2</v>
      </c>
      <c r="C334" s="49">
        <f>VLOOKUP(Table311[[#This Row],[Date]],'DB Details'!$A:$Q,16)</f>
        <v>-1.834262400105072E-2</v>
      </c>
      <c r="D334" s="49">
        <f>VLOOKUP(Table311[[#This Row],[Date]],'DB Details'!$A:$Q,15)</f>
        <v>7.1453621611923873E-3</v>
      </c>
      <c r="E334" s="49">
        <f>VLOOKUP(Table311[[#This Row],[Date]],'DB Details'!$A:$Q,17)</f>
        <v>2.888924771416268E-2</v>
      </c>
    </row>
    <row r="335" spans="1:5" x14ac:dyDescent="0.2">
      <c r="A335" s="38">
        <v>27546</v>
      </c>
      <c r="B335" s="48">
        <f>VLOOKUP(Table311[[#This Row],[Date]],'DB Details'!$A:$L,12)</f>
        <v>45.1</v>
      </c>
      <c r="C335" s="49">
        <f>VLOOKUP(Table311[[#This Row],[Date]],'DB Details'!$A:$Q,16)</f>
        <v>-1.834262400105072E-2</v>
      </c>
      <c r="D335" s="49">
        <f>VLOOKUP(Table311[[#This Row],[Date]],'DB Details'!$A:$Q,15)</f>
        <v>7.1453621611923873E-3</v>
      </c>
      <c r="E335" s="49">
        <f>VLOOKUP(Table311[[#This Row],[Date]],'DB Details'!$A:$Q,17)</f>
        <v>2.888924771416268E-2</v>
      </c>
    </row>
    <row r="336" spans="1:5" x14ac:dyDescent="0.2">
      <c r="A336" s="38">
        <v>27576</v>
      </c>
      <c r="B336" s="48">
        <f>VLOOKUP(Table311[[#This Row],[Date]],'DB Details'!$A:$L,12)</f>
        <v>47.2</v>
      </c>
      <c r="C336" s="49">
        <f>VLOOKUP(Table311[[#This Row],[Date]],'DB Details'!$A:$Q,16)</f>
        <v>7.9868486935100094E-3</v>
      </c>
      <c r="D336" s="49">
        <f>VLOOKUP(Table311[[#This Row],[Date]],'DB Details'!$A:$Q,15)</f>
        <v>1.7116519672596298E-2</v>
      </c>
      <c r="E336" s="49">
        <f>VLOOKUP(Table311[[#This Row],[Date]],'DB Details'!$A:$Q,17)</f>
        <v>7.0244074865320139E-2</v>
      </c>
    </row>
    <row r="337" spans="1:5" x14ac:dyDescent="0.2">
      <c r="A337" s="38">
        <v>27607</v>
      </c>
      <c r="B337" s="48">
        <f>VLOOKUP(Table311[[#This Row],[Date]],'DB Details'!$A:$L,12)</f>
        <v>51.4</v>
      </c>
      <c r="C337" s="49">
        <f>VLOOKUP(Table311[[#This Row],[Date]],'DB Details'!$A:$Q,16)</f>
        <v>7.9868486935100094E-3</v>
      </c>
      <c r="D337" s="49">
        <f>VLOOKUP(Table311[[#This Row],[Date]],'DB Details'!$A:$Q,15)</f>
        <v>1.7116519672596298E-2</v>
      </c>
      <c r="E337" s="49">
        <f>VLOOKUP(Table311[[#This Row],[Date]],'DB Details'!$A:$Q,17)</f>
        <v>7.0244074865320139E-2</v>
      </c>
    </row>
    <row r="338" spans="1:5" x14ac:dyDescent="0.2">
      <c r="A338" s="38">
        <v>27638</v>
      </c>
      <c r="B338" s="48">
        <f>VLOOKUP(Table311[[#This Row],[Date]],'DB Details'!$A:$L,12)</f>
        <v>54.4</v>
      </c>
      <c r="C338" s="49">
        <f>VLOOKUP(Table311[[#This Row],[Date]],'DB Details'!$A:$Q,16)</f>
        <v>7.9868486935100094E-3</v>
      </c>
      <c r="D338" s="49">
        <f>VLOOKUP(Table311[[#This Row],[Date]],'DB Details'!$A:$Q,15)</f>
        <v>1.7116519672596298E-2</v>
      </c>
      <c r="E338" s="49">
        <f>VLOOKUP(Table311[[#This Row],[Date]],'DB Details'!$A:$Q,17)</f>
        <v>7.0244074865320139E-2</v>
      </c>
    </row>
    <row r="339" spans="1:5" x14ac:dyDescent="0.2">
      <c r="A339" s="38">
        <v>27668</v>
      </c>
      <c r="B339" s="48">
        <f>VLOOKUP(Table311[[#This Row],[Date]],'DB Details'!$A:$L,12)</f>
        <v>55.5</v>
      </c>
      <c r="C339" s="49">
        <f>VLOOKUP(Table311[[#This Row],[Date]],'DB Details'!$A:$Q,16)</f>
        <v>2.5540174722061351E-2</v>
      </c>
      <c r="D339" s="49">
        <f>VLOOKUP(Table311[[#This Row],[Date]],'DB Details'!$A:$Q,15)</f>
        <v>1.3465241519955561E-2</v>
      </c>
      <c r="E339" s="49">
        <f>VLOOKUP(Table311[[#This Row],[Date]],'DB Details'!$A:$Q,17)</f>
        <v>5.4958641008029607E-2</v>
      </c>
    </row>
    <row r="340" spans="1:5" x14ac:dyDescent="0.2">
      <c r="A340" s="38">
        <v>27699</v>
      </c>
      <c r="B340" s="48">
        <f>VLOOKUP(Table311[[#This Row],[Date]],'DB Details'!$A:$L,12)</f>
        <v>54.5</v>
      </c>
      <c r="C340" s="49">
        <f>VLOOKUP(Table311[[#This Row],[Date]],'DB Details'!$A:$Q,16)</f>
        <v>2.5540174722061351E-2</v>
      </c>
      <c r="D340" s="49">
        <f>VLOOKUP(Table311[[#This Row],[Date]],'DB Details'!$A:$Q,15)</f>
        <v>1.3465241519955561E-2</v>
      </c>
      <c r="E340" s="49">
        <f>VLOOKUP(Table311[[#This Row],[Date]],'DB Details'!$A:$Q,17)</f>
        <v>5.4958641008029607E-2</v>
      </c>
    </row>
    <row r="341" spans="1:5" x14ac:dyDescent="0.2">
      <c r="A341" s="38">
        <v>27729</v>
      </c>
      <c r="B341" s="48">
        <f>VLOOKUP(Table311[[#This Row],[Date]],'DB Details'!$A:$L,12)</f>
        <v>54.9</v>
      </c>
      <c r="C341" s="49">
        <f>VLOOKUP(Table311[[#This Row],[Date]],'DB Details'!$A:$Q,16)</f>
        <v>2.5540174722061351E-2</v>
      </c>
      <c r="D341" s="49">
        <f>VLOOKUP(Table311[[#This Row],[Date]],'DB Details'!$A:$Q,15)</f>
        <v>1.3465241519955561E-2</v>
      </c>
      <c r="E341" s="49">
        <f>VLOOKUP(Table311[[#This Row],[Date]],'DB Details'!$A:$Q,17)</f>
        <v>5.4958641008029607E-2</v>
      </c>
    </row>
    <row r="342" spans="1:5" x14ac:dyDescent="0.2">
      <c r="A342" s="38">
        <v>27760</v>
      </c>
      <c r="B342" s="48">
        <f>VLOOKUP(Table311[[#This Row],[Date]],'DB Details'!$A:$L,12)</f>
        <v>58.8</v>
      </c>
      <c r="C342" s="49">
        <f>VLOOKUP(Table311[[#This Row],[Date]],'DB Details'!$A:$Q,16)</f>
        <v>6.1523893616258638E-2</v>
      </c>
      <c r="D342" s="49">
        <f>VLOOKUP(Table311[[#This Row],[Date]],'DB Details'!$A:$Q,15)</f>
        <v>2.2487601205135949E-2</v>
      </c>
      <c r="E342" s="49">
        <f>VLOOKUP(Table311[[#This Row],[Date]],'DB Details'!$A:$Q,17)</f>
        <v>9.3030301011741479E-2</v>
      </c>
    </row>
    <row r="343" spans="1:5" x14ac:dyDescent="0.2">
      <c r="A343" s="38">
        <v>27791</v>
      </c>
      <c r="B343" s="48">
        <f>VLOOKUP(Table311[[#This Row],[Date]],'DB Details'!$A:$L,12)</f>
        <v>61.5</v>
      </c>
      <c r="C343" s="49">
        <f>VLOOKUP(Table311[[#This Row],[Date]],'DB Details'!$A:$Q,16)</f>
        <v>6.1523893616258638E-2</v>
      </c>
      <c r="D343" s="49">
        <f>VLOOKUP(Table311[[#This Row],[Date]],'DB Details'!$A:$Q,15)</f>
        <v>2.2487601205135949E-2</v>
      </c>
      <c r="E343" s="49">
        <f>VLOOKUP(Table311[[#This Row],[Date]],'DB Details'!$A:$Q,17)</f>
        <v>9.3030301011741479E-2</v>
      </c>
    </row>
    <row r="344" spans="1:5" x14ac:dyDescent="0.2">
      <c r="A344" s="38">
        <v>27820</v>
      </c>
      <c r="B344" s="48">
        <f>VLOOKUP(Table311[[#This Row],[Date]],'DB Details'!$A:$L,12)</f>
        <v>58.4</v>
      </c>
      <c r="C344" s="49">
        <f>VLOOKUP(Table311[[#This Row],[Date]],'DB Details'!$A:$Q,16)</f>
        <v>6.1523893616258638E-2</v>
      </c>
      <c r="D344" s="49">
        <f>VLOOKUP(Table311[[#This Row],[Date]],'DB Details'!$A:$Q,15)</f>
        <v>2.2487601205135949E-2</v>
      </c>
      <c r="E344" s="49">
        <f>VLOOKUP(Table311[[#This Row],[Date]],'DB Details'!$A:$Q,17)</f>
        <v>9.3030301011741479E-2</v>
      </c>
    </row>
    <row r="345" spans="1:5" x14ac:dyDescent="0.2">
      <c r="A345" s="38">
        <v>27851</v>
      </c>
      <c r="B345" s="48">
        <f>VLOOKUP(Table311[[#This Row],[Date]],'DB Details'!$A:$L,12)</f>
        <v>60.6</v>
      </c>
      <c r="C345" s="49">
        <f>VLOOKUP(Table311[[#This Row],[Date]],'DB Details'!$A:$Q,16)</f>
        <v>6.1725884584526818E-2</v>
      </c>
      <c r="D345" s="49">
        <f>VLOOKUP(Table311[[#This Row],[Date]],'DB Details'!$A:$Q,15)</f>
        <v>7.3370057672507601E-3</v>
      </c>
      <c r="E345" s="49">
        <f>VLOOKUP(Table311[[#This Row],[Date]],'DB Details'!$A:$Q,17)</f>
        <v>2.9672595741234709E-2</v>
      </c>
    </row>
    <row r="346" spans="1:5" x14ac:dyDescent="0.2">
      <c r="A346" s="38">
        <v>27881</v>
      </c>
      <c r="B346" s="48">
        <f>VLOOKUP(Table311[[#This Row],[Date]],'DB Details'!$A:$L,12)</f>
        <v>58.8</v>
      </c>
      <c r="C346" s="49">
        <f>VLOOKUP(Table311[[#This Row],[Date]],'DB Details'!$A:$Q,16)</f>
        <v>6.1725884584526818E-2</v>
      </c>
      <c r="D346" s="49">
        <f>VLOOKUP(Table311[[#This Row],[Date]],'DB Details'!$A:$Q,15)</f>
        <v>7.3370057672507601E-3</v>
      </c>
      <c r="E346" s="49">
        <f>VLOOKUP(Table311[[#This Row],[Date]],'DB Details'!$A:$Q,17)</f>
        <v>2.9672595741234709E-2</v>
      </c>
    </row>
    <row r="347" spans="1:5" x14ac:dyDescent="0.2">
      <c r="A347" s="38">
        <v>27912</v>
      </c>
      <c r="B347" s="48">
        <f>VLOOKUP(Table311[[#This Row],[Date]],'DB Details'!$A:$L,12)</f>
        <v>58.2</v>
      </c>
      <c r="C347" s="49">
        <f>VLOOKUP(Table311[[#This Row],[Date]],'DB Details'!$A:$Q,16)</f>
        <v>6.1725884584526818E-2</v>
      </c>
      <c r="D347" s="49">
        <f>VLOOKUP(Table311[[#This Row],[Date]],'DB Details'!$A:$Q,15)</f>
        <v>7.3370057672507601E-3</v>
      </c>
      <c r="E347" s="49">
        <f>VLOOKUP(Table311[[#This Row],[Date]],'DB Details'!$A:$Q,17)</f>
        <v>2.9672595741234709E-2</v>
      </c>
    </row>
    <row r="348" spans="1:5" x14ac:dyDescent="0.2">
      <c r="A348" s="38">
        <v>27942</v>
      </c>
      <c r="B348" s="48">
        <f>VLOOKUP(Table311[[#This Row],[Date]],'DB Details'!$A:$L,12)</f>
        <v>55.9</v>
      </c>
      <c r="C348" s="49">
        <f>VLOOKUP(Table311[[#This Row],[Date]],'DB Details'!$A:$Q,16)</f>
        <v>4.958636996409576E-2</v>
      </c>
      <c r="D348" s="49">
        <f>VLOOKUP(Table311[[#This Row],[Date]],'DB Details'!$A:$Q,15)</f>
        <v>5.4870576424046113E-3</v>
      </c>
      <c r="E348" s="49">
        <f>VLOOKUP(Table311[[#This Row],[Date]],'DB Details'!$A:$Q,17)</f>
        <v>2.2129539098495469E-2</v>
      </c>
    </row>
    <row r="349" spans="1:5" x14ac:dyDescent="0.2">
      <c r="A349" s="38">
        <v>27973</v>
      </c>
      <c r="B349" s="48">
        <f>VLOOKUP(Table311[[#This Row],[Date]],'DB Details'!$A:$L,12)</f>
        <v>54.5</v>
      </c>
      <c r="C349" s="49">
        <f>VLOOKUP(Table311[[#This Row],[Date]],'DB Details'!$A:$Q,16)</f>
        <v>4.958636996409576E-2</v>
      </c>
      <c r="D349" s="49">
        <f>VLOOKUP(Table311[[#This Row],[Date]],'DB Details'!$A:$Q,15)</f>
        <v>5.4870576424046113E-3</v>
      </c>
      <c r="E349" s="49">
        <f>VLOOKUP(Table311[[#This Row],[Date]],'DB Details'!$A:$Q,17)</f>
        <v>2.2129539098495469E-2</v>
      </c>
    </row>
    <row r="350" spans="1:5" x14ac:dyDescent="0.2">
      <c r="A350" s="38">
        <v>28004</v>
      </c>
      <c r="B350" s="48">
        <f>VLOOKUP(Table311[[#This Row],[Date]],'DB Details'!$A:$L,12)</f>
        <v>53.6</v>
      </c>
      <c r="C350" s="49">
        <f>VLOOKUP(Table311[[#This Row],[Date]],'DB Details'!$A:$Q,16)</f>
        <v>4.958636996409576E-2</v>
      </c>
      <c r="D350" s="49">
        <f>VLOOKUP(Table311[[#This Row],[Date]],'DB Details'!$A:$Q,15)</f>
        <v>5.4870576424046113E-3</v>
      </c>
      <c r="E350" s="49">
        <f>VLOOKUP(Table311[[#This Row],[Date]],'DB Details'!$A:$Q,17)</f>
        <v>2.2129539098495469E-2</v>
      </c>
    </row>
    <row r="351" spans="1:5" x14ac:dyDescent="0.2">
      <c r="A351" s="38">
        <v>28034</v>
      </c>
      <c r="B351" s="48">
        <f>VLOOKUP(Table311[[#This Row],[Date]],'DB Details'!$A:$L,12)</f>
        <v>53.5</v>
      </c>
      <c r="C351" s="49">
        <f>VLOOKUP(Table311[[#This Row],[Date]],'DB Details'!$A:$Q,16)</f>
        <v>4.314806637790361E-2</v>
      </c>
      <c r="D351" s="49">
        <f>VLOOKUP(Table311[[#This Row],[Date]],'DB Details'!$A:$Q,15)</f>
        <v>7.2485097809732481E-3</v>
      </c>
      <c r="E351" s="49">
        <f>VLOOKUP(Table311[[#This Row],[Date]],'DB Details'!$A:$Q,17)</f>
        <v>2.931081062144569E-2</v>
      </c>
    </row>
    <row r="352" spans="1:5" x14ac:dyDescent="0.2">
      <c r="A352" s="38">
        <v>28065</v>
      </c>
      <c r="B352" s="48">
        <f>VLOOKUP(Table311[[#This Row],[Date]],'DB Details'!$A:$L,12)</f>
        <v>51.7</v>
      </c>
      <c r="C352" s="49">
        <f>VLOOKUP(Table311[[#This Row],[Date]],'DB Details'!$A:$Q,16)</f>
        <v>4.314806637790361E-2</v>
      </c>
      <c r="D352" s="49">
        <f>VLOOKUP(Table311[[#This Row],[Date]],'DB Details'!$A:$Q,15)</f>
        <v>7.2485097809732481E-3</v>
      </c>
      <c r="E352" s="49">
        <f>VLOOKUP(Table311[[#This Row],[Date]],'DB Details'!$A:$Q,17)</f>
        <v>2.931081062144569E-2</v>
      </c>
    </row>
    <row r="353" spans="1:5" x14ac:dyDescent="0.2">
      <c r="A353" s="38">
        <v>28095</v>
      </c>
      <c r="B353" s="48">
        <f>VLOOKUP(Table311[[#This Row],[Date]],'DB Details'!$A:$L,12)</f>
        <v>56.6</v>
      </c>
      <c r="C353" s="49">
        <f>VLOOKUP(Table311[[#This Row],[Date]],'DB Details'!$A:$Q,16)</f>
        <v>4.314806637790361E-2</v>
      </c>
      <c r="D353" s="49">
        <f>VLOOKUP(Table311[[#This Row],[Date]],'DB Details'!$A:$Q,15)</f>
        <v>7.2485097809732481E-3</v>
      </c>
      <c r="E353" s="49">
        <f>VLOOKUP(Table311[[#This Row],[Date]],'DB Details'!$A:$Q,17)</f>
        <v>2.931081062144569E-2</v>
      </c>
    </row>
    <row r="354" spans="1:5" x14ac:dyDescent="0.2">
      <c r="A354" s="38">
        <v>28126</v>
      </c>
      <c r="B354" s="48">
        <f>VLOOKUP(Table311[[#This Row],[Date]],'DB Details'!$A:$L,12)</f>
        <v>54.8</v>
      </c>
      <c r="C354" s="49">
        <f>VLOOKUP(Table311[[#This Row],[Date]],'DB Details'!$A:$Q,16)</f>
        <v>3.225964641737461E-2</v>
      </c>
      <c r="D354" s="49">
        <f>VLOOKUP(Table311[[#This Row],[Date]],'DB Details'!$A:$Q,15)</f>
        <v>1.1814835981102891E-2</v>
      </c>
      <c r="E354" s="49">
        <f>VLOOKUP(Table311[[#This Row],[Date]],'DB Details'!$A:$Q,17)</f>
        <v>4.8103502453763942E-2</v>
      </c>
    </row>
    <row r="355" spans="1:5" x14ac:dyDescent="0.2">
      <c r="A355" s="38">
        <v>28157</v>
      </c>
      <c r="B355" s="48">
        <f>VLOOKUP(Table311[[#This Row],[Date]],'DB Details'!$A:$L,12)</f>
        <v>55</v>
      </c>
      <c r="C355" s="49">
        <f>VLOOKUP(Table311[[#This Row],[Date]],'DB Details'!$A:$Q,16)</f>
        <v>3.225964641737461E-2</v>
      </c>
      <c r="D355" s="49">
        <f>VLOOKUP(Table311[[#This Row],[Date]],'DB Details'!$A:$Q,15)</f>
        <v>1.1814835981102891E-2</v>
      </c>
      <c r="E355" s="49">
        <f>VLOOKUP(Table311[[#This Row],[Date]],'DB Details'!$A:$Q,17)</f>
        <v>4.8103502453763942E-2</v>
      </c>
    </row>
    <row r="356" spans="1:5" x14ac:dyDescent="0.2">
      <c r="A356" s="38">
        <v>28185</v>
      </c>
      <c r="B356" s="48">
        <f>VLOOKUP(Table311[[#This Row],[Date]],'DB Details'!$A:$L,12)</f>
        <v>58.4</v>
      </c>
      <c r="C356" s="49">
        <f>VLOOKUP(Table311[[#This Row],[Date]],'DB Details'!$A:$Q,16)</f>
        <v>3.225964641737461E-2</v>
      </c>
      <c r="D356" s="49">
        <f>VLOOKUP(Table311[[#This Row],[Date]],'DB Details'!$A:$Q,15)</f>
        <v>1.1814835981102891E-2</v>
      </c>
      <c r="E356" s="49">
        <f>VLOOKUP(Table311[[#This Row],[Date]],'DB Details'!$A:$Q,17)</f>
        <v>4.8103502453763942E-2</v>
      </c>
    </row>
    <row r="357" spans="1:5" x14ac:dyDescent="0.2">
      <c r="A357" s="38">
        <v>28216</v>
      </c>
      <c r="B357" s="48">
        <f>VLOOKUP(Table311[[#This Row],[Date]],'DB Details'!$A:$L,12)</f>
        <v>56.9</v>
      </c>
      <c r="C357" s="49">
        <f>VLOOKUP(Table311[[#This Row],[Date]],'DB Details'!$A:$Q,16)</f>
        <v>4.4663240975555407E-2</v>
      </c>
      <c r="D357" s="49">
        <f>VLOOKUP(Table311[[#This Row],[Date]],'DB Details'!$A:$Q,15)</f>
        <v>1.9441130777226059E-2</v>
      </c>
      <c r="E357" s="49">
        <f>VLOOKUP(Table311[[#This Row],[Date]],'DB Details'!$A:$Q,17)</f>
        <v>8.0061803046076241E-2</v>
      </c>
    </row>
    <row r="358" spans="1:5" x14ac:dyDescent="0.2">
      <c r="A358" s="38">
        <v>28246</v>
      </c>
      <c r="B358" s="48">
        <f>VLOOKUP(Table311[[#This Row],[Date]],'DB Details'!$A:$L,12)</f>
        <v>59.7</v>
      </c>
      <c r="C358" s="49">
        <f>VLOOKUP(Table311[[#This Row],[Date]],'DB Details'!$A:$Q,16)</f>
        <v>4.4663240975555407E-2</v>
      </c>
      <c r="D358" s="49">
        <f>VLOOKUP(Table311[[#This Row],[Date]],'DB Details'!$A:$Q,15)</f>
        <v>1.9441130777226059E-2</v>
      </c>
      <c r="E358" s="49">
        <f>VLOOKUP(Table311[[#This Row],[Date]],'DB Details'!$A:$Q,17)</f>
        <v>8.0061803046076241E-2</v>
      </c>
    </row>
    <row r="359" spans="1:5" x14ac:dyDescent="0.2">
      <c r="A359" s="38">
        <v>28277</v>
      </c>
      <c r="B359" s="48">
        <f>VLOOKUP(Table311[[#This Row],[Date]],'DB Details'!$A:$L,12)</f>
        <v>56.8</v>
      </c>
      <c r="C359" s="49">
        <f>VLOOKUP(Table311[[#This Row],[Date]],'DB Details'!$A:$Q,16)</f>
        <v>4.4663240975555407E-2</v>
      </c>
      <c r="D359" s="49">
        <f>VLOOKUP(Table311[[#This Row],[Date]],'DB Details'!$A:$Q,15)</f>
        <v>1.9441130777226059E-2</v>
      </c>
      <c r="E359" s="49">
        <f>VLOOKUP(Table311[[#This Row],[Date]],'DB Details'!$A:$Q,17)</f>
        <v>8.0061803046076241E-2</v>
      </c>
    </row>
    <row r="360" spans="1:5" x14ac:dyDescent="0.2">
      <c r="A360" s="38">
        <v>28307</v>
      </c>
      <c r="B360" s="48">
        <f>VLOOKUP(Table311[[#This Row],[Date]],'DB Details'!$A:$L,12)</f>
        <v>57.7</v>
      </c>
      <c r="C360" s="49">
        <f>VLOOKUP(Table311[[#This Row],[Date]],'DB Details'!$A:$Q,16)</f>
        <v>5.7708973680908472E-2</v>
      </c>
      <c r="D360" s="49">
        <f>VLOOKUP(Table311[[#This Row],[Date]],'DB Details'!$A:$Q,15)</f>
        <v>1.8043558989618839E-2</v>
      </c>
      <c r="E360" s="49">
        <f>VLOOKUP(Table311[[#This Row],[Date]],'DB Details'!$A:$Q,17)</f>
        <v>7.4151259847902606E-2</v>
      </c>
    </row>
    <row r="361" spans="1:5" x14ac:dyDescent="0.2">
      <c r="A361" s="38">
        <v>28338</v>
      </c>
      <c r="B361" s="48">
        <f>VLOOKUP(Table311[[#This Row],[Date]],'DB Details'!$A:$L,12)</f>
        <v>54.9</v>
      </c>
      <c r="C361" s="49">
        <f>VLOOKUP(Table311[[#This Row],[Date]],'DB Details'!$A:$Q,16)</f>
        <v>5.7708973680908472E-2</v>
      </c>
      <c r="D361" s="49">
        <f>VLOOKUP(Table311[[#This Row],[Date]],'DB Details'!$A:$Q,15)</f>
        <v>1.8043558989618839E-2</v>
      </c>
      <c r="E361" s="49">
        <f>VLOOKUP(Table311[[#This Row],[Date]],'DB Details'!$A:$Q,17)</f>
        <v>7.4151259847902606E-2</v>
      </c>
    </row>
    <row r="362" spans="1:5" x14ac:dyDescent="0.2">
      <c r="A362" s="38">
        <v>28369</v>
      </c>
      <c r="B362" s="48">
        <f>VLOOKUP(Table311[[#This Row],[Date]],'DB Details'!$A:$L,12)</f>
        <v>53.9</v>
      </c>
      <c r="C362" s="49">
        <f>VLOOKUP(Table311[[#This Row],[Date]],'DB Details'!$A:$Q,16)</f>
        <v>5.7708973680908472E-2</v>
      </c>
      <c r="D362" s="49">
        <f>VLOOKUP(Table311[[#This Row],[Date]],'DB Details'!$A:$Q,15)</f>
        <v>1.8043558989618839E-2</v>
      </c>
      <c r="E362" s="49">
        <f>VLOOKUP(Table311[[#This Row],[Date]],'DB Details'!$A:$Q,17)</f>
        <v>7.4151259847902606E-2</v>
      </c>
    </row>
    <row r="363" spans="1:5" x14ac:dyDescent="0.2">
      <c r="A363" s="38">
        <v>28399</v>
      </c>
      <c r="B363" s="48">
        <f>VLOOKUP(Table311[[#This Row],[Date]],'DB Details'!$A:$L,12)</f>
        <v>55.4</v>
      </c>
      <c r="C363" s="49">
        <f>VLOOKUP(Table311[[#This Row],[Date]],'DB Details'!$A:$Q,16)</f>
        <v>5.0120285625136027E-2</v>
      </c>
      <c r="D363" s="49">
        <f>VLOOKUP(Table311[[#This Row],[Date]],'DB Details'!$A:$Q,15)</f>
        <v>2.185771923568307E-5</v>
      </c>
      <c r="E363" s="49">
        <f>VLOOKUP(Table311[[#This Row],[Date]],'DB Details'!$A:$Q,17)</f>
        <v>8.7433743543918752E-5</v>
      </c>
    </row>
    <row r="364" spans="1:5" x14ac:dyDescent="0.2">
      <c r="A364" s="38">
        <v>28430</v>
      </c>
      <c r="B364" s="48">
        <f>VLOOKUP(Table311[[#This Row],[Date]],'DB Details'!$A:$L,12)</f>
        <v>56.1</v>
      </c>
      <c r="C364" s="49">
        <f>VLOOKUP(Table311[[#This Row],[Date]],'DB Details'!$A:$Q,16)</f>
        <v>5.0120285625136027E-2</v>
      </c>
      <c r="D364" s="49">
        <f>VLOOKUP(Table311[[#This Row],[Date]],'DB Details'!$A:$Q,15)</f>
        <v>2.185771923568307E-5</v>
      </c>
      <c r="E364" s="49">
        <f>VLOOKUP(Table311[[#This Row],[Date]],'DB Details'!$A:$Q,17)</f>
        <v>8.7433743543918752E-5</v>
      </c>
    </row>
    <row r="365" spans="1:5" x14ac:dyDescent="0.2">
      <c r="A365" s="38">
        <v>28460</v>
      </c>
      <c r="B365" s="48">
        <f>VLOOKUP(Table311[[#This Row],[Date]],'DB Details'!$A:$L,12)</f>
        <v>59.8</v>
      </c>
      <c r="C365" s="49">
        <f>VLOOKUP(Table311[[#This Row],[Date]],'DB Details'!$A:$Q,16)</f>
        <v>5.0120285625136027E-2</v>
      </c>
      <c r="D365" s="49">
        <f>VLOOKUP(Table311[[#This Row],[Date]],'DB Details'!$A:$Q,15)</f>
        <v>2.185771923568307E-5</v>
      </c>
      <c r="E365" s="49">
        <f>VLOOKUP(Table311[[#This Row],[Date]],'DB Details'!$A:$Q,17)</f>
        <v>8.7433743543918752E-5</v>
      </c>
    </row>
    <row r="366" spans="1:5" x14ac:dyDescent="0.2">
      <c r="A366" s="38">
        <v>28491</v>
      </c>
      <c r="B366" s="48">
        <f>VLOOKUP(Table311[[#This Row],[Date]],'DB Details'!$A:$L,12)</f>
        <v>57.4</v>
      </c>
      <c r="C366" s="49">
        <f>VLOOKUP(Table311[[#This Row],[Date]],'DB Details'!$A:$Q,16)</f>
        <v>4.1170623423679387E-2</v>
      </c>
      <c r="D366" s="49">
        <f>VLOOKUP(Table311[[#This Row],[Date]],'DB Details'!$A:$Q,15)</f>
        <v>3.191632414415807E-3</v>
      </c>
      <c r="E366" s="49">
        <f>VLOOKUP(Table311[[#This Row],[Date]],'DB Details'!$A:$Q,17)</f>
        <v>1.282777891271847E-2</v>
      </c>
    </row>
    <row r="367" spans="1:5" x14ac:dyDescent="0.2">
      <c r="A367" s="38">
        <v>28522</v>
      </c>
      <c r="B367" s="48">
        <f>VLOOKUP(Table311[[#This Row],[Date]],'DB Details'!$A:$L,12)</f>
        <v>55.9</v>
      </c>
      <c r="C367" s="49">
        <f>VLOOKUP(Table311[[#This Row],[Date]],'DB Details'!$A:$Q,16)</f>
        <v>4.1170623423679387E-2</v>
      </c>
      <c r="D367" s="49">
        <f>VLOOKUP(Table311[[#This Row],[Date]],'DB Details'!$A:$Q,15)</f>
        <v>3.191632414415807E-3</v>
      </c>
      <c r="E367" s="49">
        <f>VLOOKUP(Table311[[#This Row],[Date]],'DB Details'!$A:$Q,17)</f>
        <v>1.282777891271847E-2</v>
      </c>
    </row>
    <row r="368" spans="1:5" x14ac:dyDescent="0.2">
      <c r="A368" s="38">
        <v>28550</v>
      </c>
      <c r="B368" s="48">
        <f>VLOOKUP(Table311[[#This Row],[Date]],'DB Details'!$A:$L,12)</f>
        <v>55</v>
      </c>
      <c r="C368" s="49">
        <f>VLOOKUP(Table311[[#This Row],[Date]],'DB Details'!$A:$Q,16)</f>
        <v>4.1170623423679387E-2</v>
      </c>
      <c r="D368" s="49">
        <f>VLOOKUP(Table311[[#This Row],[Date]],'DB Details'!$A:$Q,15)</f>
        <v>3.191632414415807E-3</v>
      </c>
      <c r="E368" s="49">
        <f>VLOOKUP(Table311[[#This Row],[Date]],'DB Details'!$A:$Q,17)</f>
        <v>1.282777891271847E-2</v>
      </c>
    </row>
    <row r="369" spans="1:5" x14ac:dyDescent="0.2">
      <c r="A369" s="38">
        <v>28581</v>
      </c>
      <c r="B369" s="48">
        <f>VLOOKUP(Table311[[#This Row],[Date]],'DB Details'!$A:$L,12)</f>
        <v>57.7</v>
      </c>
      <c r="C369" s="49">
        <f>VLOOKUP(Table311[[#This Row],[Date]],'DB Details'!$A:$Q,16)</f>
        <v>6.078147798838987E-2</v>
      </c>
      <c r="D369" s="49">
        <f>VLOOKUP(Table311[[#This Row],[Date]],'DB Details'!$A:$Q,15)</f>
        <v>3.8642701877278973E-2</v>
      </c>
      <c r="E369" s="49">
        <f>VLOOKUP(Table311[[#This Row],[Date]],'DB Details'!$A:$Q,17)</f>
        <v>0.16376340193805031</v>
      </c>
    </row>
    <row r="370" spans="1:5" x14ac:dyDescent="0.2">
      <c r="A370" s="38">
        <v>28611</v>
      </c>
      <c r="B370" s="48">
        <f>VLOOKUP(Table311[[#This Row],[Date]],'DB Details'!$A:$L,12)</f>
        <v>60.2</v>
      </c>
      <c r="C370" s="49">
        <f>VLOOKUP(Table311[[#This Row],[Date]],'DB Details'!$A:$Q,16)</f>
        <v>6.078147798838987E-2</v>
      </c>
      <c r="D370" s="49">
        <f>VLOOKUP(Table311[[#This Row],[Date]],'DB Details'!$A:$Q,15)</f>
        <v>3.8642701877278973E-2</v>
      </c>
      <c r="E370" s="49">
        <f>VLOOKUP(Table311[[#This Row],[Date]],'DB Details'!$A:$Q,17)</f>
        <v>0.16376340193805031</v>
      </c>
    </row>
    <row r="371" spans="1:5" x14ac:dyDescent="0.2">
      <c r="A371" s="38">
        <v>28642</v>
      </c>
      <c r="B371" s="48">
        <f>VLOOKUP(Table311[[#This Row],[Date]],'DB Details'!$A:$L,12)</f>
        <v>60.5</v>
      </c>
      <c r="C371" s="49">
        <f>VLOOKUP(Table311[[#This Row],[Date]],'DB Details'!$A:$Q,16)</f>
        <v>6.078147798838987E-2</v>
      </c>
      <c r="D371" s="49">
        <f>VLOOKUP(Table311[[#This Row],[Date]],'DB Details'!$A:$Q,15)</f>
        <v>3.8642701877278973E-2</v>
      </c>
      <c r="E371" s="49">
        <f>VLOOKUP(Table311[[#This Row],[Date]],'DB Details'!$A:$Q,17)</f>
        <v>0.16376340193805031</v>
      </c>
    </row>
    <row r="372" spans="1:5" x14ac:dyDescent="0.2">
      <c r="A372" s="38">
        <v>28672</v>
      </c>
      <c r="B372" s="48">
        <f>VLOOKUP(Table311[[#This Row],[Date]],'DB Details'!$A:$L,12)</f>
        <v>62.2</v>
      </c>
      <c r="C372" s="49">
        <f>VLOOKUP(Table311[[#This Row],[Date]],'DB Details'!$A:$Q,16)</f>
        <v>5.2457734219320623E-2</v>
      </c>
      <c r="D372" s="49">
        <f>VLOOKUP(Table311[[#This Row],[Date]],'DB Details'!$A:$Q,15)</f>
        <v>1.0055171271113E-2</v>
      </c>
      <c r="E372" s="49">
        <f>VLOOKUP(Table311[[#This Row],[Date]],'DB Details'!$A:$Q,17)</f>
        <v>4.0831400694179898E-2</v>
      </c>
    </row>
    <row r="373" spans="1:5" x14ac:dyDescent="0.2">
      <c r="A373" s="38">
        <v>28703</v>
      </c>
      <c r="B373" s="48">
        <f>VLOOKUP(Table311[[#This Row],[Date]],'DB Details'!$A:$L,12)</f>
        <v>60.3</v>
      </c>
      <c r="C373" s="49">
        <f>VLOOKUP(Table311[[#This Row],[Date]],'DB Details'!$A:$Q,16)</f>
        <v>5.2457734219320623E-2</v>
      </c>
      <c r="D373" s="49">
        <f>VLOOKUP(Table311[[#This Row],[Date]],'DB Details'!$A:$Q,15)</f>
        <v>1.0055171271113E-2</v>
      </c>
      <c r="E373" s="49">
        <f>VLOOKUP(Table311[[#This Row],[Date]],'DB Details'!$A:$Q,17)</f>
        <v>4.0831400694179898E-2</v>
      </c>
    </row>
    <row r="374" spans="1:5" x14ac:dyDescent="0.2">
      <c r="A374" s="38">
        <v>28734</v>
      </c>
      <c r="B374" s="48">
        <f>VLOOKUP(Table311[[#This Row],[Date]],'DB Details'!$A:$L,12)</f>
        <v>60.5</v>
      </c>
      <c r="C374" s="49">
        <f>VLOOKUP(Table311[[#This Row],[Date]],'DB Details'!$A:$Q,16)</f>
        <v>5.2457734219320623E-2</v>
      </c>
      <c r="D374" s="49">
        <f>VLOOKUP(Table311[[#This Row],[Date]],'DB Details'!$A:$Q,15)</f>
        <v>1.0055171271113E-2</v>
      </c>
      <c r="E374" s="49">
        <f>VLOOKUP(Table311[[#This Row],[Date]],'DB Details'!$A:$Q,17)</f>
        <v>4.0831400694179898E-2</v>
      </c>
    </row>
    <row r="375" spans="1:5" x14ac:dyDescent="0.2">
      <c r="A375" s="38">
        <v>28764</v>
      </c>
      <c r="B375" s="48">
        <f>VLOOKUP(Table311[[#This Row],[Date]],'DB Details'!$A:$L,12)</f>
        <v>60.1</v>
      </c>
      <c r="C375" s="49">
        <f>VLOOKUP(Table311[[#This Row],[Date]],'DB Details'!$A:$Q,16)</f>
        <v>6.6580958826500586E-2</v>
      </c>
      <c r="D375" s="49">
        <f>VLOOKUP(Table311[[#This Row],[Date]],'DB Details'!$A:$Q,15)</f>
        <v>1.344143063836532E-2</v>
      </c>
      <c r="E375" s="49">
        <f>VLOOKUP(Table311[[#This Row],[Date]],'DB Details'!$A:$Q,17)</f>
        <v>5.4859501505211572E-2</v>
      </c>
    </row>
    <row r="376" spans="1:5" x14ac:dyDescent="0.2">
      <c r="A376" s="38">
        <v>28795</v>
      </c>
      <c r="B376" s="48">
        <f>VLOOKUP(Table311[[#This Row],[Date]],'DB Details'!$A:$L,12)</f>
        <v>61.3</v>
      </c>
      <c r="C376" s="49">
        <f>VLOOKUP(Table311[[#This Row],[Date]],'DB Details'!$A:$Q,16)</f>
        <v>6.6580958826500586E-2</v>
      </c>
      <c r="D376" s="49">
        <f>VLOOKUP(Table311[[#This Row],[Date]],'DB Details'!$A:$Q,15)</f>
        <v>1.344143063836532E-2</v>
      </c>
      <c r="E376" s="49">
        <f>VLOOKUP(Table311[[#This Row],[Date]],'DB Details'!$A:$Q,17)</f>
        <v>5.4859501505211572E-2</v>
      </c>
    </row>
    <row r="377" spans="1:5" x14ac:dyDescent="0.2">
      <c r="A377" s="38">
        <v>28825</v>
      </c>
      <c r="B377" s="48">
        <f>VLOOKUP(Table311[[#This Row],[Date]],'DB Details'!$A:$L,12)</f>
        <v>59.4</v>
      </c>
      <c r="C377" s="49">
        <f>VLOOKUP(Table311[[#This Row],[Date]],'DB Details'!$A:$Q,16)</f>
        <v>6.6580958826500586E-2</v>
      </c>
      <c r="D377" s="49">
        <f>VLOOKUP(Table311[[#This Row],[Date]],'DB Details'!$A:$Q,15)</f>
        <v>1.344143063836532E-2</v>
      </c>
      <c r="E377" s="49">
        <f>VLOOKUP(Table311[[#This Row],[Date]],'DB Details'!$A:$Q,17)</f>
        <v>5.4859501505211572E-2</v>
      </c>
    </row>
    <row r="378" spans="1:5" x14ac:dyDescent="0.2">
      <c r="A378" s="38">
        <v>28856</v>
      </c>
      <c r="B378" s="48">
        <f>VLOOKUP(Table311[[#This Row],[Date]],'DB Details'!$A:$L,12)</f>
        <v>58.5</v>
      </c>
      <c r="C378" s="49">
        <f>VLOOKUP(Table311[[#This Row],[Date]],'DB Details'!$A:$Q,16)</f>
        <v>6.509913089167918E-2</v>
      </c>
      <c r="D378" s="49">
        <f>VLOOKUP(Table311[[#This Row],[Date]],'DB Details'!$A:$Q,15)</f>
        <v>1.797872875968448E-3</v>
      </c>
      <c r="E378" s="49">
        <f>VLOOKUP(Table311[[#This Row],[Date]],'DB Details'!$A:$Q,17)</f>
        <v>7.2109088409857414E-3</v>
      </c>
    </row>
    <row r="379" spans="1:5" x14ac:dyDescent="0.2">
      <c r="A379" s="38">
        <v>28887</v>
      </c>
      <c r="B379" s="48">
        <f>VLOOKUP(Table311[[#This Row],[Date]],'DB Details'!$A:$L,12)</f>
        <v>58.2</v>
      </c>
      <c r="C379" s="49">
        <f>VLOOKUP(Table311[[#This Row],[Date]],'DB Details'!$A:$Q,16)</f>
        <v>6.509913089167918E-2</v>
      </c>
      <c r="D379" s="49">
        <f>VLOOKUP(Table311[[#This Row],[Date]],'DB Details'!$A:$Q,15)</f>
        <v>1.797872875968448E-3</v>
      </c>
      <c r="E379" s="49">
        <f>VLOOKUP(Table311[[#This Row],[Date]],'DB Details'!$A:$Q,17)</f>
        <v>7.2109088409857414E-3</v>
      </c>
    </row>
    <row r="380" spans="1:5" x14ac:dyDescent="0.2">
      <c r="A380" s="38">
        <v>28915</v>
      </c>
      <c r="B380" s="48">
        <f>VLOOKUP(Table311[[#This Row],[Date]],'DB Details'!$A:$L,12)</f>
        <v>57.7</v>
      </c>
      <c r="C380" s="49">
        <f>VLOOKUP(Table311[[#This Row],[Date]],'DB Details'!$A:$Q,16)</f>
        <v>6.509913089167918E-2</v>
      </c>
      <c r="D380" s="49">
        <f>VLOOKUP(Table311[[#This Row],[Date]],'DB Details'!$A:$Q,15)</f>
        <v>1.797872875968448E-3</v>
      </c>
      <c r="E380" s="49">
        <f>VLOOKUP(Table311[[#This Row],[Date]],'DB Details'!$A:$Q,17)</f>
        <v>7.2109088409857414E-3</v>
      </c>
    </row>
    <row r="381" spans="1:5" x14ac:dyDescent="0.2">
      <c r="A381" s="38">
        <v>28946</v>
      </c>
      <c r="B381" s="48">
        <f>VLOOKUP(Table311[[#This Row],[Date]],'DB Details'!$A:$L,12)</f>
        <v>56.2</v>
      </c>
      <c r="C381" s="49">
        <f>VLOOKUP(Table311[[#This Row],[Date]],'DB Details'!$A:$Q,16)</f>
        <v>2.6568550627374739E-2</v>
      </c>
      <c r="D381" s="49">
        <f>VLOOKUP(Table311[[#This Row],[Date]],'DB Details'!$A:$Q,15)</f>
        <v>1.069198313236971E-3</v>
      </c>
      <c r="E381" s="49">
        <f>VLOOKUP(Table311[[#This Row],[Date]],'DB Details'!$A:$Q,17)</f>
        <v>4.2836572536188999E-3</v>
      </c>
    </row>
    <row r="382" spans="1:5" x14ac:dyDescent="0.2">
      <c r="A382" s="38">
        <v>28976</v>
      </c>
      <c r="B382" s="48">
        <f>VLOOKUP(Table311[[#This Row],[Date]],'DB Details'!$A:$L,12)</f>
        <v>54.4</v>
      </c>
      <c r="C382" s="49">
        <f>VLOOKUP(Table311[[#This Row],[Date]],'DB Details'!$A:$Q,16)</f>
        <v>2.6568550627374739E-2</v>
      </c>
      <c r="D382" s="49">
        <f>VLOOKUP(Table311[[#This Row],[Date]],'DB Details'!$A:$Q,15)</f>
        <v>1.069198313236971E-3</v>
      </c>
      <c r="E382" s="49">
        <f>VLOOKUP(Table311[[#This Row],[Date]],'DB Details'!$A:$Q,17)</f>
        <v>4.2836572536188999E-3</v>
      </c>
    </row>
    <row r="383" spans="1:5" x14ac:dyDescent="0.2">
      <c r="A383" s="38">
        <v>29007</v>
      </c>
      <c r="B383" s="48">
        <f>VLOOKUP(Table311[[#This Row],[Date]],'DB Details'!$A:$L,12)</f>
        <v>52.7</v>
      </c>
      <c r="C383" s="49">
        <f>VLOOKUP(Table311[[#This Row],[Date]],'DB Details'!$A:$Q,16)</f>
        <v>2.6568550627374739E-2</v>
      </c>
      <c r="D383" s="49">
        <f>VLOOKUP(Table311[[#This Row],[Date]],'DB Details'!$A:$Q,15)</f>
        <v>1.069198313236971E-3</v>
      </c>
      <c r="E383" s="49">
        <f>VLOOKUP(Table311[[#This Row],[Date]],'DB Details'!$A:$Q,17)</f>
        <v>4.2836572536188999E-3</v>
      </c>
    </row>
    <row r="384" spans="1:5" x14ac:dyDescent="0.2">
      <c r="A384" s="38">
        <v>29037</v>
      </c>
      <c r="B384" s="48">
        <f>VLOOKUP(Table311[[#This Row],[Date]],'DB Details'!$A:$L,12)</f>
        <v>51.3</v>
      </c>
      <c r="C384" s="49">
        <f>VLOOKUP(Table311[[#This Row],[Date]],'DB Details'!$A:$Q,16)</f>
        <v>2.3899154129708951E-2</v>
      </c>
      <c r="D384" s="49">
        <f>VLOOKUP(Table311[[#This Row],[Date]],'DB Details'!$A:$Q,15)</f>
        <v>7.4287146794002048E-3</v>
      </c>
      <c r="E384" s="49">
        <f>VLOOKUP(Table311[[#This Row],[Date]],'DB Details'!$A:$Q,17)</f>
        <v>3.0047616412103961E-2</v>
      </c>
    </row>
    <row r="385" spans="1:5" x14ac:dyDescent="0.2">
      <c r="A385" s="38">
        <v>29068</v>
      </c>
      <c r="B385" s="48">
        <f>VLOOKUP(Table311[[#This Row],[Date]],'DB Details'!$A:$L,12)</f>
        <v>49.5</v>
      </c>
      <c r="C385" s="49">
        <f>VLOOKUP(Table311[[#This Row],[Date]],'DB Details'!$A:$Q,16)</f>
        <v>2.3899154129708951E-2</v>
      </c>
      <c r="D385" s="49">
        <f>VLOOKUP(Table311[[#This Row],[Date]],'DB Details'!$A:$Q,15)</f>
        <v>7.4287146794002048E-3</v>
      </c>
      <c r="E385" s="49">
        <f>VLOOKUP(Table311[[#This Row],[Date]],'DB Details'!$A:$Q,17)</f>
        <v>3.0047616412103961E-2</v>
      </c>
    </row>
    <row r="386" spans="1:5" x14ac:dyDescent="0.2">
      <c r="A386" s="38">
        <v>29099</v>
      </c>
      <c r="B386" s="48">
        <f>VLOOKUP(Table311[[#This Row],[Date]],'DB Details'!$A:$L,12)</f>
        <v>49.6</v>
      </c>
      <c r="C386" s="49">
        <f>VLOOKUP(Table311[[#This Row],[Date]],'DB Details'!$A:$Q,16)</f>
        <v>2.3899154129708951E-2</v>
      </c>
      <c r="D386" s="49">
        <f>VLOOKUP(Table311[[#This Row],[Date]],'DB Details'!$A:$Q,15)</f>
        <v>7.4287146794002048E-3</v>
      </c>
      <c r="E386" s="49">
        <f>VLOOKUP(Table311[[#This Row],[Date]],'DB Details'!$A:$Q,17)</f>
        <v>3.0047616412103961E-2</v>
      </c>
    </row>
    <row r="387" spans="1:5" x14ac:dyDescent="0.2">
      <c r="A387" s="38">
        <v>29129</v>
      </c>
      <c r="B387" s="48">
        <f>VLOOKUP(Table311[[#This Row],[Date]],'DB Details'!$A:$L,12)</f>
        <v>49</v>
      </c>
      <c r="C387" s="49">
        <f>VLOOKUP(Table311[[#This Row],[Date]],'DB Details'!$A:$Q,16)</f>
        <v>1.2845576723374779E-2</v>
      </c>
      <c r="D387" s="49">
        <f>VLOOKUP(Table311[[#This Row],[Date]],'DB Details'!$A:$Q,15)</f>
        <v>2.500750342688359E-3</v>
      </c>
      <c r="E387" s="49">
        <f>VLOOKUP(Table311[[#This Row],[Date]],'DB Details'!$A:$Q,17)</f>
        <v>1.0040586479814319E-2</v>
      </c>
    </row>
    <row r="388" spans="1:5" x14ac:dyDescent="0.2">
      <c r="A388" s="38">
        <v>29160</v>
      </c>
      <c r="B388" s="48">
        <f>VLOOKUP(Table311[[#This Row],[Date]],'DB Details'!$A:$L,12)</f>
        <v>48</v>
      </c>
      <c r="C388" s="49">
        <f>VLOOKUP(Table311[[#This Row],[Date]],'DB Details'!$A:$Q,16)</f>
        <v>1.2845576723374779E-2</v>
      </c>
      <c r="D388" s="49">
        <f>VLOOKUP(Table311[[#This Row],[Date]],'DB Details'!$A:$Q,15)</f>
        <v>2.500750342688359E-3</v>
      </c>
      <c r="E388" s="49">
        <f>VLOOKUP(Table311[[#This Row],[Date]],'DB Details'!$A:$Q,17)</f>
        <v>1.0040586479814319E-2</v>
      </c>
    </row>
    <row r="389" spans="1:5" x14ac:dyDescent="0.2">
      <c r="A389" s="38">
        <v>29190</v>
      </c>
      <c r="B389" s="48">
        <f>VLOOKUP(Table311[[#This Row],[Date]],'DB Details'!$A:$L,12)</f>
        <v>44.8</v>
      </c>
      <c r="C389" s="49">
        <f>VLOOKUP(Table311[[#This Row],[Date]],'DB Details'!$A:$Q,16)</f>
        <v>1.2845576723374779E-2</v>
      </c>
      <c r="D389" s="49">
        <f>VLOOKUP(Table311[[#This Row],[Date]],'DB Details'!$A:$Q,15)</f>
        <v>2.500750342688359E-3</v>
      </c>
      <c r="E389" s="49">
        <f>VLOOKUP(Table311[[#This Row],[Date]],'DB Details'!$A:$Q,17)</f>
        <v>1.0040586479814319E-2</v>
      </c>
    </row>
    <row r="390" spans="1:5" x14ac:dyDescent="0.2">
      <c r="A390" s="38">
        <v>29221</v>
      </c>
      <c r="B390" s="48">
        <f>VLOOKUP(Table311[[#This Row],[Date]],'DB Details'!$A:$L,12)</f>
        <v>46.2</v>
      </c>
      <c r="C390" s="49">
        <f>VLOOKUP(Table311[[#This Row],[Date]],'DB Details'!$A:$Q,16)</f>
        <v>1.420775265869138E-2</v>
      </c>
      <c r="D390" s="49">
        <f>VLOOKUP(Table311[[#This Row],[Date]],'DB Details'!$A:$Q,15)</f>
        <v>3.1451907552622021E-3</v>
      </c>
      <c r="E390" s="49">
        <f>VLOOKUP(Table311[[#This Row],[Date]],'DB Details'!$A:$Q,17)</f>
        <v>1.264024091996396E-2</v>
      </c>
    </row>
    <row r="391" spans="1:5" x14ac:dyDescent="0.2">
      <c r="A391" s="38">
        <v>29252</v>
      </c>
      <c r="B391" s="48">
        <f>VLOOKUP(Table311[[#This Row],[Date]],'DB Details'!$A:$L,12)</f>
        <v>50.2</v>
      </c>
      <c r="C391" s="49">
        <f>VLOOKUP(Table311[[#This Row],[Date]],'DB Details'!$A:$Q,16)</f>
        <v>1.420775265869138E-2</v>
      </c>
      <c r="D391" s="49">
        <f>VLOOKUP(Table311[[#This Row],[Date]],'DB Details'!$A:$Q,15)</f>
        <v>3.1451907552622021E-3</v>
      </c>
      <c r="E391" s="49">
        <f>VLOOKUP(Table311[[#This Row],[Date]],'DB Details'!$A:$Q,17)</f>
        <v>1.264024091996396E-2</v>
      </c>
    </row>
    <row r="392" spans="1:5" x14ac:dyDescent="0.2">
      <c r="A392" s="38">
        <v>29281</v>
      </c>
      <c r="B392" s="48">
        <f>VLOOKUP(Table311[[#This Row],[Date]],'DB Details'!$A:$L,12)</f>
        <v>43.6</v>
      </c>
      <c r="C392" s="49">
        <f>VLOOKUP(Table311[[#This Row],[Date]],'DB Details'!$A:$Q,16)</f>
        <v>1.420775265869138E-2</v>
      </c>
      <c r="D392" s="49">
        <f>VLOOKUP(Table311[[#This Row],[Date]],'DB Details'!$A:$Q,15)</f>
        <v>3.1451907552622021E-3</v>
      </c>
      <c r="E392" s="49">
        <f>VLOOKUP(Table311[[#This Row],[Date]],'DB Details'!$A:$Q,17)</f>
        <v>1.264024091996396E-2</v>
      </c>
    </row>
    <row r="393" spans="1:5" x14ac:dyDescent="0.2">
      <c r="A393" s="38">
        <v>29312</v>
      </c>
      <c r="B393" s="48">
        <f>VLOOKUP(Table311[[#This Row],[Date]],'DB Details'!$A:$L,12)</f>
        <v>37.4</v>
      </c>
      <c r="C393" s="49">
        <f>VLOOKUP(Table311[[#This Row],[Date]],'DB Details'!$A:$Q,16)</f>
        <v>-7.7506271295789192E-3</v>
      </c>
      <c r="D393" s="49">
        <f>VLOOKUP(Table311[[#This Row],[Date]],'DB Details'!$A:$Q,15)</f>
        <v>-2.0604721643770911E-2</v>
      </c>
      <c r="E393" s="49">
        <f>VLOOKUP(Table311[[#This Row],[Date]],'DB Details'!$A:$Q,17)</f>
        <v>-7.9906370318043152E-2</v>
      </c>
    </row>
    <row r="394" spans="1:5" x14ac:dyDescent="0.2">
      <c r="A394" s="38">
        <v>29342</v>
      </c>
      <c r="B394" s="48">
        <f>VLOOKUP(Table311[[#This Row],[Date]],'DB Details'!$A:$L,12)</f>
        <v>29.4</v>
      </c>
      <c r="C394" s="49">
        <f>VLOOKUP(Table311[[#This Row],[Date]],'DB Details'!$A:$Q,16)</f>
        <v>-7.7506271295789192E-3</v>
      </c>
      <c r="D394" s="49">
        <f>VLOOKUP(Table311[[#This Row],[Date]],'DB Details'!$A:$Q,15)</f>
        <v>-2.0604721643770911E-2</v>
      </c>
      <c r="E394" s="49">
        <f>VLOOKUP(Table311[[#This Row],[Date]],'DB Details'!$A:$Q,17)</f>
        <v>-7.9906370318043152E-2</v>
      </c>
    </row>
    <row r="395" spans="1:5" x14ac:dyDescent="0.2">
      <c r="A395" s="38">
        <v>29373</v>
      </c>
      <c r="B395" s="48">
        <f>VLOOKUP(Table311[[#This Row],[Date]],'DB Details'!$A:$L,12)</f>
        <v>30.3</v>
      </c>
      <c r="C395" s="49">
        <f>VLOOKUP(Table311[[#This Row],[Date]],'DB Details'!$A:$Q,16)</f>
        <v>-7.7506271295789192E-3</v>
      </c>
      <c r="D395" s="49">
        <f>VLOOKUP(Table311[[#This Row],[Date]],'DB Details'!$A:$Q,15)</f>
        <v>-2.0604721643770911E-2</v>
      </c>
      <c r="E395" s="49">
        <f>VLOOKUP(Table311[[#This Row],[Date]],'DB Details'!$A:$Q,17)</f>
        <v>-7.9906370318043152E-2</v>
      </c>
    </row>
    <row r="396" spans="1:5" x14ac:dyDescent="0.2">
      <c r="A396" s="38">
        <v>29403</v>
      </c>
      <c r="B396" s="48">
        <f>VLOOKUP(Table311[[#This Row],[Date]],'DB Details'!$A:$L,12)</f>
        <v>35</v>
      </c>
      <c r="C396" s="49">
        <f>VLOOKUP(Table311[[#This Row],[Date]],'DB Details'!$A:$Q,16)</f>
        <v>-1.6237974306972859E-2</v>
      </c>
      <c r="D396" s="49">
        <f>VLOOKUP(Table311[[#This Row],[Date]],'DB Details'!$A:$Q,15)</f>
        <v>-1.188471173007907E-3</v>
      </c>
      <c r="E396" s="49">
        <f>VLOOKUP(Table311[[#This Row],[Date]],'DB Details'!$A:$Q,17)</f>
        <v>-4.745416622351839E-3</v>
      </c>
    </row>
    <row r="397" spans="1:5" x14ac:dyDescent="0.2">
      <c r="A397" s="38">
        <v>29434</v>
      </c>
      <c r="B397" s="48">
        <f>VLOOKUP(Table311[[#This Row],[Date]],'DB Details'!$A:$L,12)</f>
        <v>45.5</v>
      </c>
      <c r="C397" s="49">
        <f>VLOOKUP(Table311[[#This Row],[Date]],'DB Details'!$A:$Q,16)</f>
        <v>-1.6237974306972859E-2</v>
      </c>
      <c r="D397" s="49">
        <f>VLOOKUP(Table311[[#This Row],[Date]],'DB Details'!$A:$Q,15)</f>
        <v>-1.188471173007907E-3</v>
      </c>
      <c r="E397" s="49">
        <f>VLOOKUP(Table311[[#This Row],[Date]],'DB Details'!$A:$Q,17)</f>
        <v>-4.745416622351839E-3</v>
      </c>
    </row>
    <row r="398" spans="1:5" x14ac:dyDescent="0.2">
      <c r="A398" s="38">
        <v>29465</v>
      </c>
      <c r="B398" s="48">
        <f>VLOOKUP(Table311[[#This Row],[Date]],'DB Details'!$A:$L,12)</f>
        <v>50.1</v>
      </c>
      <c r="C398" s="49">
        <f>VLOOKUP(Table311[[#This Row],[Date]],'DB Details'!$A:$Q,16)</f>
        <v>-1.6237974306972859E-2</v>
      </c>
      <c r="D398" s="49">
        <f>VLOOKUP(Table311[[#This Row],[Date]],'DB Details'!$A:$Q,15)</f>
        <v>-1.188471173007907E-3</v>
      </c>
      <c r="E398" s="49">
        <f>VLOOKUP(Table311[[#This Row],[Date]],'DB Details'!$A:$Q,17)</f>
        <v>-4.745416622351839E-3</v>
      </c>
    </row>
    <row r="399" spans="1:5" x14ac:dyDescent="0.2">
      <c r="A399" s="38">
        <v>29495</v>
      </c>
      <c r="B399" s="48">
        <f>VLOOKUP(Table311[[#This Row],[Date]],'DB Details'!$A:$L,12)</f>
        <v>55.5</v>
      </c>
      <c r="C399" s="49">
        <f>VLOOKUP(Table311[[#This Row],[Date]],'DB Details'!$A:$Q,16)</f>
        <v>-3.9131615354252831E-4</v>
      </c>
      <c r="D399" s="49">
        <f>VLOOKUP(Table311[[#This Row],[Date]],'DB Details'!$A:$Q,15)</f>
        <v>1.8649256052742209E-2</v>
      </c>
      <c r="E399" s="49">
        <f>VLOOKUP(Table311[[#This Row],[Date]],'DB Details'!$A:$Q,17)</f>
        <v>7.6709858133567232E-2</v>
      </c>
    </row>
    <row r="400" spans="1:5" x14ac:dyDescent="0.2">
      <c r="A400" s="38">
        <v>29526</v>
      </c>
      <c r="B400" s="48">
        <f>VLOOKUP(Table311[[#This Row],[Date]],'DB Details'!$A:$L,12)</f>
        <v>58.2</v>
      </c>
      <c r="C400" s="49">
        <f>VLOOKUP(Table311[[#This Row],[Date]],'DB Details'!$A:$Q,16)</f>
        <v>-3.9131615354252831E-4</v>
      </c>
      <c r="D400" s="49">
        <f>VLOOKUP(Table311[[#This Row],[Date]],'DB Details'!$A:$Q,15)</f>
        <v>1.8649256052742209E-2</v>
      </c>
      <c r="E400" s="49">
        <f>VLOOKUP(Table311[[#This Row],[Date]],'DB Details'!$A:$Q,17)</f>
        <v>7.6709858133567232E-2</v>
      </c>
    </row>
    <row r="401" spans="1:5" x14ac:dyDescent="0.2">
      <c r="A401" s="38">
        <v>29556</v>
      </c>
      <c r="B401" s="48">
        <f>VLOOKUP(Table311[[#This Row],[Date]],'DB Details'!$A:$L,12)</f>
        <v>53</v>
      </c>
      <c r="C401" s="49">
        <f>VLOOKUP(Table311[[#This Row],[Date]],'DB Details'!$A:$Q,16)</f>
        <v>-3.9131615354252831E-4</v>
      </c>
      <c r="D401" s="49">
        <f>VLOOKUP(Table311[[#This Row],[Date]],'DB Details'!$A:$Q,15)</f>
        <v>1.8649256052742209E-2</v>
      </c>
      <c r="E401" s="49">
        <f>VLOOKUP(Table311[[#This Row],[Date]],'DB Details'!$A:$Q,17)</f>
        <v>7.6709858133567232E-2</v>
      </c>
    </row>
    <row r="402" spans="1:5" x14ac:dyDescent="0.2">
      <c r="A402" s="38">
        <v>29587</v>
      </c>
      <c r="B402" s="48">
        <f>VLOOKUP(Table311[[#This Row],[Date]],'DB Details'!$A:$L,12)</f>
        <v>49.2</v>
      </c>
      <c r="C402" s="49">
        <f>VLOOKUP(Table311[[#This Row],[Date]],'DB Details'!$A:$Q,16)</f>
        <v>1.5999797720674402E-2</v>
      </c>
      <c r="D402" s="49">
        <f>VLOOKUP(Table311[[#This Row],[Date]],'DB Details'!$A:$Q,15)</f>
        <v>1.959429460935417E-2</v>
      </c>
      <c r="E402" s="49">
        <f>VLOOKUP(Table311[[#This Row],[Date]],'DB Details'!$A:$Q,17)</f>
        <v>8.0711035982251378E-2</v>
      </c>
    </row>
    <row r="403" spans="1:5" x14ac:dyDescent="0.2">
      <c r="A403" s="38">
        <v>29618</v>
      </c>
      <c r="B403" s="48">
        <f>VLOOKUP(Table311[[#This Row],[Date]],'DB Details'!$A:$L,12)</f>
        <v>48.8</v>
      </c>
      <c r="C403" s="49">
        <f>VLOOKUP(Table311[[#This Row],[Date]],'DB Details'!$A:$Q,16)</f>
        <v>1.5999797720674402E-2</v>
      </c>
      <c r="D403" s="49">
        <f>VLOOKUP(Table311[[#This Row],[Date]],'DB Details'!$A:$Q,15)</f>
        <v>1.959429460935417E-2</v>
      </c>
      <c r="E403" s="49">
        <f>VLOOKUP(Table311[[#This Row],[Date]],'DB Details'!$A:$Q,17)</f>
        <v>8.0711035982251378E-2</v>
      </c>
    </row>
    <row r="404" spans="1:5" x14ac:dyDescent="0.2">
      <c r="A404" s="38">
        <v>29646</v>
      </c>
      <c r="B404" s="48">
        <f>VLOOKUP(Table311[[#This Row],[Date]],'DB Details'!$A:$L,12)</f>
        <v>49.6</v>
      </c>
      <c r="C404" s="49">
        <f>VLOOKUP(Table311[[#This Row],[Date]],'DB Details'!$A:$Q,16)</f>
        <v>1.5999797720674402E-2</v>
      </c>
      <c r="D404" s="49">
        <f>VLOOKUP(Table311[[#This Row],[Date]],'DB Details'!$A:$Q,15)</f>
        <v>1.959429460935417E-2</v>
      </c>
      <c r="E404" s="49">
        <f>VLOOKUP(Table311[[#This Row],[Date]],'DB Details'!$A:$Q,17)</f>
        <v>8.0711035982251378E-2</v>
      </c>
    </row>
    <row r="405" spans="1:5" x14ac:dyDescent="0.2">
      <c r="A405" s="38">
        <v>29677</v>
      </c>
      <c r="B405" s="48">
        <f>VLOOKUP(Table311[[#This Row],[Date]],'DB Details'!$A:$L,12)</f>
        <v>51.6</v>
      </c>
      <c r="C405" s="49">
        <f>VLOOKUP(Table311[[#This Row],[Date]],'DB Details'!$A:$Q,16)</f>
        <v>2.968700707322398E-2</v>
      </c>
      <c r="D405" s="49">
        <f>VLOOKUP(Table311[[#This Row],[Date]],'DB Details'!$A:$Q,15)</f>
        <v>-7.4106361293506404E-3</v>
      </c>
      <c r="E405" s="49">
        <f>VLOOKUP(Table311[[#This Row],[Date]],'DB Details'!$A:$Q,17)</f>
        <v>-2.931466422968176E-2</v>
      </c>
    </row>
    <row r="406" spans="1:5" x14ac:dyDescent="0.2">
      <c r="A406" s="38">
        <v>29707</v>
      </c>
      <c r="B406" s="48">
        <f>VLOOKUP(Table311[[#This Row],[Date]],'DB Details'!$A:$L,12)</f>
        <v>53.5</v>
      </c>
      <c r="C406" s="49">
        <f>VLOOKUP(Table311[[#This Row],[Date]],'DB Details'!$A:$Q,16)</f>
        <v>2.968700707322398E-2</v>
      </c>
      <c r="D406" s="49">
        <f>VLOOKUP(Table311[[#This Row],[Date]],'DB Details'!$A:$Q,15)</f>
        <v>-7.4106361293506404E-3</v>
      </c>
      <c r="E406" s="49">
        <f>VLOOKUP(Table311[[#This Row],[Date]],'DB Details'!$A:$Q,17)</f>
        <v>-2.931466422968176E-2</v>
      </c>
    </row>
    <row r="407" spans="1:5" x14ac:dyDescent="0.2">
      <c r="A407" s="38">
        <v>29738</v>
      </c>
      <c r="B407" s="48">
        <f>VLOOKUP(Table311[[#This Row],[Date]],'DB Details'!$A:$L,12)</f>
        <v>50.7</v>
      </c>
      <c r="C407" s="49">
        <f>VLOOKUP(Table311[[#This Row],[Date]],'DB Details'!$A:$Q,16)</f>
        <v>2.968700707322398E-2</v>
      </c>
      <c r="D407" s="49">
        <f>VLOOKUP(Table311[[#This Row],[Date]],'DB Details'!$A:$Q,15)</f>
        <v>-7.4106361293506404E-3</v>
      </c>
      <c r="E407" s="49">
        <f>VLOOKUP(Table311[[#This Row],[Date]],'DB Details'!$A:$Q,17)</f>
        <v>-2.931466422968176E-2</v>
      </c>
    </row>
    <row r="408" spans="1:5" x14ac:dyDescent="0.2">
      <c r="A408" s="38">
        <v>29768</v>
      </c>
      <c r="B408" s="48">
        <f>VLOOKUP(Table311[[#This Row],[Date]],'DB Details'!$A:$L,12)</f>
        <v>46.7</v>
      </c>
      <c r="C408" s="49">
        <f>VLOOKUP(Table311[[#This Row],[Date]],'DB Details'!$A:$Q,16)</f>
        <v>4.3257650212562768E-2</v>
      </c>
      <c r="D408" s="49">
        <f>VLOOKUP(Table311[[#This Row],[Date]],'DB Details'!$A:$Q,15)</f>
        <v>1.1975252102180129E-2</v>
      </c>
      <c r="E408" s="49">
        <f>VLOOKUP(Table311[[#This Row],[Date]],'DB Details'!$A:$Q,17)</f>
        <v>4.8768338275421819E-2</v>
      </c>
    </row>
    <row r="409" spans="1:5" x14ac:dyDescent="0.2">
      <c r="A409" s="38">
        <v>29799</v>
      </c>
      <c r="B409" s="48">
        <f>VLOOKUP(Table311[[#This Row],[Date]],'DB Details'!$A:$L,12)</f>
        <v>48.3</v>
      </c>
      <c r="C409" s="49">
        <f>VLOOKUP(Table311[[#This Row],[Date]],'DB Details'!$A:$Q,16)</f>
        <v>4.3257650212562768E-2</v>
      </c>
      <c r="D409" s="49">
        <f>VLOOKUP(Table311[[#This Row],[Date]],'DB Details'!$A:$Q,15)</f>
        <v>1.1975252102180129E-2</v>
      </c>
      <c r="E409" s="49">
        <f>VLOOKUP(Table311[[#This Row],[Date]],'DB Details'!$A:$Q,17)</f>
        <v>4.8768338275421819E-2</v>
      </c>
    </row>
    <row r="410" spans="1:5" x14ac:dyDescent="0.2">
      <c r="A410" s="38">
        <v>29830</v>
      </c>
      <c r="B410" s="48">
        <f>VLOOKUP(Table311[[#This Row],[Date]],'DB Details'!$A:$L,12)</f>
        <v>42.5</v>
      </c>
      <c r="C410" s="49">
        <f>VLOOKUP(Table311[[#This Row],[Date]],'DB Details'!$A:$Q,16)</f>
        <v>4.3257650212562768E-2</v>
      </c>
      <c r="D410" s="49">
        <f>VLOOKUP(Table311[[#This Row],[Date]],'DB Details'!$A:$Q,15)</f>
        <v>1.1975252102180129E-2</v>
      </c>
      <c r="E410" s="49">
        <f>VLOOKUP(Table311[[#This Row],[Date]],'DB Details'!$A:$Q,17)</f>
        <v>4.8768338275421819E-2</v>
      </c>
    </row>
    <row r="411" spans="1:5" x14ac:dyDescent="0.2">
      <c r="A411" s="38">
        <v>29860</v>
      </c>
      <c r="B411" s="48">
        <f>VLOOKUP(Table311[[#This Row],[Date]],'DB Details'!$A:$L,12)</f>
        <v>40</v>
      </c>
      <c r="C411" s="49">
        <f>VLOOKUP(Table311[[#This Row],[Date]],'DB Details'!$A:$Q,16)</f>
        <v>1.2999011572913281E-2</v>
      </c>
      <c r="D411" s="49">
        <f>VLOOKUP(Table311[[#This Row],[Date]],'DB Details'!$A:$Q,15)</f>
        <v>-1.0895640870053E-2</v>
      </c>
      <c r="E411" s="49">
        <f>VLOOKUP(Table311[[#This Row],[Date]],'DB Details'!$A:$Q,17)</f>
        <v>-4.2875433350734633E-2</v>
      </c>
    </row>
    <row r="412" spans="1:5" x14ac:dyDescent="0.2">
      <c r="A412" s="38">
        <v>29891</v>
      </c>
      <c r="B412" s="48">
        <f>VLOOKUP(Table311[[#This Row],[Date]],'DB Details'!$A:$L,12)</f>
        <v>36.1</v>
      </c>
      <c r="C412" s="49">
        <f>VLOOKUP(Table311[[#This Row],[Date]],'DB Details'!$A:$Q,16)</f>
        <v>1.2999011572913281E-2</v>
      </c>
      <c r="D412" s="49">
        <f>VLOOKUP(Table311[[#This Row],[Date]],'DB Details'!$A:$Q,15)</f>
        <v>-1.0895640870053E-2</v>
      </c>
      <c r="E412" s="49">
        <f>VLOOKUP(Table311[[#This Row],[Date]],'DB Details'!$A:$Q,17)</f>
        <v>-4.2875433350734633E-2</v>
      </c>
    </row>
    <row r="413" spans="1:5" x14ac:dyDescent="0.2">
      <c r="A413" s="38">
        <v>29921</v>
      </c>
      <c r="B413" s="48">
        <f>VLOOKUP(Table311[[#This Row],[Date]],'DB Details'!$A:$L,12)</f>
        <v>37.799999999999997</v>
      </c>
      <c r="C413" s="49">
        <f>VLOOKUP(Table311[[#This Row],[Date]],'DB Details'!$A:$Q,16)</f>
        <v>1.2999011572913281E-2</v>
      </c>
      <c r="D413" s="49">
        <f>VLOOKUP(Table311[[#This Row],[Date]],'DB Details'!$A:$Q,15)</f>
        <v>-1.0895640870053E-2</v>
      </c>
      <c r="E413" s="49">
        <f>VLOOKUP(Table311[[#This Row],[Date]],'DB Details'!$A:$Q,17)</f>
        <v>-4.2875433350734633E-2</v>
      </c>
    </row>
    <row r="414" spans="1:5" x14ac:dyDescent="0.2">
      <c r="A414" s="38">
        <v>29952</v>
      </c>
      <c r="B414" s="48">
        <f>VLOOKUP(Table311[[#This Row],[Date]],'DB Details'!$A:$L,12)</f>
        <v>38.200000000000003</v>
      </c>
      <c r="C414" s="49">
        <f>VLOOKUP(Table311[[#This Row],[Date]],'DB Details'!$A:$Q,16)</f>
        <v>-2.1903489824850589E-2</v>
      </c>
      <c r="D414" s="49">
        <f>VLOOKUP(Table311[[#This Row],[Date]],'DB Details'!$A:$Q,15)</f>
        <v>-1.5535444794338851E-2</v>
      </c>
      <c r="E414" s="49">
        <f>VLOOKUP(Table311[[#This Row],[Date]],'DB Details'!$A:$Q,17)</f>
        <v>-6.0708618578961808E-2</v>
      </c>
    </row>
    <row r="415" spans="1:5" x14ac:dyDescent="0.2">
      <c r="A415" s="38">
        <v>29983</v>
      </c>
      <c r="B415" s="48">
        <f>VLOOKUP(Table311[[#This Row],[Date]],'DB Details'!$A:$L,12)</f>
        <v>38.299999999999997</v>
      </c>
      <c r="C415" s="49">
        <f>VLOOKUP(Table311[[#This Row],[Date]],'DB Details'!$A:$Q,16)</f>
        <v>-2.1903489824850589E-2</v>
      </c>
      <c r="D415" s="49">
        <f>VLOOKUP(Table311[[#This Row],[Date]],'DB Details'!$A:$Q,15)</f>
        <v>-1.5535444794338851E-2</v>
      </c>
      <c r="E415" s="49">
        <f>VLOOKUP(Table311[[#This Row],[Date]],'DB Details'!$A:$Q,17)</f>
        <v>-6.0708618578961808E-2</v>
      </c>
    </row>
    <row r="416" spans="1:5" x14ac:dyDescent="0.2">
      <c r="A416" s="38">
        <v>30011</v>
      </c>
      <c r="B416" s="48">
        <f>VLOOKUP(Table311[[#This Row],[Date]],'DB Details'!$A:$L,12)</f>
        <v>36.799999999999997</v>
      </c>
      <c r="C416" s="49">
        <f>VLOOKUP(Table311[[#This Row],[Date]],'DB Details'!$A:$Q,16)</f>
        <v>-2.1903489824850589E-2</v>
      </c>
      <c r="D416" s="49">
        <f>VLOOKUP(Table311[[#This Row],[Date]],'DB Details'!$A:$Q,15)</f>
        <v>-1.5535444794338851E-2</v>
      </c>
      <c r="E416" s="49">
        <f>VLOOKUP(Table311[[#This Row],[Date]],'DB Details'!$A:$Q,17)</f>
        <v>-6.0708618578961808E-2</v>
      </c>
    </row>
    <row r="417" spans="1:5" x14ac:dyDescent="0.2">
      <c r="A417" s="38">
        <v>30042</v>
      </c>
      <c r="B417" s="48">
        <f>VLOOKUP(Table311[[#This Row],[Date]],'DB Details'!$A:$L,12)</f>
        <v>37.799999999999997</v>
      </c>
      <c r="C417" s="49">
        <f>VLOOKUP(Table311[[#This Row],[Date]],'DB Details'!$A:$Q,16)</f>
        <v>-1.0105681465743289E-2</v>
      </c>
      <c r="D417" s="49">
        <f>VLOOKUP(Table311[[#This Row],[Date]],'DB Details'!$A:$Q,15)</f>
        <v>4.5619851533253864E-3</v>
      </c>
      <c r="E417" s="49">
        <f>VLOOKUP(Table311[[#This Row],[Date]],'DB Details'!$A:$Q,17)</f>
        <v>1.8373191068485228E-2</v>
      </c>
    </row>
    <row r="418" spans="1:5" x14ac:dyDescent="0.2">
      <c r="A418" s="38">
        <v>30072</v>
      </c>
      <c r="B418" s="48">
        <f>VLOOKUP(Table311[[#This Row],[Date]],'DB Details'!$A:$L,12)</f>
        <v>35.5</v>
      </c>
      <c r="C418" s="49">
        <f>VLOOKUP(Table311[[#This Row],[Date]],'DB Details'!$A:$Q,16)</f>
        <v>-1.0105681465743289E-2</v>
      </c>
      <c r="D418" s="49">
        <f>VLOOKUP(Table311[[#This Row],[Date]],'DB Details'!$A:$Q,15)</f>
        <v>4.5619851533253864E-3</v>
      </c>
      <c r="E418" s="49">
        <f>VLOOKUP(Table311[[#This Row],[Date]],'DB Details'!$A:$Q,17)</f>
        <v>1.8373191068485228E-2</v>
      </c>
    </row>
    <row r="419" spans="1:5" x14ac:dyDescent="0.2">
      <c r="A419" s="38">
        <v>30103</v>
      </c>
      <c r="B419" s="48">
        <f>VLOOKUP(Table311[[#This Row],[Date]],'DB Details'!$A:$L,12)</f>
        <v>38.299999999999997</v>
      </c>
      <c r="C419" s="49">
        <f>VLOOKUP(Table311[[#This Row],[Date]],'DB Details'!$A:$Q,16)</f>
        <v>-1.0105681465743289E-2</v>
      </c>
      <c r="D419" s="49">
        <f>VLOOKUP(Table311[[#This Row],[Date]],'DB Details'!$A:$Q,15)</f>
        <v>4.5619851533253864E-3</v>
      </c>
      <c r="E419" s="49">
        <f>VLOOKUP(Table311[[#This Row],[Date]],'DB Details'!$A:$Q,17)</f>
        <v>1.8373191068485228E-2</v>
      </c>
    </row>
    <row r="420" spans="1:5" x14ac:dyDescent="0.2">
      <c r="A420" s="38">
        <v>30133</v>
      </c>
      <c r="B420" s="48">
        <f>VLOOKUP(Table311[[#This Row],[Date]],'DB Details'!$A:$L,12)</f>
        <v>38.4</v>
      </c>
      <c r="C420" s="49">
        <f>VLOOKUP(Table311[[#This Row],[Date]],'DB Details'!$A:$Q,16)</f>
        <v>-2.5559214328054209E-2</v>
      </c>
      <c r="D420" s="49">
        <f>VLOOKUP(Table311[[#This Row],[Date]],'DB Details'!$A:$Q,15)</f>
        <v>-3.82299274214082E-3</v>
      </c>
      <c r="E420" s="49">
        <f>VLOOKUP(Table311[[#This Row],[Date]],'DB Details'!$A:$Q,17)</f>
        <v>-1.520450261025641E-2</v>
      </c>
    </row>
    <row r="421" spans="1:5" x14ac:dyDescent="0.2">
      <c r="A421" s="38">
        <v>30164</v>
      </c>
      <c r="B421" s="48">
        <f>VLOOKUP(Table311[[#This Row],[Date]],'DB Details'!$A:$L,12)</f>
        <v>38.299999999999997</v>
      </c>
      <c r="C421" s="49">
        <f>VLOOKUP(Table311[[#This Row],[Date]],'DB Details'!$A:$Q,16)</f>
        <v>-2.5559214328054209E-2</v>
      </c>
      <c r="D421" s="49">
        <f>VLOOKUP(Table311[[#This Row],[Date]],'DB Details'!$A:$Q,15)</f>
        <v>-3.82299274214082E-3</v>
      </c>
      <c r="E421" s="49">
        <f>VLOOKUP(Table311[[#This Row],[Date]],'DB Details'!$A:$Q,17)</f>
        <v>-1.520450261025641E-2</v>
      </c>
    </row>
    <row r="422" spans="1:5" x14ac:dyDescent="0.2">
      <c r="A422" s="38">
        <v>30195</v>
      </c>
      <c r="B422" s="48">
        <f>VLOOKUP(Table311[[#This Row],[Date]],'DB Details'!$A:$L,12)</f>
        <v>38.799999999999997</v>
      </c>
      <c r="C422" s="49">
        <f>VLOOKUP(Table311[[#This Row],[Date]],'DB Details'!$A:$Q,16)</f>
        <v>-2.5559214328054209E-2</v>
      </c>
      <c r="D422" s="49">
        <f>VLOOKUP(Table311[[#This Row],[Date]],'DB Details'!$A:$Q,15)</f>
        <v>-3.82299274214082E-3</v>
      </c>
      <c r="E422" s="49">
        <f>VLOOKUP(Table311[[#This Row],[Date]],'DB Details'!$A:$Q,17)</f>
        <v>-1.520450261025641E-2</v>
      </c>
    </row>
    <row r="423" spans="1:5" x14ac:dyDescent="0.2">
      <c r="A423" s="38">
        <v>30225</v>
      </c>
      <c r="B423" s="48">
        <f>VLOOKUP(Table311[[#This Row],[Date]],'DB Details'!$A:$L,12)</f>
        <v>39.4</v>
      </c>
      <c r="C423" s="49">
        <f>VLOOKUP(Table311[[#This Row],[Date]],'DB Details'!$A:$Q,16)</f>
        <v>-1.443156178740442E-2</v>
      </c>
      <c r="D423" s="49">
        <f>VLOOKUP(Table311[[#This Row],[Date]],'DB Details'!$A:$Q,15)</f>
        <v>3.9946273878294482E-4</v>
      </c>
      <c r="E423" s="49">
        <f>VLOOKUP(Table311[[#This Row],[Date]],'DB Details'!$A:$Q,17)</f>
        <v>1.5988086330049891E-3</v>
      </c>
    </row>
    <row r="424" spans="1:5" x14ac:dyDescent="0.2">
      <c r="A424" s="38">
        <v>30256</v>
      </c>
      <c r="B424" s="48">
        <f>VLOOKUP(Table311[[#This Row],[Date]],'DB Details'!$A:$L,12)</f>
        <v>39.200000000000003</v>
      </c>
      <c r="C424" s="49">
        <f>VLOOKUP(Table311[[#This Row],[Date]],'DB Details'!$A:$Q,16)</f>
        <v>-1.443156178740442E-2</v>
      </c>
      <c r="D424" s="49">
        <f>VLOOKUP(Table311[[#This Row],[Date]],'DB Details'!$A:$Q,15)</f>
        <v>3.9946273878294482E-4</v>
      </c>
      <c r="E424" s="49">
        <f>VLOOKUP(Table311[[#This Row],[Date]],'DB Details'!$A:$Q,17)</f>
        <v>1.5988086330049891E-3</v>
      </c>
    </row>
    <row r="425" spans="1:5" x14ac:dyDescent="0.2">
      <c r="A425" s="38">
        <v>30286</v>
      </c>
      <c r="B425" s="48">
        <f>VLOOKUP(Table311[[#This Row],[Date]],'DB Details'!$A:$L,12)</f>
        <v>42.8</v>
      </c>
      <c r="C425" s="49">
        <f>VLOOKUP(Table311[[#This Row],[Date]],'DB Details'!$A:$Q,16)</f>
        <v>-1.443156178740442E-2</v>
      </c>
      <c r="D425" s="49">
        <f>VLOOKUP(Table311[[#This Row],[Date]],'DB Details'!$A:$Q,15)</f>
        <v>3.9946273878294482E-4</v>
      </c>
      <c r="E425" s="49">
        <f>VLOOKUP(Table311[[#This Row],[Date]],'DB Details'!$A:$Q,17)</f>
        <v>1.5988086330049891E-3</v>
      </c>
    </row>
    <row r="426" spans="1:5" x14ac:dyDescent="0.2">
      <c r="A426" s="38">
        <v>30317</v>
      </c>
      <c r="B426" s="48">
        <f>VLOOKUP(Table311[[#This Row],[Date]],'DB Details'!$A:$L,12)</f>
        <v>46</v>
      </c>
      <c r="C426" s="49">
        <f>VLOOKUP(Table311[[#This Row],[Date]],'DB Details'!$A:$Q,16)</f>
        <v>1.431455577415857E-2</v>
      </c>
      <c r="D426" s="49">
        <f>VLOOKUP(Table311[[#This Row],[Date]],'DB Details'!$A:$Q,15)</f>
        <v>1.317847576348375E-2</v>
      </c>
      <c r="E426" s="49">
        <f>VLOOKUP(Table311[[#This Row],[Date]],'DB Details'!$A:$Q,17)</f>
        <v>5.3765121497419077E-2</v>
      </c>
    </row>
    <row r="427" spans="1:5" x14ac:dyDescent="0.2">
      <c r="A427" s="38">
        <v>30348</v>
      </c>
      <c r="B427" s="48">
        <f>VLOOKUP(Table311[[#This Row],[Date]],'DB Details'!$A:$L,12)</f>
        <v>54.4</v>
      </c>
      <c r="C427" s="49">
        <f>VLOOKUP(Table311[[#This Row],[Date]],'DB Details'!$A:$Q,16)</f>
        <v>1.431455577415857E-2</v>
      </c>
      <c r="D427" s="49">
        <f>VLOOKUP(Table311[[#This Row],[Date]],'DB Details'!$A:$Q,15)</f>
        <v>1.317847576348375E-2</v>
      </c>
      <c r="E427" s="49">
        <f>VLOOKUP(Table311[[#This Row],[Date]],'DB Details'!$A:$Q,17)</f>
        <v>5.3765121497419077E-2</v>
      </c>
    </row>
    <row r="428" spans="1:5" x14ac:dyDescent="0.2">
      <c r="A428" s="38">
        <v>30376</v>
      </c>
      <c r="B428" s="48">
        <f>VLOOKUP(Table311[[#This Row],[Date]],'DB Details'!$A:$L,12)</f>
        <v>53.9</v>
      </c>
      <c r="C428" s="49">
        <f>VLOOKUP(Table311[[#This Row],[Date]],'DB Details'!$A:$Q,16)</f>
        <v>1.431455577415857E-2</v>
      </c>
      <c r="D428" s="49">
        <f>VLOOKUP(Table311[[#This Row],[Date]],'DB Details'!$A:$Q,15)</f>
        <v>1.317847576348375E-2</v>
      </c>
      <c r="E428" s="49">
        <f>VLOOKUP(Table311[[#This Row],[Date]],'DB Details'!$A:$Q,17)</f>
        <v>5.3765121497419077E-2</v>
      </c>
    </row>
    <row r="429" spans="1:5" x14ac:dyDescent="0.2">
      <c r="A429" s="38">
        <v>30407</v>
      </c>
      <c r="B429" s="48">
        <f>VLOOKUP(Table311[[#This Row],[Date]],'DB Details'!$A:$L,12)</f>
        <v>54.2</v>
      </c>
      <c r="C429" s="49">
        <f>VLOOKUP(Table311[[#This Row],[Date]],'DB Details'!$A:$Q,16)</f>
        <v>3.2685328840770238E-2</v>
      </c>
      <c r="D429" s="49">
        <f>VLOOKUP(Table311[[#This Row],[Date]],'DB Details'!$A:$Q,15)</f>
        <v>2.275612439301274E-2</v>
      </c>
      <c r="E429" s="49">
        <f>VLOOKUP(Table311[[#This Row],[Date]],'DB Details'!$A:$Q,17)</f>
        <v>9.4178949150713009E-2</v>
      </c>
    </row>
    <row r="430" spans="1:5" x14ac:dyDescent="0.2">
      <c r="A430" s="38">
        <v>30437</v>
      </c>
      <c r="B430" s="48">
        <f>VLOOKUP(Table311[[#This Row],[Date]],'DB Details'!$A:$L,12)</f>
        <v>56.1</v>
      </c>
      <c r="C430" s="49">
        <f>VLOOKUP(Table311[[#This Row],[Date]],'DB Details'!$A:$Q,16)</f>
        <v>3.2685328840770238E-2</v>
      </c>
      <c r="D430" s="49">
        <f>VLOOKUP(Table311[[#This Row],[Date]],'DB Details'!$A:$Q,15)</f>
        <v>2.275612439301274E-2</v>
      </c>
      <c r="E430" s="49">
        <f>VLOOKUP(Table311[[#This Row],[Date]],'DB Details'!$A:$Q,17)</f>
        <v>9.4178949150713009E-2</v>
      </c>
    </row>
    <row r="431" spans="1:5" x14ac:dyDescent="0.2">
      <c r="A431" s="38">
        <v>30468</v>
      </c>
      <c r="B431" s="48">
        <f>VLOOKUP(Table311[[#This Row],[Date]],'DB Details'!$A:$L,12)</f>
        <v>57.5</v>
      </c>
      <c r="C431" s="49">
        <f>VLOOKUP(Table311[[#This Row],[Date]],'DB Details'!$A:$Q,16)</f>
        <v>3.2685328840770238E-2</v>
      </c>
      <c r="D431" s="49">
        <f>VLOOKUP(Table311[[#This Row],[Date]],'DB Details'!$A:$Q,15)</f>
        <v>2.275612439301274E-2</v>
      </c>
      <c r="E431" s="49">
        <f>VLOOKUP(Table311[[#This Row],[Date]],'DB Details'!$A:$Q,17)</f>
        <v>9.4178949150713009E-2</v>
      </c>
    </row>
    <row r="432" spans="1:5" x14ac:dyDescent="0.2">
      <c r="A432" s="38">
        <v>30498</v>
      </c>
      <c r="B432" s="48">
        <f>VLOOKUP(Table311[[#This Row],[Date]],'DB Details'!$A:$L,12)</f>
        <v>63.6</v>
      </c>
      <c r="C432" s="49">
        <f>VLOOKUP(Table311[[#This Row],[Date]],'DB Details'!$A:$Q,16)</f>
        <v>5.7371696845111453E-2</v>
      </c>
      <c r="D432" s="49">
        <f>VLOOKUP(Table311[[#This Row],[Date]],'DB Details'!$A:$Q,15)</f>
        <v>1.9990642943219668E-2</v>
      </c>
      <c r="E432" s="49">
        <f>VLOOKUP(Table311[[#This Row],[Date]],'DB Details'!$A:$Q,17)</f>
        <v>8.2392441412500128E-2</v>
      </c>
    </row>
    <row r="433" spans="1:5" x14ac:dyDescent="0.2">
      <c r="A433" s="38">
        <v>30529</v>
      </c>
      <c r="B433" s="48">
        <f>VLOOKUP(Table311[[#This Row],[Date]],'DB Details'!$A:$L,12)</f>
        <v>63.1</v>
      </c>
      <c r="C433" s="49">
        <f>VLOOKUP(Table311[[#This Row],[Date]],'DB Details'!$A:$Q,16)</f>
        <v>5.7371696845111453E-2</v>
      </c>
      <c r="D433" s="49">
        <f>VLOOKUP(Table311[[#This Row],[Date]],'DB Details'!$A:$Q,15)</f>
        <v>1.9990642943219668E-2</v>
      </c>
      <c r="E433" s="49">
        <f>VLOOKUP(Table311[[#This Row],[Date]],'DB Details'!$A:$Q,17)</f>
        <v>8.2392441412500128E-2</v>
      </c>
    </row>
    <row r="434" spans="1:5" x14ac:dyDescent="0.2">
      <c r="A434" s="38">
        <v>30560</v>
      </c>
      <c r="B434" s="48">
        <f>VLOOKUP(Table311[[#This Row],[Date]],'DB Details'!$A:$L,12)</f>
        <v>62.5</v>
      </c>
      <c r="C434" s="49">
        <f>VLOOKUP(Table311[[#This Row],[Date]],'DB Details'!$A:$Q,16)</f>
        <v>5.7371696845111453E-2</v>
      </c>
      <c r="D434" s="49">
        <f>VLOOKUP(Table311[[#This Row],[Date]],'DB Details'!$A:$Q,15)</f>
        <v>1.9990642943219668E-2</v>
      </c>
      <c r="E434" s="49">
        <f>VLOOKUP(Table311[[#This Row],[Date]],'DB Details'!$A:$Q,17)</f>
        <v>8.2392441412500128E-2</v>
      </c>
    </row>
    <row r="435" spans="1:5" x14ac:dyDescent="0.2">
      <c r="A435" s="38">
        <v>30590</v>
      </c>
      <c r="B435" s="48">
        <f>VLOOKUP(Table311[[#This Row],[Date]],'DB Details'!$A:$L,12)</f>
        <v>64.400000000000006</v>
      </c>
      <c r="C435" s="49">
        <f>VLOOKUP(Table311[[#This Row],[Date]],'DB Details'!$A:$Q,16)</f>
        <v>7.8999749811109563E-2</v>
      </c>
      <c r="D435" s="49">
        <f>VLOOKUP(Table311[[#This Row],[Date]],'DB Details'!$A:$Q,15)</f>
        <v>2.0862174793425631E-2</v>
      </c>
      <c r="E435" s="49">
        <f>VLOOKUP(Table311[[#This Row],[Date]],'DB Details'!$A:$Q,17)</f>
        <v>8.6096590027290532E-2</v>
      </c>
    </row>
    <row r="436" spans="1:5" x14ac:dyDescent="0.2">
      <c r="A436" s="38">
        <v>30621</v>
      </c>
      <c r="B436" s="48">
        <f>VLOOKUP(Table311[[#This Row],[Date]],'DB Details'!$A:$L,12)</f>
        <v>66</v>
      </c>
      <c r="C436" s="49">
        <f>VLOOKUP(Table311[[#This Row],[Date]],'DB Details'!$A:$Q,16)</f>
        <v>7.8999749811109563E-2</v>
      </c>
      <c r="D436" s="49">
        <f>VLOOKUP(Table311[[#This Row],[Date]],'DB Details'!$A:$Q,15)</f>
        <v>2.0862174793425631E-2</v>
      </c>
      <c r="E436" s="49">
        <f>VLOOKUP(Table311[[#This Row],[Date]],'DB Details'!$A:$Q,17)</f>
        <v>8.6096590027290532E-2</v>
      </c>
    </row>
    <row r="437" spans="1:5" x14ac:dyDescent="0.2">
      <c r="A437" s="38">
        <v>30651</v>
      </c>
      <c r="B437" s="48">
        <f>VLOOKUP(Table311[[#This Row],[Date]],'DB Details'!$A:$L,12)</f>
        <v>69.900000000000006</v>
      </c>
      <c r="C437" s="49">
        <f>VLOOKUP(Table311[[#This Row],[Date]],'DB Details'!$A:$Q,16)</f>
        <v>7.8999749811109563E-2</v>
      </c>
      <c r="D437" s="49">
        <f>VLOOKUP(Table311[[#This Row],[Date]],'DB Details'!$A:$Q,15)</f>
        <v>2.0862174793425631E-2</v>
      </c>
      <c r="E437" s="49">
        <f>VLOOKUP(Table311[[#This Row],[Date]],'DB Details'!$A:$Q,17)</f>
        <v>8.6096590027290532E-2</v>
      </c>
    </row>
    <row r="438" spans="1:5" x14ac:dyDescent="0.2">
      <c r="A438" s="38">
        <v>30682</v>
      </c>
      <c r="B438" s="48">
        <f>VLOOKUP(Table311[[#This Row],[Date]],'DB Details'!$A:$L,12)</f>
        <v>60.5</v>
      </c>
      <c r="C438" s="49">
        <f>VLOOKUP(Table311[[#This Row],[Date]],'DB Details'!$A:$Q,16)</f>
        <v>8.5782754622195131E-2</v>
      </c>
      <c r="D438" s="49">
        <f>VLOOKUP(Table311[[#This Row],[Date]],'DB Details'!$A:$Q,15)</f>
        <v>1.9547702889620849E-2</v>
      </c>
      <c r="E438" s="49">
        <f>VLOOKUP(Table311[[#This Row],[Date]],'DB Details'!$A:$Q,17)</f>
        <v>8.0513511399357585E-2</v>
      </c>
    </row>
    <row r="439" spans="1:5" x14ac:dyDescent="0.2">
      <c r="A439" s="38">
        <v>30713</v>
      </c>
      <c r="B439" s="48">
        <f>VLOOKUP(Table311[[#This Row],[Date]],'DB Details'!$A:$L,12)</f>
        <v>61.3</v>
      </c>
      <c r="C439" s="49">
        <f>VLOOKUP(Table311[[#This Row],[Date]],'DB Details'!$A:$Q,16)</f>
        <v>8.5782754622195131E-2</v>
      </c>
      <c r="D439" s="49">
        <f>VLOOKUP(Table311[[#This Row],[Date]],'DB Details'!$A:$Q,15)</f>
        <v>1.9547702889620849E-2</v>
      </c>
      <c r="E439" s="49">
        <f>VLOOKUP(Table311[[#This Row],[Date]],'DB Details'!$A:$Q,17)</f>
        <v>8.0513511399357585E-2</v>
      </c>
    </row>
    <row r="440" spans="1:5" x14ac:dyDescent="0.2">
      <c r="A440" s="38">
        <v>30742</v>
      </c>
      <c r="B440" s="48">
        <f>VLOOKUP(Table311[[#This Row],[Date]],'DB Details'!$A:$L,12)</f>
        <v>58.9</v>
      </c>
      <c r="C440" s="49">
        <f>VLOOKUP(Table311[[#This Row],[Date]],'DB Details'!$A:$Q,16)</f>
        <v>8.5782754622195131E-2</v>
      </c>
      <c r="D440" s="49">
        <f>VLOOKUP(Table311[[#This Row],[Date]],'DB Details'!$A:$Q,15)</f>
        <v>1.9547702889620849E-2</v>
      </c>
      <c r="E440" s="49">
        <f>VLOOKUP(Table311[[#This Row],[Date]],'DB Details'!$A:$Q,17)</f>
        <v>8.0513511399357585E-2</v>
      </c>
    </row>
    <row r="441" spans="1:5" x14ac:dyDescent="0.2">
      <c r="A441" s="38">
        <v>30773</v>
      </c>
      <c r="B441" s="48">
        <f>VLOOKUP(Table311[[#This Row],[Date]],'DB Details'!$A:$L,12)</f>
        <v>61</v>
      </c>
      <c r="C441" s="49">
        <f>VLOOKUP(Table311[[#This Row],[Date]],'DB Details'!$A:$Q,16)</f>
        <v>7.9966966754093649E-2</v>
      </c>
      <c r="D441" s="49">
        <f>VLOOKUP(Table311[[#This Row],[Date]],'DB Details'!$A:$Q,15)</f>
        <v>1.7277926627437559E-2</v>
      </c>
      <c r="E441" s="49">
        <f>VLOOKUP(Table311[[#This Row],[Date]],'DB Details'!$A:$Q,17)</f>
        <v>7.0923587812259603E-2</v>
      </c>
    </row>
    <row r="442" spans="1:5" x14ac:dyDescent="0.2">
      <c r="A442" s="38">
        <v>30803</v>
      </c>
      <c r="B442" s="48">
        <f>VLOOKUP(Table311[[#This Row],[Date]],'DB Details'!$A:$L,12)</f>
        <v>58.6</v>
      </c>
      <c r="C442" s="49">
        <f>VLOOKUP(Table311[[#This Row],[Date]],'DB Details'!$A:$Q,16)</f>
        <v>7.9966966754093649E-2</v>
      </c>
      <c r="D442" s="49">
        <f>VLOOKUP(Table311[[#This Row],[Date]],'DB Details'!$A:$Q,15)</f>
        <v>1.7277926627437559E-2</v>
      </c>
      <c r="E442" s="49">
        <f>VLOOKUP(Table311[[#This Row],[Date]],'DB Details'!$A:$Q,17)</f>
        <v>7.0923587812259603E-2</v>
      </c>
    </row>
    <row r="443" spans="1:5" x14ac:dyDescent="0.2">
      <c r="A443" s="38">
        <v>30834</v>
      </c>
      <c r="B443" s="48">
        <f>VLOOKUP(Table311[[#This Row],[Date]],'DB Details'!$A:$L,12)</f>
        <v>58.1</v>
      </c>
      <c r="C443" s="49">
        <f>VLOOKUP(Table311[[#This Row],[Date]],'DB Details'!$A:$Q,16)</f>
        <v>7.9966966754093649E-2</v>
      </c>
      <c r="D443" s="49">
        <f>VLOOKUP(Table311[[#This Row],[Date]],'DB Details'!$A:$Q,15)</f>
        <v>1.7277926627437559E-2</v>
      </c>
      <c r="E443" s="49">
        <f>VLOOKUP(Table311[[#This Row],[Date]],'DB Details'!$A:$Q,17)</f>
        <v>7.0923587812259603E-2</v>
      </c>
    </row>
    <row r="444" spans="1:5" x14ac:dyDescent="0.2">
      <c r="A444" s="38">
        <v>30864</v>
      </c>
      <c r="B444" s="48">
        <f>VLOOKUP(Table311[[#This Row],[Date]],'DB Details'!$A:$L,12)</f>
        <v>56.1</v>
      </c>
      <c r="C444" s="49">
        <f>VLOOKUP(Table311[[#This Row],[Date]],'DB Details'!$A:$Q,16)</f>
        <v>6.9008370834181168E-2</v>
      </c>
      <c r="D444" s="49">
        <f>VLOOKUP(Table311[[#This Row],[Date]],'DB Details'!$A:$Q,15)</f>
        <v>9.64063628357004E-3</v>
      </c>
      <c r="E444" s="49">
        <f>VLOOKUP(Table311[[#This Row],[Date]],'DB Details'!$A:$Q,17)</f>
        <v>3.9123789055161673E-2</v>
      </c>
    </row>
    <row r="445" spans="1:5" x14ac:dyDescent="0.2">
      <c r="A445" s="38">
        <v>30895</v>
      </c>
      <c r="B445" s="48">
        <f>VLOOKUP(Table311[[#This Row],[Date]],'DB Details'!$A:$L,12)</f>
        <v>53</v>
      </c>
      <c r="C445" s="49">
        <f>VLOOKUP(Table311[[#This Row],[Date]],'DB Details'!$A:$Q,16)</f>
        <v>6.9008370834181168E-2</v>
      </c>
      <c r="D445" s="49">
        <f>VLOOKUP(Table311[[#This Row],[Date]],'DB Details'!$A:$Q,15)</f>
        <v>9.64063628357004E-3</v>
      </c>
      <c r="E445" s="49">
        <f>VLOOKUP(Table311[[#This Row],[Date]],'DB Details'!$A:$Q,17)</f>
        <v>3.9123789055161673E-2</v>
      </c>
    </row>
    <row r="446" spans="1:5" x14ac:dyDescent="0.2">
      <c r="A446" s="38">
        <v>30926</v>
      </c>
      <c r="B446" s="48">
        <f>VLOOKUP(Table311[[#This Row],[Date]],'DB Details'!$A:$L,12)</f>
        <v>50</v>
      </c>
      <c r="C446" s="49">
        <f>VLOOKUP(Table311[[#This Row],[Date]],'DB Details'!$A:$Q,16)</f>
        <v>6.9008370834181168E-2</v>
      </c>
      <c r="D446" s="49">
        <f>VLOOKUP(Table311[[#This Row],[Date]],'DB Details'!$A:$Q,15)</f>
        <v>9.64063628357004E-3</v>
      </c>
      <c r="E446" s="49">
        <f>VLOOKUP(Table311[[#This Row],[Date]],'DB Details'!$A:$Q,17)</f>
        <v>3.9123789055161673E-2</v>
      </c>
    </row>
    <row r="447" spans="1:5" x14ac:dyDescent="0.2">
      <c r="A447" s="38">
        <v>30956</v>
      </c>
      <c r="B447" s="48">
        <f>VLOOKUP(Table311[[#This Row],[Date]],'DB Details'!$A:$L,12)</f>
        <v>50.8</v>
      </c>
      <c r="C447" s="49">
        <f>VLOOKUP(Table311[[#This Row],[Date]],'DB Details'!$A:$Q,16)</f>
        <v>5.5757994618356933E-2</v>
      </c>
      <c r="D447" s="49">
        <f>VLOOKUP(Table311[[#This Row],[Date]],'DB Details'!$A:$Q,15)</f>
        <v>8.208571463863279E-3</v>
      </c>
      <c r="E447" s="49">
        <f>VLOOKUP(Table311[[#This Row],[Date]],'DB Details'!$A:$Q,17)</f>
        <v>3.3240786663843558E-2</v>
      </c>
    </row>
    <row r="448" spans="1:5" x14ac:dyDescent="0.2">
      <c r="A448" s="38">
        <v>30987</v>
      </c>
      <c r="B448" s="48">
        <f>VLOOKUP(Table311[[#This Row],[Date]],'DB Details'!$A:$L,12)</f>
        <v>50.3</v>
      </c>
      <c r="C448" s="49">
        <f>VLOOKUP(Table311[[#This Row],[Date]],'DB Details'!$A:$Q,16)</f>
        <v>5.5757994618356933E-2</v>
      </c>
      <c r="D448" s="49">
        <f>VLOOKUP(Table311[[#This Row],[Date]],'DB Details'!$A:$Q,15)</f>
        <v>8.208571463863279E-3</v>
      </c>
      <c r="E448" s="49">
        <f>VLOOKUP(Table311[[#This Row],[Date]],'DB Details'!$A:$Q,17)</f>
        <v>3.3240786663843558E-2</v>
      </c>
    </row>
    <row r="449" spans="1:5" x14ac:dyDescent="0.2">
      <c r="A449" s="38">
        <v>31017</v>
      </c>
      <c r="B449" s="48">
        <f>VLOOKUP(Table311[[#This Row],[Date]],'DB Details'!$A:$L,12)</f>
        <v>50.6</v>
      </c>
      <c r="C449" s="49">
        <f>VLOOKUP(Table311[[#This Row],[Date]],'DB Details'!$A:$Q,16)</f>
        <v>5.5757994618356933E-2</v>
      </c>
      <c r="D449" s="49">
        <f>VLOOKUP(Table311[[#This Row],[Date]],'DB Details'!$A:$Q,15)</f>
        <v>8.208571463863279E-3</v>
      </c>
      <c r="E449" s="49">
        <f>VLOOKUP(Table311[[#This Row],[Date]],'DB Details'!$A:$Q,17)</f>
        <v>3.3240786663843558E-2</v>
      </c>
    </row>
    <row r="450" spans="1:5" x14ac:dyDescent="0.2">
      <c r="A450" s="38">
        <v>31048</v>
      </c>
      <c r="B450" s="48">
        <f>VLOOKUP(Table311[[#This Row],[Date]],'DB Details'!$A:$L,12)</f>
        <v>50.3</v>
      </c>
      <c r="C450" s="49">
        <f>VLOOKUP(Table311[[#This Row],[Date]],'DB Details'!$A:$Q,16)</f>
        <v>4.5550933893434779E-2</v>
      </c>
      <c r="D450" s="49">
        <f>VLOOKUP(Table311[[#This Row],[Date]],'DB Details'!$A:$Q,15)</f>
        <v>9.6907230055981904E-3</v>
      </c>
      <c r="E450" s="49">
        <f>VLOOKUP(Table311[[#This Row],[Date]],'DB Details'!$A:$Q,17)</f>
        <v>3.9330001743275167E-2</v>
      </c>
    </row>
    <row r="451" spans="1:5" x14ac:dyDescent="0.2">
      <c r="A451" s="38">
        <v>31079</v>
      </c>
      <c r="B451" s="48">
        <f>VLOOKUP(Table311[[#This Row],[Date]],'DB Details'!$A:$L,12)</f>
        <v>49.9</v>
      </c>
      <c r="C451" s="49">
        <f>VLOOKUP(Table311[[#This Row],[Date]],'DB Details'!$A:$Q,16)</f>
        <v>4.5550933893434779E-2</v>
      </c>
      <c r="D451" s="49">
        <f>VLOOKUP(Table311[[#This Row],[Date]],'DB Details'!$A:$Q,15)</f>
        <v>9.6907230055981904E-3</v>
      </c>
      <c r="E451" s="49">
        <f>VLOOKUP(Table311[[#This Row],[Date]],'DB Details'!$A:$Q,17)</f>
        <v>3.9330001743275167E-2</v>
      </c>
    </row>
    <row r="452" spans="1:5" x14ac:dyDescent="0.2">
      <c r="A452" s="38">
        <v>31107</v>
      </c>
      <c r="B452" s="48">
        <f>VLOOKUP(Table311[[#This Row],[Date]],'DB Details'!$A:$L,12)</f>
        <v>47.8</v>
      </c>
      <c r="C452" s="49">
        <f>VLOOKUP(Table311[[#This Row],[Date]],'DB Details'!$A:$Q,16)</f>
        <v>4.5550933893434779E-2</v>
      </c>
      <c r="D452" s="49">
        <f>VLOOKUP(Table311[[#This Row],[Date]],'DB Details'!$A:$Q,15)</f>
        <v>9.6907230055981904E-3</v>
      </c>
      <c r="E452" s="49">
        <f>VLOOKUP(Table311[[#This Row],[Date]],'DB Details'!$A:$Q,17)</f>
        <v>3.9330001743275167E-2</v>
      </c>
    </row>
    <row r="453" spans="1:5" x14ac:dyDescent="0.2">
      <c r="A453" s="38">
        <v>31138</v>
      </c>
      <c r="B453" s="48">
        <f>VLOOKUP(Table311[[#This Row],[Date]],'DB Details'!$A:$L,12)</f>
        <v>48.2</v>
      </c>
      <c r="C453" s="49">
        <f>VLOOKUP(Table311[[#This Row],[Date]],'DB Details'!$A:$Q,16)</f>
        <v>3.6842175046639142E-2</v>
      </c>
      <c r="D453" s="49">
        <f>VLOOKUP(Table311[[#This Row],[Date]],'DB Details'!$A:$Q,15)</f>
        <v>8.8046635314193416E-3</v>
      </c>
      <c r="E453" s="49">
        <f>VLOOKUP(Table311[[#This Row],[Date]],'DB Details'!$A:$Q,17)</f>
        <v>3.568652295878616E-2</v>
      </c>
    </row>
    <row r="454" spans="1:5" x14ac:dyDescent="0.2">
      <c r="A454" s="38">
        <v>31168</v>
      </c>
      <c r="B454" s="48">
        <f>VLOOKUP(Table311[[#This Row],[Date]],'DB Details'!$A:$L,12)</f>
        <v>47.1</v>
      </c>
      <c r="C454" s="49">
        <f>VLOOKUP(Table311[[#This Row],[Date]],'DB Details'!$A:$Q,16)</f>
        <v>3.6842175046639142E-2</v>
      </c>
      <c r="D454" s="49">
        <f>VLOOKUP(Table311[[#This Row],[Date]],'DB Details'!$A:$Q,15)</f>
        <v>8.8046635314193416E-3</v>
      </c>
      <c r="E454" s="49">
        <f>VLOOKUP(Table311[[#This Row],[Date]],'DB Details'!$A:$Q,17)</f>
        <v>3.568652295878616E-2</v>
      </c>
    </row>
    <row r="455" spans="1:5" x14ac:dyDescent="0.2">
      <c r="A455" s="38">
        <v>31199</v>
      </c>
      <c r="B455" s="48">
        <f>VLOOKUP(Table311[[#This Row],[Date]],'DB Details'!$A:$L,12)</f>
        <v>47.8</v>
      </c>
      <c r="C455" s="49">
        <f>VLOOKUP(Table311[[#This Row],[Date]],'DB Details'!$A:$Q,16)</f>
        <v>3.6842175046639142E-2</v>
      </c>
      <c r="D455" s="49">
        <f>VLOOKUP(Table311[[#This Row],[Date]],'DB Details'!$A:$Q,15)</f>
        <v>8.8046635314193416E-3</v>
      </c>
      <c r="E455" s="49">
        <f>VLOOKUP(Table311[[#This Row],[Date]],'DB Details'!$A:$Q,17)</f>
        <v>3.568652295878616E-2</v>
      </c>
    </row>
    <row r="456" spans="1:5" x14ac:dyDescent="0.2">
      <c r="A456" s="38">
        <v>31229</v>
      </c>
      <c r="B456" s="48">
        <f>VLOOKUP(Table311[[#This Row],[Date]],'DB Details'!$A:$L,12)</f>
        <v>47.9</v>
      </c>
      <c r="C456" s="49">
        <f>VLOOKUP(Table311[[#This Row],[Date]],'DB Details'!$A:$Q,16)</f>
        <v>4.2624449274052741E-2</v>
      </c>
      <c r="D456" s="49">
        <f>VLOOKUP(Table311[[#This Row],[Date]],'DB Details'!$A:$Q,15)</f>
        <v>1.527121263417938E-2</v>
      </c>
      <c r="E456" s="49">
        <f>VLOOKUP(Table311[[#This Row],[Date]],'DB Details'!$A:$Q,17)</f>
        <v>6.2498410129544053E-2</v>
      </c>
    </row>
    <row r="457" spans="1:5" x14ac:dyDescent="0.2">
      <c r="A457" s="38">
        <v>31260</v>
      </c>
      <c r="B457" s="48">
        <f>VLOOKUP(Table311[[#This Row],[Date]],'DB Details'!$A:$L,12)</f>
        <v>47.7</v>
      </c>
      <c r="C457" s="49">
        <f>VLOOKUP(Table311[[#This Row],[Date]],'DB Details'!$A:$Q,16)</f>
        <v>4.2624449274052741E-2</v>
      </c>
      <c r="D457" s="49">
        <f>VLOOKUP(Table311[[#This Row],[Date]],'DB Details'!$A:$Q,15)</f>
        <v>1.527121263417938E-2</v>
      </c>
      <c r="E457" s="49">
        <f>VLOOKUP(Table311[[#This Row],[Date]],'DB Details'!$A:$Q,17)</f>
        <v>6.2498410129544053E-2</v>
      </c>
    </row>
    <row r="458" spans="1:5" x14ac:dyDescent="0.2">
      <c r="A458" s="38">
        <v>31291</v>
      </c>
      <c r="B458" s="48">
        <f>VLOOKUP(Table311[[#This Row],[Date]],'DB Details'!$A:$L,12)</f>
        <v>49.9</v>
      </c>
      <c r="C458" s="49">
        <f>VLOOKUP(Table311[[#This Row],[Date]],'DB Details'!$A:$Q,16)</f>
        <v>4.2624449274052741E-2</v>
      </c>
      <c r="D458" s="49">
        <f>VLOOKUP(Table311[[#This Row],[Date]],'DB Details'!$A:$Q,15)</f>
        <v>1.527121263417938E-2</v>
      </c>
      <c r="E458" s="49">
        <f>VLOOKUP(Table311[[#This Row],[Date]],'DB Details'!$A:$Q,17)</f>
        <v>6.2498410129544053E-2</v>
      </c>
    </row>
    <row r="459" spans="1:5" x14ac:dyDescent="0.2">
      <c r="A459" s="38">
        <v>31321</v>
      </c>
      <c r="B459" s="48">
        <f>VLOOKUP(Table311[[#This Row],[Date]],'DB Details'!$A:$L,12)</f>
        <v>50.9</v>
      </c>
      <c r="C459" s="49">
        <f>VLOOKUP(Table311[[#This Row],[Date]],'DB Details'!$A:$Q,16)</f>
        <v>4.1822685935742232E-2</v>
      </c>
      <c r="D459" s="49">
        <f>VLOOKUP(Table311[[#This Row],[Date]],'DB Details'!$A:$Q,15)</f>
        <v>7.4332734449716617E-3</v>
      </c>
      <c r="E459" s="49">
        <f>VLOOKUP(Table311[[#This Row],[Date]],'DB Details'!$A:$Q,17)</f>
        <v>3.006626101659382E-2</v>
      </c>
    </row>
    <row r="460" spans="1:5" x14ac:dyDescent="0.2">
      <c r="A460" s="38">
        <v>31352</v>
      </c>
      <c r="B460" s="48">
        <f>VLOOKUP(Table311[[#This Row],[Date]],'DB Details'!$A:$L,12)</f>
        <v>52</v>
      </c>
      <c r="C460" s="49">
        <f>VLOOKUP(Table311[[#This Row],[Date]],'DB Details'!$A:$Q,16)</f>
        <v>4.1822685935742232E-2</v>
      </c>
      <c r="D460" s="49">
        <f>VLOOKUP(Table311[[#This Row],[Date]],'DB Details'!$A:$Q,15)</f>
        <v>7.4332734449716617E-3</v>
      </c>
      <c r="E460" s="49">
        <f>VLOOKUP(Table311[[#This Row],[Date]],'DB Details'!$A:$Q,17)</f>
        <v>3.006626101659382E-2</v>
      </c>
    </row>
    <row r="461" spans="1:5" x14ac:dyDescent="0.2">
      <c r="A461" s="38">
        <v>31382</v>
      </c>
      <c r="B461" s="48">
        <f>VLOOKUP(Table311[[#This Row],[Date]],'DB Details'!$A:$L,12)</f>
        <v>50.7</v>
      </c>
      <c r="C461" s="49">
        <f>VLOOKUP(Table311[[#This Row],[Date]],'DB Details'!$A:$Q,16)</f>
        <v>4.1822685935742232E-2</v>
      </c>
      <c r="D461" s="49">
        <f>VLOOKUP(Table311[[#This Row],[Date]],'DB Details'!$A:$Q,15)</f>
        <v>7.4332734449716617E-3</v>
      </c>
      <c r="E461" s="49">
        <f>VLOOKUP(Table311[[#This Row],[Date]],'DB Details'!$A:$Q,17)</f>
        <v>3.006626101659382E-2</v>
      </c>
    </row>
    <row r="462" spans="1:5" x14ac:dyDescent="0.2">
      <c r="A462" s="38">
        <v>31413</v>
      </c>
      <c r="B462" s="48">
        <f>VLOOKUP(Table311[[#This Row],[Date]],'DB Details'!$A:$L,12)</f>
        <v>51.2</v>
      </c>
      <c r="C462" s="49">
        <f>VLOOKUP(Table311[[#This Row],[Date]],'DB Details'!$A:$Q,16)</f>
        <v>4.1455897492227813E-2</v>
      </c>
      <c r="D462" s="49">
        <f>VLOOKUP(Table311[[#This Row],[Date]],'DB Details'!$A:$Q,15)</f>
        <v>9.3352470750759607E-3</v>
      </c>
      <c r="E462" s="49">
        <f>VLOOKUP(Table311[[#This Row],[Date]],'DB Details'!$A:$Q,17)</f>
        <v>3.7867131071648297E-2</v>
      </c>
    </row>
    <row r="463" spans="1:5" x14ac:dyDescent="0.2">
      <c r="A463" s="38">
        <v>31444</v>
      </c>
      <c r="B463" s="48">
        <f>VLOOKUP(Table311[[#This Row],[Date]],'DB Details'!$A:$L,12)</f>
        <v>51</v>
      </c>
      <c r="C463" s="49">
        <f>VLOOKUP(Table311[[#This Row],[Date]],'DB Details'!$A:$Q,16)</f>
        <v>4.1455897492227813E-2</v>
      </c>
      <c r="D463" s="49">
        <f>VLOOKUP(Table311[[#This Row],[Date]],'DB Details'!$A:$Q,15)</f>
        <v>9.3352470750759607E-3</v>
      </c>
      <c r="E463" s="49">
        <f>VLOOKUP(Table311[[#This Row],[Date]],'DB Details'!$A:$Q,17)</f>
        <v>3.7867131071648297E-2</v>
      </c>
    </row>
    <row r="464" spans="1:5" x14ac:dyDescent="0.2">
      <c r="A464" s="38">
        <v>31472</v>
      </c>
      <c r="B464" s="48">
        <f>VLOOKUP(Table311[[#This Row],[Date]],'DB Details'!$A:$L,12)</f>
        <v>51</v>
      </c>
      <c r="C464" s="49">
        <f>VLOOKUP(Table311[[#This Row],[Date]],'DB Details'!$A:$Q,16)</f>
        <v>4.1455897492227813E-2</v>
      </c>
      <c r="D464" s="49">
        <f>VLOOKUP(Table311[[#This Row],[Date]],'DB Details'!$A:$Q,15)</f>
        <v>9.3352470750759607E-3</v>
      </c>
      <c r="E464" s="49">
        <f>VLOOKUP(Table311[[#This Row],[Date]],'DB Details'!$A:$Q,17)</f>
        <v>3.7867131071648297E-2</v>
      </c>
    </row>
    <row r="465" spans="1:5" x14ac:dyDescent="0.2">
      <c r="A465" s="38">
        <v>31503</v>
      </c>
      <c r="B465" s="48">
        <f>VLOOKUP(Table311[[#This Row],[Date]],'DB Details'!$A:$L,12)</f>
        <v>49.7</v>
      </c>
      <c r="C465" s="49">
        <f>VLOOKUP(Table311[[#This Row],[Date]],'DB Details'!$A:$Q,16)</f>
        <v>3.7015803866048268E-2</v>
      </c>
      <c r="D465" s="49">
        <f>VLOOKUP(Table311[[#This Row],[Date]],'DB Details'!$A:$Q,15)</f>
        <v>4.5037736258633776E-3</v>
      </c>
      <c r="E465" s="49">
        <f>VLOOKUP(Table311[[#This Row],[Date]],'DB Details'!$A:$Q,17)</f>
        <v>1.813716419389122E-2</v>
      </c>
    </row>
    <row r="466" spans="1:5" x14ac:dyDescent="0.2">
      <c r="A466" s="38">
        <v>31533</v>
      </c>
      <c r="B466" s="48">
        <f>VLOOKUP(Table311[[#This Row],[Date]],'DB Details'!$A:$L,12)</f>
        <v>53.4</v>
      </c>
      <c r="C466" s="49">
        <f>VLOOKUP(Table311[[#This Row],[Date]],'DB Details'!$A:$Q,16)</f>
        <v>3.7015803866048268E-2</v>
      </c>
      <c r="D466" s="49">
        <f>VLOOKUP(Table311[[#This Row],[Date]],'DB Details'!$A:$Q,15)</f>
        <v>4.5037736258633776E-3</v>
      </c>
      <c r="E466" s="49">
        <f>VLOOKUP(Table311[[#This Row],[Date]],'DB Details'!$A:$Q,17)</f>
        <v>1.813716419389122E-2</v>
      </c>
    </row>
    <row r="467" spans="1:5" x14ac:dyDescent="0.2">
      <c r="A467" s="38">
        <v>31564</v>
      </c>
      <c r="B467" s="48">
        <f>VLOOKUP(Table311[[#This Row],[Date]],'DB Details'!$A:$L,12)</f>
        <v>50.5</v>
      </c>
      <c r="C467" s="49">
        <f>VLOOKUP(Table311[[#This Row],[Date]],'DB Details'!$A:$Q,16)</f>
        <v>3.7015803866048268E-2</v>
      </c>
      <c r="D467" s="49">
        <f>VLOOKUP(Table311[[#This Row],[Date]],'DB Details'!$A:$Q,15)</f>
        <v>4.5037736258633776E-3</v>
      </c>
      <c r="E467" s="49">
        <f>VLOOKUP(Table311[[#This Row],[Date]],'DB Details'!$A:$Q,17)</f>
        <v>1.813716419389122E-2</v>
      </c>
    </row>
    <row r="468" spans="1:5" x14ac:dyDescent="0.2">
      <c r="A468" s="38">
        <v>31594</v>
      </c>
      <c r="B468" s="48">
        <f>VLOOKUP(Table311[[#This Row],[Date]],'DB Details'!$A:$L,12)</f>
        <v>48</v>
      </c>
      <c r="C468" s="49">
        <f>VLOOKUP(Table311[[#This Row],[Date]],'DB Details'!$A:$Q,16)</f>
        <v>3.1192412738599871E-2</v>
      </c>
      <c r="D468" s="49">
        <f>VLOOKUP(Table311[[#This Row],[Date]],'DB Details'!$A:$Q,15)</f>
        <v>9.5699288643793252E-3</v>
      </c>
      <c r="E468" s="49">
        <f>VLOOKUP(Table311[[#This Row],[Date]],'DB Details'!$A:$Q,17)</f>
        <v>3.8832730867670813E-2</v>
      </c>
    </row>
    <row r="469" spans="1:5" x14ac:dyDescent="0.2">
      <c r="A469" s="38">
        <v>31625</v>
      </c>
      <c r="B469" s="48">
        <f>VLOOKUP(Table311[[#This Row],[Date]],'DB Details'!$A:$L,12)</f>
        <v>52.6</v>
      </c>
      <c r="C469" s="49">
        <f>VLOOKUP(Table311[[#This Row],[Date]],'DB Details'!$A:$Q,16)</f>
        <v>3.1192412738599871E-2</v>
      </c>
      <c r="D469" s="49">
        <f>VLOOKUP(Table311[[#This Row],[Date]],'DB Details'!$A:$Q,15)</f>
        <v>9.5699288643793252E-3</v>
      </c>
      <c r="E469" s="49">
        <f>VLOOKUP(Table311[[#This Row],[Date]],'DB Details'!$A:$Q,17)</f>
        <v>3.8832730867670813E-2</v>
      </c>
    </row>
    <row r="470" spans="1:5" x14ac:dyDescent="0.2">
      <c r="A470" s="38">
        <v>31656</v>
      </c>
      <c r="B470" s="48">
        <f>VLOOKUP(Table311[[#This Row],[Date]],'DB Details'!$A:$L,12)</f>
        <v>52.4</v>
      </c>
      <c r="C470" s="49">
        <f>VLOOKUP(Table311[[#This Row],[Date]],'DB Details'!$A:$Q,16)</f>
        <v>3.1192412738599871E-2</v>
      </c>
      <c r="D470" s="49">
        <f>VLOOKUP(Table311[[#This Row],[Date]],'DB Details'!$A:$Q,15)</f>
        <v>9.5699288643793252E-3</v>
      </c>
      <c r="E470" s="49">
        <f>VLOOKUP(Table311[[#This Row],[Date]],'DB Details'!$A:$Q,17)</f>
        <v>3.8832730867670813E-2</v>
      </c>
    </row>
    <row r="471" spans="1:5" x14ac:dyDescent="0.2">
      <c r="A471" s="38">
        <v>31686</v>
      </c>
      <c r="B471" s="48">
        <f>VLOOKUP(Table311[[#This Row],[Date]],'DB Details'!$A:$L,12)</f>
        <v>51.2</v>
      </c>
      <c r="C471" s="49">
        <f>VLOOKUP(Table311[[#This Row],[Date]],'DB Details'!$A:$Q,16)</f>
        <v>2.9080333208927719E-2</v>
      </c>
      <c r="D471" s="49">
        <f>VLOOKUP(Table311[[#This Row],[Date]],'DB Details'!$A:$Q,15)</f>
        <v>5.3698571823336677E-3</v>
      </c>
      <c r="E471" s="49">
        <f>VLOOKUP(Table311[[#This Row],[Date]],'DB Details'!$A:$Q,17)</f>
        <v>2.1653061124957459E-2</v>
      </c>
    </row>
    <row r="472" spans="1:5" x14ac:dyDescent="0.2">
      <c r="A472" s="38">
        <v>31717</v>
      </c>
      <c r="B472" s="48">
        <f>VLOOKUP(Table311[[#This Row],[Date]],'DB Details'!$A:$L,12)</f>
        <v>51.2</v>
      </c>
      <c r="C472" s="49">
        <f>VLOOKUP(Table311[[#This Row],[Date]],'DB Details'!$A:$Q,16)</f>
        <v>2.9080333208927719E-2</v>
      </c>
      <c r="D472" s="49">
        <f>VLOOKUP(Table311[[#This Row],[Date]],'DB Details'!$A:$Q,15)</f>
        <v>5.3698571823336677E-3</v>
      </c>
      <c r="E472" s="49">
        <f>VLOOKUP(Table311[[#This Row],[Date]],'DB Details'!$A:$Q,17)</f>
        <v>2.1653061124957459E-2</v>
      </c>
    </row>
    <row r="473" spans="1:5" x14ac:dyDescent="0.2">
      <c r="A473" s="38">
        <v>31747</v>
      </c>
      <c r="B473" s="48">
        <f>VLOOKUP(Table311[[#This Row],[Date]],'DB Details'!$A:$L,12)</f>
        <v>50.5</v>
      </c>
      <c r="C473" s="49">
        <f>VLOOKUP(Table311[[#This Row],[Date]],'DB Details'!$A:$Q,16)</f>
        <v>2.9080333208927719E-2</v>
      </c>
      <c r="D473" s="49">
        <f>VLOOKUP(Table311[[#This Row],[Date]],'DB Details'!$A:$Q,15)</f>
        <v>5.3698571823336677E-3</v>
      </c>
      <c r="E473" s="49">
        <f>VLOOKUP(Table311[[#This Row],[Date]],'DB Details'!$A:$Q,17)</f>
        <v>2.1653061124957459E-2</v>
      </c>
    </row>
    <row r="474" spans="1:5" x14ac:dyDescent="0.2">
      <c r="A474" s="38">
        <v>31778</v>
      </c>
      <c r="B474" s="48">
        <f>VLOOKUP(Table311[[#This Row],[Date]],'DB Details'!$A:$L,12)</f>
        <v>54.9</v>
      </c>
      <c r="C474" s="49">
        <f>VLOOKUP(Table311[[#This Row],[Date]],'DB Details'!$A:$Q,16)</f>
        <v>2.7158406191741289E-2</v>
      </c>
      <c r="D474" s="49">
        <f>VLOOKUP(Table311[[#This Row],[Date]],'DB Details'!$A:$Q,15)</f>
        <v>7.4501962990076546E-3</v>
      </c>
      <c r="E474" s="49">
        <f>VLOOKUP(Table311[[#This Row],[Date]],'DB Details'!$A:$Q,17)</f>
        <v>3.013547493148994E-2</v>
      </c>
    </row>
    <row r="475" spans="1:5" x14ac:dyDescent="0.2">
      <c r="A475" s="38">
        <v>31809</v>
      </c>
      <c r="B475" s="48">
        <f>VLOOKUP(Table311[[#This Row],[Date]],'DB Details'!$A:$L,12)</f>
        <v>52.6</v>
      </c>
      <c r="C475" s="49">
        <f>VLOOKUP(Table311[[#This Row],[Date]],'DB Details'!$A:$Q,16)</f>
        <v>2.7158406191741289E-2</v>
      </c>
      <c r="D475" s="49">
        <f>VLOOKUP(Table311[[#This Row],[Date]],'DB Details'!$A:$Q,15)</f>
        <v>7.4501962990076546E-3</v>
      </c>
      <c r="E475" s="49">
        <f>VLOOKUP(Table311[[#This Row],[Date]],'DB Details'!$A:$Q,17)</f>
        <v>3.013547493148994E-2</v>
      </c>
    </row>
    <row r="476" spans="1:5" x14ac:dyDescent="0.2">
      <c r="A476" s="38">
        <v>31837</v>
      </c>
      <c r="B476" s="48">
        <f>VLOOKUP(Table311[[#This Row],[Date]],'DB Details'!$A:$L,12)</f>
        <v>55</v>
      </c>
      <c r="C476" s="49">
        <f>VLOOKUP(Table311[[#This Row],[Date]],'DB Details'!$A:$Q,16)</f>
        <v>2.7158406191741289E-2</v>
      </c>
      <c r="D476" s="49">
        <f>VLOOKUP(Table311[[#This Row],[Date]],'DB Details'!$A:$Q,15)</f>
        <v>7.4501962990076546E-3</v>
      </c>
      <c r="E476" s="49">
        <f>VLOOKUP(Table311[[#This Row],[Date]],'DB Details'!$A:$Q,17)</f>
        <v>3.013547493148994E-2</v>
      </c>
    </row>
    <row r="477" spans="1:5" x14ac:dyDescent="0.2">
      <c r="A477" s="38">
        <v>31868</v>
      </c>
      <c r="B477" s="48">
        <f>VLOOKUP(Table311[[#This Row],[Date]],'DB Details'!$A:$L,12)</f>
        <v>55.5</v>
      </c>
      <c r="C477" s="49">
        <f>VLOOKUP(Table311[[#This Row],[Date]],'DB Details'!$A:$Q,16)</f>
        <v>3.3584793796559688E-2</v>
      </c>
      <c r="D477" s="49">
        <f>VLOOKUP(Table311[[#This Row],[Date]],'DB Details'!$A:$Q,15)</f>
        <v>1.078842316084223E-2</v>
      </c>
      <c r="E477" s="49">
        <f>VLOOKUP(Table311[[#This Row],[Date]],'DB Details'!$A:$Q,17)</f>
        <v>4.3857069297295492E-2</v>
      </c>
    </row>
    <row r="478" spans="1:5" x14ac:dyDescent="0.2">
      <c r="A478" s="38">
        <v>31898</v>
      </c>
      <c r="B478" s="48">
        <f>VLOOKUP(Table311[[#This Row],[Date]],'DB Details'!$A:$L,12)</f>
        <v>57.2</v>
      </c>
      <c r="C478" s="49">
        <f>VLOOKUP(Table311[[#This Row],[Date]],'DB Details'!$A:$Q,16)</f>
        <v>3.3584793796559688E-2</v>
      </c>
      <c r="D478" s="49">
        <f>VLOOKUP(Table311[[#This Row],[Date]],'DB Details'!$A:$Q,15)</f>
        <v>1.078842316084223E-2</v>
      </c>
      <c r="E478" s="49">
        <f>VLOOKUP(Table311[[#This Row],[Date]],'DB Details'!$A:$Q,17)</f>
        <v>4.3857069297295492E-2</v>
      </c>
    </row>
    <row r="479" spans="1:5" x14ac:dyDescent="0.2">
      <c r="A479" s="38">
        <v>31929</v>
      </c>
      <c r="B479" s="48">
        <f>VLOOKUP(Table311[[#This Row],[Date]],'DB Details'!$A:$L,12)</f>
        <v>57.4</v>
      </c>
      <c r="C479" s="49">
        <f>VLOOKUP(Table311[[#This Row],[Date]],'DB Details'!$A:$Q,16)</f>
        <v>3.3584793796559688E-2</v>
      </c>
      <c r="D479" s="49">
        <f>VLOOKUP(Table311[[#This Row],[Date]],'DB Details'!$A:$Q,15)</f>
        <v>1.078842316084223E-2</v>
      </c>
      <c r="E479" s="49">
        <f>VLOOKUP(Table311[[#This Row],[Date]],'DB Details'!$A:$Q,17)</f>
        <v>4.3857069297295492E-2</v>
      </c>
    </row>
    <row r="480" spans="1:5" x14ac:dyDescent="0.2">
      <c r="A480" s="38">
        <v>31959</v>
      </c>
      <c r="B480" s="48">
        <f>VLOOKUP(Table311[[#This Row],[Date]],'DB Details'!$A:$L,12)</f>
        <v>57.5</v>
      </c>
      <c r="C480" s="49">
        <f>VLOOKUP(Table311[[#This Row],[Date]],'DB Details'!$A:$Q,16)</f>
        <v>3.2669261519167977E-2</v>
      </c>
      <c r="D480" s="49">
        <f>VLOOKUP(Table311[[#This Row],[Date]],'DB Details'!$A:$Q,15)</f>
        <v>8.6756685562682911E-3</v>
      </c>
      <c r="E480" s="49">
        <f>VLOOKUP(Table311[[#This Row],[Date]],'DB Details'!$A:$Q,17)</f>
        <v>3.5156895213603212E-2</v>
      </c>
    </row>
    <row r="481" spans="1:5" x14ac:dyDescent="0.2">
      <c r="A481" s="38">
        <v>31990</v>
      </c>
      <c r="B481" s="48">
        <f>VLOOKUP(Table311[[#This Row],[Date]],'DB Details'!$A:$L,12)</f>
        <v>59.3</v>
      </c>
      <c r="C481" s="49">
        <f>VLOOKUP(Table311[[#This Row],[Date]],'DB Details'!$A:$Q,16)</f>
        <v>3.2669261519167977E-2</v>
      </c>
      <c r="D481" s="49">
        <f>VLOOKUP(Table311[[#This Row],[Date]],'DB Details'!$A:$Q,15)</f>
        <v>8.6756685562682911E-3</v>
      </c>
      <c r="E481" s="49">
        <f>VLOOKUP(Table311[[#This Row],[Date]],'DB Details'!$A:$Q,17)</f>
        <v>3.5156895213603212E-2</v>
      </c>
    </row>
    <row r="482" spans="1:5" x14ac:dyDescent="0.2">
      <c r="A482" s="38">
        <v>32021</v>
      </c>
      <c r="B482" s="48">
        <f>VLOOKUP(Table311[[#This Row],[Date]],'DB Details'!$A:$L,12)</f>
        <v>60</v>
      </c>
      <c r="C482" s="49">
        <f>VLOOKUP(Table311[[#This Row],[Date]],'DB Details'!$A:$Q,16)</f>
        <v>3.2669261519167977E-2</v>
      </c>
      <c r="D482" s="49">
        <f>VLOOKUP(Table311[[#This Row],[Date]],'DB Details'!$A:$Q,15)</f>
        <v>8.6756685562682911E-3</v>
      </c>
      <c r="E482" s="49">
        <f>VLOOKUP(Table311[[#This Row],[Date]],'DB Details'!$A:$Q,17)</f>
        <v>3.5156895213603212E-2</v>
      </c>
    </row>
    <row r="483" spans="1:5" x14ac:dyDescent="0.2">
      <c r="A483" s="38">
        <v>32051</v>
      </c>
      <c r="B483" s="48">
        <f>VLOOKUP(Table311[[#This Row],[Date]],'DB Details'!$A:$L,12)</f>
        <v>60.7</v>
      </c>
      <c r="C483" s="49">
        <f>VLOOKUP(Table311[[#This Row],[Date]],'DB Details'!$A:$Q,16)</f>
        <v>4.4790191376797107E-2</v>
      </c>
      <c r="D483" s="49">
        <f>VLOOKUP(Table311[[#This Row],[Date]],'DB Details'!$A:$Q,15)</f>
        <v>1.7170360958300369E-2</v>
      </c>
      <c r="E483" s="49">
        <f>VLOOKUP(Table311[[#This Row],[Date]],'DB Details'!$A:$Q,17)</f>
        <v>7.0470707277670686E-2</v>
      </c>
    </row>
    <row r="484" spans="1:5" x14ac:dyDescent="0.2">
      <c r="A484" s="38">
        <v>32082</v>
      </c>
      <c r="B484" s="48">
        <f>VLOOKUP(Table311[[#This Row],[Date]],'DB Details'!$A:$L,12)</f>
        <v>58.8</v>
      </c>
      <c r="C484" s="49">
        <f>VLOOKUP(Table311[[#This Row],[Date]],'DB Details'!$A:$Q,16)</f>
        <v>4.4790191376797107E-2</v>
      </c>
      <c r="D484" s="49">
        <f>VLOOKUP(Table311[[#This Row],[Date]],'DB Details'!$A:$Q,15)</f>
        <v>1.7170360958300369E-2</v>
      </c>
      <c r="E484" s="49">
        <f>VLOOKUP(Table311[[#This Row],[Date]],'DB Details'!$A:$Q,17)</f>
        <v>7.0470707277670686E-2</v>
      </c>
    </row>
    <row r="485" spans="1:5" x14ac:dyDescent="0.2">
      <c r="A485" s="38">
        <v>32112</v>
      </c>
      <c r="B485" s="48">
        <f>VLOOKUP(Table311[[#This Row],[Date]],'DB Details'!$A:$L,12)</f>
        <v>61</v>
      </c>
      <c r="C485" s="49">
        <f>VLOOKUP(Table311[[#This Row],[Date]],'DB Details'!$A:$Q,16)</f>
        <v>4.4790191376797107E-2</v>
      </c>
      <c r="D485" s="49">
        <f>VLOOKUP(Table311[[#This Row],[Date]],'DB Details'!$A:$Q,15)</f>
        <v>1.7170360958300369E-2</v>
      </c>
      <c r="E485" s="49">
        <f>VLOOKUP(Table311[[#This Row],[Date]],'DB Details'!$A:$Q,17)</f>
        <v>7.0470707277670686E-2</v>
      </c>
    </row>
    <row r="486" spans="1:5" x14ac:dyDescent="0.2">
      <c r="A486" s="38">
        <v>32143</v>
      </c>
      <c r="B486" s="48">
        <f>VLOOKUP(Table311[[#This Row],[Date]],'DB Details'!$A:$L,12)</f>
        <v>57.5</v>
      </c>
      <c r="C486" s="49">
        <f>VLOOKUP(Table311[[#This Row],[Date]],'DB Details'!$A:$Q,16)</f>
        <v>4.2421895689621632E-2</v>
      </c>
      <c r="D486" s="49">
        <f>VLOOKUP(Table311[[#This Row],[Date]],'DB Details'!$A:$Q,15)</f>
        <v>5.1665416718571942E-3</v>
      </c>
      <c r="E486" s="49">
        <f>VLOOKUP(Table311[[#This Row],[Date]],'DB Details'!$A:$Q,17)</f>
        <v>2.0826877962181412E-2</v>
      </c>
    </row>
    <row r="487" spans="1:5" x14ac:dyDescent="0.2">
      <c r="A487" s="38">
        <v>32174</v>
      </c>
      <c r="B487" s="48">
        <f>VLOOKUP(Table311[[#This Row],[Date]],'DB Details'!$A:$L,12)</f>
        <v>56.2</v>
      </c>
      <c r="C487" s="49">
        <f>VLOOKUP(Table311[[#This Row],[Date]],'DB Details'!$A:$Q,16)</f>
        <v>4.2421895689621632E-2</v>
      </c>
      <c r="D487" s="49">
        <f>VLOOKUP(Table311[[#This Row],[Date]],'DB Details'!$A:$Q,15)</f>
        <v>5.1665416718571942E-3</v>
      </c>
      <c r="E487" s="49">
        <f>VLOOKUP(Table311[[#This Row],[Date]],'DB Details'!$A:$Q,17)</f>
        <v>2.0826877962181412E-2</v>
      </c>
    </row>
    <row r="488" spans="1:5" x14ac:dyDescent="0.2">
      <c r="A488" s="38">
        <v>32203</v>
      </c>
      <c r="B488" s="48">
        <f>VLOOKUP(Table311[[#This Row],[Date]],'DB Details'!$A:$L,12)</f>
        <v>54.6</v>
      </c>
      <c r="C488" s="49">
        <f>VLOOKUP(Table311[[#This Row],[Date]],'DB Details'!$A:$Q,16)</f>
        <v>4.2421895689621632E-2</v>
      </c>
      <c r="D488" s="49">
        <f>VLOOKUP(Table311[[#This Row],[Date]],'DB Details'!$A:$Q,15)</f>
        <v>5.1665416718571942E-3</v>
      </c>
      <c r="E488" s="49">
        <f>VLOOKUP(Table311[[#This Row],[Date]],'DB Details'!$A:$Q,17)</f>
        <v>2.0826877962181412E-2</v>
      </c>
    </row>
    <row r="489" spans="1:5" x14ac:dyDescent="0.2">
      <c r="A489" s="38">
        <v>32234</v>
      </c>
      <c r="B489" s="48">
        <f>VLOOKUP(Table311[[#This Row],[Date]],'DB Details'!$A:$L,12)</f>
        <v>55.8</v>
      </c>
      <c r="C489" s="49">
        <f>VLOOKUP(Table311[[#This Row],[Date]],'DB Details'!$A:$Q,16)</f>
        <v>4.48460421728804E-2</v>
      </c>
      <c r="D489" s="49">
        <f>VLOOKUP(Table311[[#This Row],[Date]],'DB Details'!$A:$Q,15)</f>
        <v>1.3139006174740861E-2</v>
      </c>
      <c r="E489" s="49">
        <f>VLOOKUP(Table311[[#This Row],[Date]],'DB Details'!$A:$Q,17)</f>
        <v>5.3600928330452602E-2</v>
      </c>
    </row>
    <row r="490" spans="1:5" x14ac:dyDescent="0.2">
      <c r="A490" s="38">
        <v>32264</v>
      </c>
      <c r="B490" s="48">
        <f>VLOOKUP(Table311[[#This Row],[Date]],'DB Details'!$A:$L,12)</f>
        <v>55.5</v>
      </c>
      <c r="C490" s="49">
        <f>VLOOKUP(Table311[[#This Row],[Date]],'DB Details'!$A:$Q,16)</f>
        <v>4.48460421728804E-2</v>
      </c>
      <c r="D490" s="49">
        <f>VLOOKUP(Table311[[#This Row],[Date]],'DB Details'!$A:$Q,15)</f>
        <v>1.3139006174740861E-2</v>
      </c>
      <c r="E490" s="49">
        <f>VLOOKUP(Table311[[#This Row],[Date]],'DB Details'!$A:$Q,17)</f>
        <v>5.3600928330452602E-2</v>
      </c>
    </row>
    <row r="491" spans="1:5" x14ac:dyDescent="0.2">
      <c r="A491" s="38">
        <v>32295</v>
      </c>
      <c r="B491" s="48">
        <f>VLOOKUP(Table311[[#This Row],[Date]],'DB Details'!$A:$L,12)</f>
        <v>59.3</v>
      </c>
      <c r="C491" s="49">
        <f>VLOOKUP(Table311[[#This Row],[Date]],'DB Details'!$A:$Q,16)</f>
        <v>4.48460421728804E-2</v>
      </c>
      <c r="D491" s="49">
        <f>VLOOKUP(Table311[[#This Row],[Date]],'DB Details'!$A:$Q,15)</f>
        <v>1.3139006174740861E-2</v>
      </c>
      <c r="E491" s="49">
        <f>VLOOKUP(Table311[[#This Row],[Date]],'DB Details'!$A:$Q,17)</f>
        <v>5.3600928330452602E-2</v>
      </c>
    </row>
    <row r="492" spans="1:5" x14ac:dyDescent="0.2">
      <c r="A492" s="38">
        <v>32325</v>
      </c>
      <c r="B492" s="48">
        <f>VLOOKUP(Table311[[#This Row],[Date]],'DB Details'!$A:$L,12)</f>
        <v>58.2</v>
      </c>
      <c r="C492" s="49">
        <f>VLOOKUP(Table311[[#This Row],[Date]],'DB Details'!$A:$Q,16)</f>
        <v>4.192866323342976E-2</v>
      </c>
      <c r="D492" s="49">
        <f>VLOOKUP(Table311[[#This Row],[Date]],'DB Details'!$A:$Q,15)</f>
        <v>5.859283143099971E-3</v>
      </c>
      <c r="E492" s="49">
        <f>VLOOKUP(Table311[[#This Row],[Date]],'DB Details'!$A:$Q,17)</f>
        <v>2.364392556959816E-2</v>
      </c>
    </row>
    <row r="493" spans="1:5" x14ac:dyDescent="0.2">
      <c r="A493" s="38">
        <v>32356</v>
      </c>
      <c r="B493" s="48">
        <f>VLOOKUP(Table311[[#This Row],[Date]],'DB Details'!$A:$L,12)</f>
        <v>56</v>
      </c>
      <c r="C493" s="49">
        <f>VLOOKUP(Table311[[#This Row],[Date]],'DB Details'!$A:$Q,16)</f>
        <v>4.192866323342976E-2</v>
      </c>
      <c r="D493" s="49">
        <f>VLOOKUP(Table311[[#This Row],[Date]],'DB Details'!$A:$Q,15)</f>
        <v>5.859283143099971E-3</v>
      </c>
      <c r="E493" s="49">
        <f>VLOOKUP(Table311[[#This Row],[Date]],'DB Details'!$A:$Q,17)</f>
        <v>2.364392556959816E-2</v>
      </c>
    </row>
    <row r="494" spans="1:5" x14ac:dyDescent="0.2">
      <c r="A494" s="38">
        <v>32387</v>
      </c>
      <c r="B494" s="48">
        <f>VLOOKUP(Table311[[#This Row],[Date]],'DB Details'!$A:$L,12)</f>
        <v>54.5</v>
      </c>
      <c r="C494" s="49">
        <f>VLOOKUP(Table311[[#This Row],[Date]],'DB Details'!$A:$Q,16)</f>
        <v>4.192866323342976E-2</v>
      </c>
      <c r="D494" s="49">
        <f>VLOOKUP(Table311[[#This Row],[Date]],'DB Details'!$A:$Q,15)</f>
        <v>5.859283143099971E-3</v>
      </c>
      <c r="E494" s="49">
        <f>VLOOKUP(Table311[[#This Row],[Date]],'DB Details'!$A:$Q,17)</f>
        <v>2.364392556959816E-2</v>
      </c>
    </row>
    <row r="495" spans="1:5" x14ac:dyDescent="0.2">
      <c r="A495" s="38">
        <v>32417</v>
      </c>
      <c r="B495" s="48">
        <f>VLOOKUP(Table311[[#This Row],[Date]],'DB Details'!$A:$L,12)</f>
        <v>55.4</v>
      </c>
      <c r="C495" s="49">
        <f>VLOOKUP(Table311[[#This Row],[Date]],'DB Details'!$A:$Q,16)</f>
        <v>3.7989710436494843E-2</v>
      </c>
      <c r="D495" s="49">
        <f>VLOOKUP(Table311[[#This Row],[Date]],'DB Details'!$A:$Q,15)</f>
        <v>1.3325005532697319E-2</v>
      </c>
      <c r="E495" s="49">
        <f>VLOOKUP(Table311[[#This Row],[Date]],'DB Details'!$A:$Q,17)</f>
        <v>5.4374852018120423E-2</v>
      </c>
    </row>
    <row r="496" spans="1:5" x14ac:dyDescent="0.2">
      <c r="A496" s="38">
        <v>32448</v>
      </c>
      <c r="B496" s="48">
        <f>VLOOKUP(Table311[[#This Row],[Date]],'DB Details'!$A:$L,12)</f>
        <v>55.6</v>
      </c>
      <c r="C496" s="49">
        <f>VLOOKUP(Table311[[#This Row],[Date]],'DB Details'!$A:$Q,16)</f>
        <v>3.7989710436494843E-2</v>
      </c>
      <c r="D496" s="49">
        <f>VLOOKUP(Table311[[#This Row],[Date]],'DB Details'!$A:$Q,15)</f>
        <v>1.3325005532697319E-2</v>
      </c>
      <c r="E496" s="49">
        <f>VLOOKUP(Table311[[#This Row],[Date]],'DB Details'!$A:$Q,17)</f>
        <v>5.4374852018120423E-2</v>
      </c>
    </row>
    <row r="497" spans="1:5" x14ac:dyDescent="0.2">
      <c r="A497" s="38">
        <v>32478</v>
      </c>
      <c r="B497" s="48">
        <f>VLOOKUP(Table311[[#This Row],[Date]],'DB Details'!$A:$L,12)</f>
        <v>56</v>
      </c>
      <c r="C497" s="49">
        <f>VLOOKUP(Table311[[#This Row],[Date]],'DB Details'!$A:$Q,16)</f>
        <v>3.7989710436494843E-2</v>
      </c>
      <c r="D497" s="49">
        <f>VLOOKUP(Table311[[#This Row],[Date]],'DB Details'!$A:$Q,15)</f>
        <v>1.3325005532697319E-2</v>
      </c>
      <c r="E497" s="49">
        <f>VLOOKUP(Table311[[#This Row],[Date]],'DB Details'!$A:$Q,17)</f>
        <v>5.4374852018120423E-2</v>
      </c>
    </row>
    <row r="498" spans="1:5" x14ac:dyDescent="0.2">
      <c r="A498" s="38">
        <v>32509</v>
      </c>
      <c r="B498" s="48">
        <f>VLOOKUP(Table311[[#This Row],[Date]],'DB Details'!$A:$L,12)</f>
        <v>54.7</v>
      </c>
      <c r="C498" s="49">
        <f>VLOOKUP(Table311[[#This Row],[Date]],'DB Details'!$A:$Q,16)</f>
        <v>4.3152399345334859E-2</v>
      </c>
      <c r="D498" s="49">
        <f>VLOOKUP(Table311[[#This Row],[Date]],'DB Details'!$A:$Q,15)</f>
        <v>1.0165976737590321E-2</v>
      </c>
      <c r="E498" s="49">
        <f>VLOOKUP(Table311[[#This Row],[Date]],'DB Details'!$A:$Q,17)</f>
        <v>4.1288202625324288E-2</v>
      </c>
    </row>
    <row r="499" spans="1:5" x14ac:dyDescent="0.2">
      <c r="A499" s="38">
        <v>32540</v>
      </c>
      <c r="B499" s="48">
        <f>VLOOKUP(Table311[[#This Row],[Date]],'DB Details'!$A:$L,12)</f>
        <v>54.1</v>
      </c>
      <c r="C499" s="49">
        <f>VLOOKUP(Table311[[#This Row],[Date]],'DB Details'!$A:$Q,16)</f>
        <v>4.3152399345334859E-2</v>
      </c>
      <c r="D499" s="49">
        <f>VLOOKUP(Table311[[#This Row],[Date]],'DB Details'!$A:$Q,15)</f>
        <v>1.0165976737590321E-2</v>
      </c>
      <c r="E499" s="49">
        <f>VLOOKUP(Table311[[#This Row],[Date]],'DB Details'!$A:$Q,17)</f>
        <v>4.1288202625324288E-2</v>
      </c>
    </row>
    <row r="500" spans="1:5" x14ac:dyDescent="0.2">
      <c r="A500" s="38">
        <v>32568</v>
      </c>
      <c r="B500" s="48">
        <f>VLOOKUP(Table311[[#This Row],[Date]],'DB Details'!$A:$L,12)</f>
        <v>51.5</v>
      </c>
      <c r="C500" s="49">
        <f>VLOOKUP(Table311[[#This Row],[Date]],'DB Details'!$A:$Q,16)</f>
        <v>4.3152399345334859E-2</v>
      </c>
      <c r="D500" s="49">
        <f>VLOOKUP(Table311[[#This Row],[Date]],'DB Details'!$A:$Q,15)</f>
        <v>1.0165976737590321E-2</v>
      </c>
      <c r="E500" s="49">
        <f>VLOOKUP(Table311[[#This Row],[Date]],'DB Details'!$A:$Q,17)</f>
        <v>4.1288202625324288E-2</v>
      </c>
    </row>
    <row r="501" spans="1:5" x14ac:dyDescent="0.2">
      <c r="A501" s="38">
        <v>32599</v>
      </c>
      <c r="B501" s="48">
        <f>VLOOKUP(Table311[[#This Row],[Date]],'DB Details'!$A:$L,12)</f>
        <v>52.2</v>
      </c>
      <c r="C501" s="49">
        <f>VLOOKUP(Table311[[#This Row],[Date]],'DB Details'!$A:$Q,16)</f>
        <v>3.7482928748439691E-2</v>
      </c>
      <c r="D501" s="49">
        <f>VLOOKUP(Table311[[#This Row],[Date]],'DB Details'!$A:$Q,15)</f>
        <v>7.6326565659204249E-3</v>
      </c>
      <c r="E501" s="49">
        <f>VLOOKUP(Table311[[#This Row],[Date]],'DB Details'!$A:$Q,17)</f>
        <v>3.0881952971449911E-2</v>
      </c>
    </row>
    <row r="502" spans="1:5" x14ac:dyDescent="0.2">
      <c r="A502" s="38">
        <v>32629</v>
      </c>
      <c r="B502" s="48">
        <f>VLOOKUP(Table311[[#This Row],[Date]],'DB Details'!$A:$L,12)</f>
        <v>49.3</v>
      </c>
      <c r="C502" s="49">
        <f>VLOOKUP(Table311[[#This Row],[Date]],'DB Details'!$A:$Q,16)</f>
        <v>3.7482928748439691E-2</v>
      </c>
      <c r="D502" s="49">
        <f>VLOOKUP(Table311[[#This Row],[Date]],'DB Details'!$A:$Q,15)</f>
        <v>7.6326565659204249E-3</v>
      </c>
      <c r="E502" s="49">
        <f>VLOOKUP(Table311[[#This Row],[Date]],'DB Details'!$A:$Q,17)</f>
        <v>3.0881952971449911E-2</v>
      </c>
    </row>
    <row r="503" spans="1:5" x14ac:dyDescent="0.2">
      <c r="A503" s="38">
        <v>32660</v>
      </c>
      <c r="B503" s="48">
        <f>VLOOKUP(Table311[[#This Row],[Date]],'DB Details'!$A:$L,12)</f>
        <v>47.3</v>
      </c>
      <c r="C503" s="49">
        <f>VLOOKUP(Table311[[#This Row],[Date]],'DB Details'!$A:$Q,16)</f>
        <v>3.7482928748439691E-2</v>
      </c>
      <c r="D503" s="49">
        <f>VLOOKUP(Table311[[#This Row],[Date]],'DB Details'!$A:$Q,15)</f>
        <v>7.6326565659204249E-3</v>
      </c>
      <c r="E503" s="49">
        <f>VLOOKUP(Table311[[#This Row],[Date]],'DB Details'!$A:$Q,17)</f>
        <v>3.0881952971449911E-2</v>
      </c>
    </row>
    <row r="504" spans="1:5" x14ac:dyDescent="0.2">
      <c r="A504" s="38">
        <v>32690</v>
      </c>
      <c r="B504" s="48">
        <f>VLOOKUP(Table311[[#This Row],[Date]],'DB Details'!$A:$L,12)</f>
        <v>45.9</v>
      </c>
      <c r="C504" s="49">
        <f>VLOOKUP(Table311[[#This Row],[Date]],'DB Details'!$A:$Q,16)</f>
        <v>3.9081130529283373E-2</v>
      </c>
      <c r="D504" s="49">
        <f>VLOOKUP(Table311[[#This Row],[Date]],'DB Details'!$A:$Q,15)</f>
        <v>7.4087699375831543E-3</v>
      </c>
      <c r="E504" s="49">
        <f>VLOOKUP(Table311[[#This Row],[Date]],'DB Details'!$A:$Q,17)</f>
        <v>2.9966048660892589E-2</v>
      </c>
    </row>
    <row r="505" spans="1:5" x14ac:dyDescent="0.2">
      <c r="A505" s="38">
        <v>32721</v>
      </c>
      <c r="B505" s="48">
        <f>VLOOKUP(Table311[[#This Row],[Date]],'DB Details'!$A:$L,12)</f>
        <v>45.1</v>
      </c>
      <c r="C505" s="49">
        <f>VLOOKUP(Table311[[#This Row],[Date]],'DB Details'!$A:$Q,16)</f>
        <v>3.9081130529283373E-2</v>
      </c>
      <c r="D505" s="49">
        <f>VLOOKUP(Table311[[#This Row],[Date]],'DB Details'!$A:$Q,15)</f>
        <v>7.4087699375831543E-3</v>
      </c>
      <c r="E505" s="49">
        <f>VLOOKUP(Table311[[#This Row],[Date]],'DB Details'!$A:$Q,17)</f>
        <v>2.9966048660892589E-2</v>
      </c>
    </row>
    <row r="506" spans="1:5" x14ac:dyDescent="0.2">
      <c r="A506" s="38">
        <v>32752</v>
      </c>
      <c r="B506" s="48">
        <f>VLOOKUP(Table311[[#This Row],[Date]],'DB Details'!$A:$L,12)</f>
        <v>46</v>
      </c>
      <c r="C506" s="49">
        <f>VLOOKUP(Table311[[#This Row],[Date]],'DB Details'!$A:$Q,16)</f>
        <v>3.9081130529283373E-2</v>
      </c>
      <c r="D506" s="49">
        <f>VLOOKUP(Table311[[#This Row],[Date]],'DB Details'!$A:$Q,15)</f>
        <v>7.4087699375831543E-3</v>
      </c>
      <c r="E506" s="49">
        <f>VLOOKUP(Table311[[#This Row],[Date]],'DB Details'!$A:$Q,17)</f>
        <v>2.9966048660892589E-2</v>
      </c>
    </row>
    <row r="507" spans="1:5" x14ac:dyDescent="0.2">
      <c r="A507" s="38">
        <v>32782</v>
      </c>
      <c r="B507" s="48">
        <f>VLOOKUP(Table311[[#This Row],[Date]],'DB Details'!$A:$L,12)</f>
        <v>46.8</v>
      </c>
      <c r="C507" s="49">
        <f>VLOOKUP(Table311[[#This Row],[Date]],'DB Details'!$A:$Q,16)</f>
        <v>2.743803255246614E-2</v>
      </c>
      <c r="D507" s="49">
        <f>VLOOKUP(Table311[[#This Row],[Date]],'DB Details'!$A:$Q,15)</f>
        <v>1.9705097429736549E-3</v>
      </c>
      <c r="E507" s="49">
        <f>VLOOKUP(Table311[[#This Row],[Date]],'DB Details'!$A:$Q,17)</f>
        <v>7.9053670440918378E-3</v>
      </c>
    </row>
    <row r="508" spans="1:5" x14ac:dyDescent="0.2">
      <c r="A508" s="38">
        <v>32813</v>
      </c>
      <c r="B508" s="48">
        <f>VLOOKUP(Table311[[#This Row],[Date]],'DB Details'!$A:$L,12)</f>
        <v>46.8</v>
      </c>
      <c r="C508" s="49">
        <f>VLOOKUP(Table311[[#This Row],[Date]],'DB Details'!$A:$Q,16)</f>
        <v>2.743803255246614E-2</v>
      </c>
      <c r="D508" s="49">
        <f>VLOOKUP(Table311[[#This Row],[Date]],'DB Details'!$A:$Q,15)</f>
        <v>1.9705097429736549E-3</v>
      </c>
      <c r="E508" s="49">
        <f>VLOOKUP(Table311[[#This Row],[Date]],'DB Details'!$A:$Q,17)</f>
        <v>7.9053670440918378E-3</v>
      </c>
    </row>
    <row r="509" spans="1:5" x14ac:dyDescent="0.2">
      <c r="A509" s="38">
        <v>32843</v>
      </c>
      <c r="B509" s="48">
        <f>VLOOKUP(Table311[[#This Row],[Date]],'DB Details'!$A:$L,12)</f>
        <v>47.4</v>
      </c>
      <c r="C509" s="49">
        <f>VLOOKUP(Table311[[#This Row],[Date]],'DB Details'!$A:$Q,16)</f>
        <v>2.743803255246614E-2</v>
      </c>
      <c r="D509" s="49">
        <f>VLOOKUP(Table311[[#This Row],[Date]],'DB Details'!$A:$Q,15)</f>
        <v>1.9705097429736549E-3</v>
      </c>
      <c r="E509" s="49">
        <f>VLOOKUP(Table311[[#This Row],[Date]],'DB Details'!$A:$Q,17)</f>
        <v>7.9053670440918378E-3</v>
      </c>
    </row>
    <row r="510" spans="1:5" x14ac:dyDescent="0.2">
      <c r="A510" s="38">
        <v>32874</v>
      </c>
      <c r="B510" s="48">
        <f>VLOOKUP(Table311[[#This Row],[Date]],'DB Details'!$A:$L,12)</f>
        <v>47.2</v>
      </c>
      <c r="C510" s="49">
        <f>VLOOKUP(Table311[[#This Row],[Date]],'DB Details'!$A:$Q,16)</f>
        <v>2.8213038443606939E-2</v>
      </c>
      <c r="D510" s="49">
        <f>VLOOKUP(Table311[[#This Row],[Date]],'DB Details'!$A:$Q,15)</f>
        <v>1.092795415929108E-2</v>
      </c>
      <c r="E510" s="49">
        <f>VLOOKUP(Table311[[#This Row],[Date]],'DB Details'!$A:$Q,17)</f>
        <v>4.4433572064092493E-2</v>
      </c>
    </row>
    <row r="511" spans="1:5" x14ac:dyDescent="0.2">
      <c r="A511" s="38">
        <v>32905</v>
      </c>
      <c r="B511" s="48">
        <f>VLOOKUP(Table311[[#This Row],[Date]],'DB Details'!$A:$L,12)</f>
        <v>49.1</v>
      </c>
      <c r="C511" s="49">
        <f>VLOOKUP(Table311[[#This Row],[Date]],'DB Details'!$A:$Q,16)</f>
        <v>2.8213038443606939E-2</v>
      </c>
      <c r="D511" s="49">
        <f>VLOOKUP(Table311[[#This Row],[Date]],'DB Details'!$A:$Q,15)</f>
        <v>1.092795415929108E-2</v>
      </c>
      <c r="E511" s="49">
        <f>VLOOKUP(Table311[[#This Row],[Date]],'DB Details'!$A:$Q,17)</f>
        <v>4.4433572064092493E-2</v>
      </c>
    </row>
    <row r="512" spans="1:5" x14ac:dyDescent="0.2">
      <c r="A512" s="38">
        <v>32933</v>
      </c>
      <c r="B512" s="48">
        <f>VLOOKUP(Table311[[#This Row],[Date]],'DB Details'!$A:$L,12)</f>
        <v>49.9</v>
      </c>
      <c r="C512" s="49">
        <f>VLOOKUP(Table311[[#This Row],[Date]],'DB Details'!$A:$Q,16)</f>
        <v>2.8213038443606939E-2</v>
      </c>
      <c r="D512" s="49">
        <f>VLOOKUP(Table311[[#This Row],[Date]],'DB Details'!$A:$Q,15)</f>
        <v>1.092795415929108E-2</v>
      </c>
      <c r="E512" s="49">
        <f>VLOOKUP(Table311[[#This Row],[Date]],'DB Details'!$A:$Q,17)</f>
        <v>4.4433572064092493E-2</v>
      </c>
    </row>
    <row r="513" spans="1:5" x14ac:dyDescent="0.2">
      <c r="A513" s="38">
        <v>32964</v>
      </c>
      <c r="B513" s="48">
        <f>VLOOKUP(Table311[[#This Row],[Date]],'DB Details'!$A:$L,12)</f>
        <v>50</v>
      </c>
      <c r="C513" s="49">
        <f>VLOOKUP(Table311[[#This Row],[Date]],'DB Details'!$A:$Q,16)</f>
        <v>2.412772955183759E-2</v>
      </c>
      <c r="D513" s="49">
        <f>VLOOKUP(Table311[[#This Row],[Date]],'DB Details'!$A:$Q,15)</f>
        <v>3.6291179045774341E-3</v>
      </c>
      <c r="E513" s="49">
        <f>VLOOKUP(Table311[[#This Row],[Date]],'DB Details'!$A:$Q,17)</f>
        <v>1.459568596150662E-2</v>
      </c>
    </row>
    <row r="514" spans="1:5" x14ac:dyDescent="0.2">
      <c r="A514" s="38">
        <v>32994</v>
      </c>
      <c r="B514" s="48">
        <f>VLOOKUP(Table311[[#This Row],[Date]],'DB Details'!$A:$L,12)</f>
        <v>49.5</v>
      </c>
      <c r="C514" s="49">
        <f>VLOOKUP(Table311[[#This Row],[Date]],'DB Details'!$A:$Q,16)</f>
        <v>2.412772955183759E-2</v>
      </c>
      <c r="D514" s="49">
        <f>VLOOKUP(Table311[[#This Row],[Date]],'DB Details'!$A:$Q,15)</f>
        <v>3.6291179045774341E-3</v>
      </c>
      <c r="E514" s="49">
        <f>VLOOKUP(Table311[[#This Row],[Date]],'DB Details'!$A:$Q,17)</f>
        <v>1.459568596150662E-2</v>
      </c>
    </row>
    <row r="515" spans="1:5" x14ac:dyDescent="0.2">
      <c r="A515" s="38">
        <v>33025</v>
      </c>
      <c r="B515" s="48">
        <f>VLOOKUP(Table311[[#This Row],[Date]],'DB Details'!$A:$L,12)</f>
        <v>49.2</v>
      </c>
      <c r="C515" s="49">
        <f>VLOOKUP(Table311[[#This Row],[Date]],'DB Details'!$A:$Q,16)</f>
        <v>2.412772955183759E-2</v>
      </c>
      <c r="D515" s="49">
        <f>VLOOKUP(Table311[[#This Row],[Date]],'DB Details'!$A:$Q,15)</f>
        <v>3.6291179045774341E-3</v>
      </c>
      <c r="E515" s="49">
        <f>VLOOKUP(Table311[[#This Row],[Date]],'DB Details'!$A:$Q,17)</f>
        <v>1.459568596150662E-2</v>
      </c>
    </row>
    <row r="516" spans="1:5" x14ac:dyDescent="0.2">
      <c r="A516" s="38">
        <v>33055</v>
      </c>
      <c r="B516" s="48">
        <f>VLOOKUP(Table311[[#This Row],[Date]],'DB Details'!$A:$L,12)</f>
        <v>46.6</v>
      </c>
      <c r="C516" s="49">
        <f>VLOOKUP(Table311[[#This Row],[Date]],'DB Details'!$A:$Q,16)</f>
        <v>1.7272166368697859E-2</v>
      </c>
      <c r="D516" s="49">
        <f>VLOOKUP(Table311[[#This Row],[Date]],'DB Details'!$A:$Q,15)</f>
        <v>6.6512432164184338E-4</v>
      </c>
      <c r="E516" s="49">
        <f>VLOOKUP(Table311[[#This Row],[Date]],'DB Details'!$A:$Q,17)</f>
        <v>2.6631528059206659E-3</v>
      </c>
    </row>
    <row r="517" spans="1:5" x14ac:dyDescent="0.2">
      <c r="A517" s="38">
        <v>33086</v>
      </c>
      <c r="B517" s="48">
        <f>VLOOKUP(Table311[[#This Row],[Date]],'DB Details'!$A:$L,12)</f>
        <v>46.1</v>
      </c>
      <c r="C517" s="49">
        <f>VLOOKUP(Table311[[#This Row],[Date]],'DB Details'!$A:$Q,16)</f>
        <v>1.7272166368697859E-2</v>
      </c>
      <c r="D517" s="49">
        <f>VLOOKUP(Table311[[#This Row],[Date]],'DB Details'!$A:$Q,15)</f>
        <v>6.6512432164184338E-4</v>
      </c>
      <c r="E517" s="49">
        <f>VLOOKUP(Table311[[#This Row],[Date]],'DB Details'!$A:$Q,17)</f>
        <v>2.6631528059206659E-3</v>
      </c>
    </row>
    <row r="518" spans="1:5" x14ac:dyDescent="0.2">
      <c r="A518" s="38">
        <v>33117</v>
      </c>
      <c r="B518" s="48">
        <f>VLOOKUP(Table311[[#This Row],[Date]],'DB Details'!$A:$L,12)</f>
        <v>44.5</v>
      </c>
      <c r="C518" s="49">
        <f>VLOOKUP(Table311[[#This Row],[Date]],'DB Details'!$A:$Q,16)</f>
        <v>1.7272166368697859E-2</v>
      </c>
      <c r="D518" s="49">
        <f>VLOOKUP(Table311[[#This Row],[Date]],'DB Details'!$A:$Q,15)</f>
        <v>6.6512432164184338E-4</v>
      </c>
      <c r="E518" s="49">
        <f>VLOOKUP(Table311[[#This Row],[Date]],'DB Details'!$A:$Q,17)</f>
        <v>2.6631528059206659E-3</v>
      </c>
    </row>
    <row r="519" spans="1:5" x14ac:dyDescent="0.2">
      <c r="A519" s="38">
        <v>33147</v>
      </c>
      <c r="B519" s="48">
        <f>VLOOKUP(Table311[[#This Row],[Date]],'DB Details'!$A:$L,12)</f>
        <v>43.2</v>
      </c>
      <c r="C519" s="49">
        <f>VLOOKUP(Table311[[#This Row],[Date]],'DB Details'!$A:$Q,16)</f>
        <v>6.0285869649822858E-3</v>
      </c>
      <c r="D519" s="49">
        <f>VLOOKUP(Table311[[#This Row],[Date]],'DB Details'!$A:$Q,15)</f>
        <v>-9.1039454116298435E-3</v>
      </c>
      <c r="E519" s="49">
        <f>VLOOKUP(Table311[[#This Row],[Date]],'DB Details'!$A:$Q,17)</f>
        <v>-3.5921502051109888E-2</v>
      </c>
    </row>
    <row r="520" spans="1:5" x14ac:dyDescent="0.2">
      <c r="A520" s="38">
        <v>33178</v>
      </c>
      <c r="B520" s="48">
        <f>VLOOKUP(Table311[[#This Row],[Date]],'DB Details'!$A:$L,12)</f>
        <v>41.3</v>
      </c>
      <c r="C520" s="49">
        <f>VLOOKUP(Table311[[#This Row],[Date]],'DB Details'!$A:$Q,16)</f>
        <v>6.0285869649822858E-3</v>
      </c>
      <c r="D520" s="49">
        <f>VLOOKUP(Table311[[#This Row],[Date]],'DB Details'!$A:$Q,15)</f>
        <v>-9.1039454116298435E-3</v>
      </c>
      <c r="E520" s="49">
        <f>VLOOKUP(Table311[[#This Row],[Date]],'DB Details'!$A:$Q,17)</f>
        <v>-3.5921502051109888E-2</v>
      </c>
    </row>
    <row r="521" spans="1:5" x14ac:dyDescent="0.2">
      <c r="A521" s="38">
        <v>33208</v>
      </c>
      <c r="B521" s="48">
        <f>VLOOKUP(Table311[[#This Row],[Date]],'DB Details'!$A:$L,12)</f>
        <v>40.799999999999997</v>
      </c>
      <c r="C521" s="49">
        <f>VLOOKUP(Table311[[#This Row],[Date]],'DB Details'!$A:$Q,16)</f>
        <v>6.0285869649822858E-3</v>
      </c>
      <c r="D521" s="49">
        <f>VLOOKUP(Table311[[#This Row],[Date]],'DB Details'!$A:$Q,15)</f>
        <v>-9.1039454116298435E-3</v>
      </c>
      <c r="E521" s="49">
        <f>VLOOKUP(Table311[[#This Row],[Date]],'DB Details'!$A:$Q,17)</f>
        <v>-3.5921502051109888E-2</v>
      </c>
    </row>
    <row r="522" spans="1:5" x14ac:dyDescent="0.2">
      <c r="A522" s="38">
        <v>33239</v>
      </c>
      <c r="B522" s="48">
        <f>VLOOKUP(Table311[[#This Row],[Date]],'DB Details'!$A:$L,12)</f>
        <v>39.200000000000003</v>
      </c>
      <c r="C522" s="49">
        <f>VLOOKUP(Table311[[#This Row],[Date]],'DB Details'!$A:$Q,16)</f>
        <v>-9.5024069710160919E-3</v>
      </c>
      <c r="D522" s="49">
        <f>VLOOKUP(Table311[[#This Row],[Date]],'DB Details'!$A:$Q,15)</f>
        <v>-4.6786758403052431E-3</v>
      </c>
      <c r="E522" s="49">
        <f>VLOOKUP(Table311[[#This Row],[Date]],'DB Details'!$A:$Q,17)</f>
        <v>-1.858377250133569E-2</v>
      </c>
    </row>
    <row r="523" spans="1:5" x14ac:dyDescent="0.2">
      <c r="A523" s="38">
        <v>33270</v>
      </c>
      <c r="B523" s="48">
        <f>VLOOKUP(Table311[[#This Row],[Date]],'DB Details'!$A:$L,12)</f>
        <v>39.4</v>
      </c>
      <c r="C523" s="49">
        <f>VLOOKUP(Table311[[#This Row],[Date]],'DB Details'!$A:$Q,16)</f>
        <v>-9.5024069710160919E-3</v>
      </c>
      <c r="D523" s="49">
        <f>VLOOKUP(Table311[[#This Row],[Date]],'DB Details'!$A:$Q,15)</f>
        <v>-4.6786758403052431E-3</v>
      </c>
      <c r="E523" s="49">
        <f>VLOOKUP(Table311[[#This Row],[Date]],'DB Details'!$A:$Q,17)</f>
        <v>-1.858377250133569E-2</v>
      </c>
    </row>
    <row r="524" spans="1:5" x14ac:dyDescent="0.2">
      <c r="A524" s="38">
        <v>33298</v>
      </c>
      <c r="B524" s="48">
        <f>VLOOKUP(Table311[[#This Row],[Date]],'DB Details'!$A:$L,12)</f>
        <v>40.700000000000003</v>
      </c>
      <c r="C524" s="49">
        <f>VLOOKUP(Table311[[#This Row],[Date]],'DB Details'!$A:$Q,16)</f>
        <v>-9.5024069710160919E-3</v>
      </c>
      <c r="D524" s="49">
        <f>VLOOKUP(Table311[[#This Row],[Date]],'DB Details'!$A:$Q,15)</f>
        <v>-4.6786758403052431E-3</v>
      </c>
      <c r="E524" s="49">
        <f>VLOOKUP(Table311[[#This Row],[Date]],'DB Details'!$A:$Q,17)</f>
        <v>-1.858377250133569E-2</v>
      </c>
    </row>
    <row r="525" spans="1:5" x14ac:dyDescent="0.2">
      <c r="A525" s="38">
        <v>33329</v>
      </c>
      <c r="B525" s="48">
        <f>VLOOKUP(Table311[[#This Row],[Date]],'DB Details'!$A:$L,12)</f>
        <v>42.8</v>
      </c>
      <c r="C525" s="49">
        <f>VLOOKUP(Table311[[#This Row],[Date]],'DB Details'!$A:$Q,16)</f>
        <v>-5.3888796022831757E-3</v>
      </c>
      <c r="D525" s="49">
        <f>VLOOKUP(Table311[[#This Row],[Date]],'DB Details'!$A:$Q,15)</f>
        <v>7.7971803750098564E-3</v>
      </c>
      <c r="E525" s="49">
        <f>VLOOKUP(Table311[[#This Row],[Date]],'DB Details'!$A:$Q,17)</f>
        <v>3.1555397477190723E-2</v>
      </c>
    </row>
    <row r="526" spans="1:5" x14ac:dyDescent="0.2">
      <c r="A526" s="38">
        <v>33359</v>
      </c>
      <c r="B526" s="48">
        <f>VLOOKUP(Table311[[#This Row],[Date]],'DB Details'!$A:$L,12)</f>
        <v>44.5</v>
      </c>
      <c r="C526" s="49">
        <f>VLOOKUP(Table311[[#This Row],[Date]],'DB Details'!$A:$Q,16)</f>
        <v>-5.3888796022831757E-3</v>
      </c>
      <c r="D526" s="49">
        <f>VLOOKUP(Table311[[#This Row],[Date]],'DB Details'!$A:$Q,15)</f>
        <v>7.7971803750098564E-3</v>
      </c>
      <c r="E526" s="49">
        <f>VLOOKUP(Table311[[#This Row],[Date]],'DB Details'!$A:$Q,17)</f>
        <v>3.1555397477190723E-2</v>
      </c>
    </row>
    <row r="527" spans="1:5" x14ac:dyDescent="0.2">
      <c r="A527" s="38">
        <v>33390</v>
      </c>
      <c r="B527" s="48">
        <f>VLOOKUP(Table311[[#This Row],[Date]],'DB Details'!$A:$L,12)</f>
        <v>50.3</v>
      </c>
      <c r="C527" s="49">
        <f>VLOOKUP(Table311[[#This Row],[Date]],'DB Details'!$A:$Q,16)</f>
        <v>-5.3888796022831757E-3</v>
      </c>
      <c r="D527" s="49">
        <f>VLOOKUP(Table311[[#This Row],[Date]],'DB Details'!$A:$Q,15)</f>
        <v>7.7971803750098564E-3</v>
      </c>
      <c r="E527" s="49">
        <f>VLOOKUP(Table311[[#This Row],[Date]],'DB Details'!$A:$Q,17)</f>
        <v>3.1555397477190723E-2</v>
      </c>
    </row>
    <row r="528" spans="1:5" x14ac:dyDescent="0.2">
      <c r="A528" s="38">
        <v>33420</v>
      </c>
      <c r="B528" s="48">
        <f>VLOOKUP(Table311[[#This Row],[Date]],'DB Details'!$A:$L,12)</f>
        <v>50.6</v>
      </c>
      <c r="C528" s="49">
        <f>VLOOKUP(Table311[[#This Row],[Date]],'DB Details'!$A:$Q,16)</f>
        <v>-1.0271685005062319E-3</v>
      </c>
      <c r="D528" s="49">
        <f>VLOOKUP(Table311[[#This Row],[Date]],'DB Details'!$A:$Q,15)</f>
        <v>5.0533843082881079E-3</v>
      </c>
      <c r="E528" s="49">
        <f>VLOOKUP(Table311[[#This Row],[Date]],'DB Details'!$A:$Q,17)</f>
        <v>2.0367274229972528E-2</v>
      </c>
    </row>
    <row r="529" spans="1:5" x14ac:dyDescent="0.2">
      <c r="A529" s="38">
        <v>33451</v>
      </c>
      <c r="B529" s="48">
        <f>VLOOKUP(Table311[[#This Row],[Date]],'DB Details'!$A:$L,12)</f>
        <v>52.9</v>
      </c>
      <c r="C529" s="49">
        <f>VLOOKUP(Table311[[#This Row],[Date]],'DB Details'!$A:$Q,16)</f>
        <v>-1.0271685005062319E-3</v>
      </c>
      <c r="D529" s="49">
        <f>VLOOKUP(Table311[[#This Row],[Date]],'DB Details'!$A:$Q,15)</f>
        <v>5.0533843082881079E-3</v>
      </c>
      <c r="E529" s="49">
        <f>VLOOKUP(Table311[[#This Row],[Date]],'DB Details'!$A:$Q,17)</f>
        <v>2.0367274229972528E-2</v>
      </c>
    </row>
    <row r="530" spans="1:5" x14ac:dyDescent="0.2">
      <c r="A530" s="38">
        <v>33482</v>
      </c>
      <c r="B530" s="48">
        <f>VLOOKUP(Table311[[#This Row],[Date]],'DB Details'!$A:$L,12)</f>
        <v>54.9</v>
      </c>
      <c r="C530" s="49">
        <f>VLOOKUP(Table311[[#This Row],[Date]],'DB Details'!$A:$Q,16)</f>
        <v>-1.0271685005062319E-3</v>
      </c>
      <c r="D530" s="49">
        <f>VLOOKUP(Table311[[#This Row],[Date]],'DB Details'!$A:$Q,15)</f>
        <v>5.0533843082881079E-3</v>
      </c>
      <c r="E530" s="49">
        <f>VLOOKUP(Table311[[#This Row],[Date]],'DB Details'!$A:$Q,17)</f>
        <v>2.0367274229972528E-2</v>
      </c>
    </row>
    <row r="531" spans="1:5" x14ac:dyDescent="0.2">
      <c r="A531" s="38">
        <v>33512</v>
      </c>
      <c r="B531" s="48">
        <f>VLOOKUP(Table311[[#This Row],[Date]],'DB Details'!$A:$L,12)</f>
        <v>53.1</v>
      </c>
      <c r="C531" s="49">
        <f>VLOOKUP(Table311[[#This Row],[Date]],'DB Details'!$A:$Q,16)</f>
        <v>1.166503342248571E-2</v>
      </c>
      <c r="D531" s="49">
        <f>VLOOKUP(Table311[[#This Row],[Date]],'DB Details'!$A:$Q,15)</f>
        <v>3.4856390224669632E-3</v>
      </c>
      <c r="E531" s="49">
        <f>VLOOKUP(Table311[[#This Row],[Date]],'DB Details'!$A:$Q,17)</f>
        <v>1.401562371143839E-2</v>
      </c>
    </row>
    <row r="532" spans="1:5" x14ac:dyDescent="0.2">
      <c r="A532" s="38">
        <v>33543</v>
      </c>
      <c r="B532" s="48">
        <f>VLOOKUP(Table311[[#This Row],[Date]],'DB Details'!$A:$L,12)</f>
        <v>49.5</v>
      </c>
      <c r="C532" s="49">
        <f>VLOOKUP(Table311[[#This Row],[Date]],'DB Details'!$A:$Q,16)</f>
        <v>1.166503342248571E-2</v>
      </c>
      <c r="D532" s="49">
        <f>VLOOKUP(Table311[[#This Row],[Date]],'DB Details'!$A:$Q,15)</f>
        <v>3.4856390224669632E-3</v>
      </c>
      <c r="E532" s="49">
        <f>VLOOKUP(Table311[[#This Row],[Date]],'DB Details'!$A:$Q,17)</f>
        <v>1.401562371143839E-2</v>
      </c>
    </row>
    <row r="533" spans="1:5" x14ac:dyDescent="0.2">
      <c r="A533" s="38">
        <v>33573</v>
      </c>
      <c r="B533" s="48">
        <f>VLOOKUP(Table311[[#This Row],[Date]],'DB Details'!$A:$L,12)</f>
        <v>46.8</v>
      </c>
      <c r="C533" s="49">
        <f>VLOOKUP(Table311[[#This Row],[Date]],'DB Details'!$A:$Q,16)</f>
        <v>1.166503342248571E-2</v>
      </c>
      <c r="D533" s="49">
        <f>VLOOKUP(Table311[[#This Row],[Date]],'DB Details'!$A:$Q,15)</f>
        <v>3.4856390224669632E-3</v>
      </c>
      <c r="E533" s="49">
        <f>VLOOKUP(Table311[[#This Row],[Date]],'DB Details'!$A:$Q,17)</f>
        <v>1.401562371143839E-2</v>
      </c>
    </row>
    <row r="534" spans="1:5" x14ac:dyDescent="0.2">
      <c r="A534" s="38">
        <v>33604</v>
      </c>
      <c r="B534" s="48">
        <f>VLOOKUP(Table311[[#This Row],[Date]],'DB Details'!$A:$L,12)</f>
        <v>47.3</v>
      </c>
      <c r="C534" s="49">
        <f>VLOOKUP(Table311[[#This Row],[Date]],'DB Details'!$A:$Q,16)</f>
        <v>2.8588691053506081E-2</v>
      </c>
      <c r="D534" s="49">
        <f>VLOOKUP(Table311[[#This Row],[Date]],'DB Details'!$A:$Q,15)</f>
        <v>1.19715757414335E-2</v>
      </c>
      <c r="E534" s="49">
        <f>VLOOKUP(Table311[[#This Row],[Date]],'DB Details'!$A:$Q,17)</f>
        <v>4.8753098259492589E-2</v>
      </c>
    </row>
    <row r="535" spans="1:5" x14ac:dyDescent="0.2">
      <c r="A535" s="38">
        <v>33635</v>
      </c>
      <c r="B535" s="48">
        <f>VLOOKUP(Table311[[#This Row],[Date]],'DB Details'!$A:$L,12)</f>
        <v>52.7</v>
      </c>
      <c r="C535" s="49">
        <f>VLOOKUP(Table311[[#This Row],[Date]],'DB Details'!$A:$Q,16)</f>
        <v>2.8588691053506081E-2</v>
      </c>
      <c r="D535" s="49">
        <f>VLOOKUP(Table311[[#This Row],[Date]],'DB Details'!$A:$Q,15)</f>
        <v>1.19715757414335E-2</v>
      </c>
      <c r="E535" s="49">
        <f>VLOOKUP(Table311[[#This Row],[Date]],'DB Details'!$A:$Q,17)</f>
        <v>4.8753098259492589E-2</v>
      </c>
    </row>
    <row r="536" spans="1:5" x14ac:dyDescent="0.2">
      <c r="A536" s="38">
        <v>33664</v>
      </c>
      <c r="B536" s="48">
        <f>VLOOKUP(Table311[[#This Row],[Date]],'DB Details'!$A:$L,12)</f>
        <v>54.6</v>
      </c>
      <c r="C536" s="49">
        <f>VLOOKUP(Table311[[#This Row],[Date]],'DB Details'!$A:$Q,16)</f>
        <v>2.8588691053506081E-2</v>
      </c>
      <c r="D536" s="49">
        <f>VLOOKUP(Table311[[#This Row],[Date]],'DB Details'!$A:$Q,15)</f>
        <v>1.19715757414335E-2</v>
      </c>
      <c r="E536" s="49">
        <f>VLOOKUP(Table311[[#This Row],[Date]],'DB Details'!$A:$Q,17)</f>
        <v>4.8753098259492589E-2</v>
      </c>
    </row>
    <row r="537" spans="1:5" x14ac:dyDescent="0.2">
      <c r="A537" s="38">
        <v>33695</v>
      </c>
      <c r="B537" s="48">
        <f>VLOOKUP(Table311[[#This Row],[Date]],'DB Details'!$A:$L,12)</f>
        <v>52.6</v>
      </c>
      <c r="C537" s="49">
        <f>VLOOKUP(Table311[[#This Row],[Date]],'DB Details'!$A:$Q,16)</f>
        <v>3.1697558206670688E-2</v>
      </c>
      <c r="D537" s="49">
        <f>VLOOKUP(Table311[[#This Row],[Date]],'DB Details'!$A:$Q,15)</f>
        <v>1.0843206039467399E-2</v>
      </c>
      <c r="E537" s="49">
        <f>VLOOKUP(Table311[[#This Row],[Date]],'DB Details'!$A:$Q,17)</f>
        <v>4.4083388249948292E-2</v>
      </c>
    </row>
    <row r="538" spans="1:5" x14ac:dyDescent="0.2">
      <c r="A538" s="38">
        <v>33725</v>
      </c>
      <c r="B538" s="48">
        <f>VLOOKUP(Table311[[#This Row],[Date]],'DB Details'!$A:$L,12)</f>
        <v>55.7</v>
      </c>
      <c r="C538" s="49">
        <f>VLOOKUP(Table311[[#This Row],[Date]],'DB Details'!$A:$Q,16)</f>
        <v>3.1697558206670688E-2</v>
      </c>
      <c r="D538" s="49">
        <f>VLOOKUP(Table311[[#This Row],[Date]],'DB Details'!$A:$Q,15)</f>
        <v>1.0843206039467399E-2</v>
      </c>
      <c r="E538" s="49">
        <f>VLOOKUP(Table311[[#This Row],[Date]],'DB Details'!$A:$Q,17)</f>
        <v>4.4083388249948292E-2</v>
      </c>
    </row>
    <row r="539" spans="1:5" x14ac:dyDescent="0.2">
      <c r="A539" s="38">
        <v>33756</v>
      </c>
      <c r="B539" s="48">
        <f>VLOOKUP(Table311[[#This Row],[Date]],'DB Details'!$A:$L,12)</f>
        <v>53.6</v>
      </c>
      <c r="C539" s="49">
        <f>VLOOKUP(Table311[[#This Row],[Date]],'DB Details'!$A:$Q,16)</f>
        <v>3.1697558206670688E-2</v>
      </c>
      <c r="D539" s="49">
        <f>VLOOKUP(Table311[[#This Row],[Date]],'DB Details'!$A:$Q,15)</f>
        <v>1.0843206039467399E-2</v>
      </c>
      <c r="E539" s="49">
        <f>VLOOKUP(Table311[[#This Row],[Date]],'DB Details'!$A:$Q,17)</f>
        <v>4.4083388249948292E-2</v>
      </c>
    </row>
    <row r="540" spans="1:5" x14ac:dyDescent="0.2">
      <c r="A540" s="38">
        <v>33786</v>
      </c>
      <c r="B540" s="48">
        <f>VLOOKUP(Table311[[#This Row],[Date]],'DB Details'!$A:$L,12)</f>
        <v>53.9</v>
      </c>
      <c r="C540" s="49">
        <f>VLOOKUP(Table311[[#This Row],[Date]],'DB Details'!$A:$Q,16)</f>
        <v>3.6653228785096012E-2</v>
      </c>
      <c r="D540" s="49">
        <f>VLOOKUP(Table311[[#This Row],[Date]],'DB Details'!$A:$Q,15)</f>
        <v>9.8810718866332772E-3</v>
      </c>
      <c r="E540" s="49">
        <f>VLOOKUP(Table311[[#This Row],[Date]],'DB Details'!$A:$Q,17)</f>
        <v>4.0113969545816142E-2</v>
      </c>
    </row>
    <row r="541" spans="1:5" x14ac:dyDescent="0.2">
      <c r="A541" s="38">
        <v>33817</v>
      </c>
      <c r="B541" s="48">
        <f>VLOOKUP(Table311[[#This Row],[Date]],'DB Details'!$A:$L,12)</f>
        <v>53.4</v>
      </c>
      <c r="C541" s="49">
        <f>VLOOKUP(Table311[[#This Row],[Date]],'DB Details'!$A:$Q,16)</f>
        <v>3.6653228785096012E-2</v>
      </c>
      <c r="D541" s="49">
        <f>VLOOKUP(Table311[[#This Row],[Date]],'DB Details'!$A:$Q,15)</f>
        <v>9.8810718866332772E-3</v>
      </c>
      <c r="E541" s="49">
        <f>VLOOKUP(Table311[[#This Row],[Date]],'DB Details'!$A:$Q,17)</f>
        <v>4.0113969545816142E-2</v>
      </c>
    </row>
    <row r="542" spans="1:5" x14ac:dyDescent="0.2">
      <c r="A542" s="38">
        <v>33848</v>
      </c>
      <c r="B542" s="48">
        <f>VLOOKUP(Table311[[#This Row],[Date]],'DB Details'!$A:$L,12)</f>
        <v>49.7</v>
      </c>
      <c r="C542" s="49">
        <f>VLOOKUP(Table311[[#This Row],[Date]],'DB Details'!$A:$Q,16)</f>
        <v>3.6653228785096012E-2</v>
      </c>
      <c r="D542" s="49">
        <f>VLOOKUP(Table311[[#This Row],[Date]],'DB Details'!$A:$Q,15)</f>
        <v>9.8810718866332772E-3</v>
      </c>
      <c r="E542" s="49">
        <f>VLOOKUP(Table311[[#This Row],[Date]],'DB Details'!$A:$Q,17)</f>
        <v>4.0113969545816142E-2</v>
      </c>
    </row>
    <row r="543" spans="1:5" x14ac:dyDescent="0.2">
      <c r="A543" s="38">
        <v>33878</v>
      </c>
      <c r="B543" s="48">
        <f>VLOOKUP(Table311[[#This Row],[Date]],'DB Details'!$A:$L,12)</f>
        <v>50.3</v>
      </c>
      <c r="C543" s="49">
        <f>VLOOKUP(Table311[[#This Row],[Date]],'DB Details'!$A:$Q,16)</f>
        <v>4.3825876436383887E-2</v>
      </c>
      <c r="D543" s="49">
        <f>VLOOKUP(Table311[[#This Row],[Date]],'DB Details'!$A:$Q,15)</f>
        <v>1.042879871365018E-2</v>
      </c>
      <c r="E543" s="49">
        <f>VLOOKUP(Table311[[#This Row],[Date]],'DB Details'!$A:$Q,17)</f>
        <v>4.2372302676989992E-2</v>
      </c>
    </row>
    <row r="544" spans="1:5" x14ac:dyDescent="0.2">
      <c r="A544" s="38">
        <v>33909</v>
      </c>
      <c r="B544" s="48">
        <f>VLOOKUP(Table311[[#This Row],[Date]],'DB Details'!$A:$L,12)</f>
        <v>53.6</v>
      </c>
      <c r="C544" s="49">
        <f>VLOOKUP(Table311[[#This Row],[Date]],'DB Details'!$A:$Q,16)</f>
        <v>4.3825876436383887E-2</v>
      </c>
      <c r="D544" s="49">
        <f>VLOOKUP(Table311[[#This Row],[Date]],'DB Details'!$A:$Q,15)</f>
        <v>1.042879871365018E-2</v>
      </c>
      <c r="E544" s="49">
        <f>VLOOKUP(Table311[[#This Row],[Date]],'DB Details'!$A:$Q,17)</f>
        <v>4.2372302676989992E-2</v>
      </c>
    </row>
    <row r="545" spans="1:5" x14ac:dyDescent="0.2">
      <c r="A545" s="38">
        <v>33939</v>
      </c>
      <c r="B545" s="48">
        <f>VLOOKUP(Table311[[#This Row],[Date]],'DB Details'!$A:$L,12)</f>
        <v>54.2</v>
      </c>
      <c r="C545" s="49">
        <f>VLOOKUP(Table311[[#This Row],[Date]],'DB Details'!$A:$Q,16)</f>
        <v>4.3825876436383887E-2</v>
      </c>
      <c r="D545" s="49">
        <f>VLOOKUP(Table311[[#This Row],[Date]],'DB Details'!$A:$Q,15)</f>
        <v>1.042879871365018E-2</v>
      </c>
      <c r="E545" s="49">
        <f>VLOOKUP(Table311[[#This Row],[Date]],'DB Details'!$A:$Q,17)</f>
        <v>4.2372302676989992E-2</v>
      </c>
    </row>
    <row r="546" spans="1:5" x14ac:dyDescent="0.2">
      <c r="A546" s="38">
        <v>33970</v>
      </c>
      <c r="B546" s="48">
        <f>VLOOKUP(Table311[[#This Row],[Date]],'DB Details'!$A:$L,12)</f>
        <v>55.8</v>
      </c>
      <c r="C546" s="49">
        <f>VLOOKUP(Table311[[#This Row],[Date]],'DB Details'!$A:$Q,16)</f>
        <v>3.319981753469755E-2</v>
      </c>
      <c r="D546" s="49">
        <f>VLOOKUP(Table311[[#This Row],[Date]],'DB Details'!$A:$Q,15)</f>
        <v>1.6697909194549321E-3</v>
      </c>
      <c r="E546" s="49">
        <f>VLOOKUP(Table311[[#This Row],[Date]],'DB Details'!$A:$Q,17)</f>
        <v>6.6959115187377183E-3</v>
      </c>
    </row>
    <row r="547" spans="1:5" x14ac:dyDescent="0.2">
      <c r="A547" s="38">
        <v>34001</v>
      </c>
      <c r="B547" s="48">
        <f>VLOOKUP(Table311[[#This Row],[Date]],'DB Details'!$A:$L,12)</f>
        <v>55.2</v>
      </c>
      <c r="C547" s="49">
        <f>VLOOKUP(Table311[[#This Row],[Date]],'DB Details'!$A:$Q,16)</f>
        <v>3.319981753469755E-2</v>
      </c>
      <c r="D547" s="49">
        <f>VLOOKUP(Table311[[#This Row],[Date]],'DB Details'!$A:$Q,15)</f>
        <v>1.6697909194549321E-3</v>
      </c>
      <c r="E547" s="49">
        <f>VLOOKUP(Table311[[#This Row],[Date]],'DB Details'!$A:$Q,17)</f>
        <v>6.6959115187377183E-3</v>
      </c>
    </row>
    <row r="548" spans="1:5" x14ac:dyDescent="0.2">
      <c r="A548" s="38">
        <v>34029</v>
      </c>
      <c r="B548" s="48">
        <f>VLOOKUP(Table311[[#This Row],[Date]],'DB Details'!$A:$L,12)</f>
        <v>53.5</v>
      </c>
      <c r="C548" s="49">
        <f>VLOOKUP(Table311[[#This Row],[Date]],'DB Details'!$A:$Q,16)</f>
        <v>3.319981753469755E-2</v>
      </c>
      <c r="D548" s="49">
        <f>VLOOKUP(Table311[[#This Row],[Date]],'DB Details'!$A:$Q,15)</f>
        <v>1.6697909194549321E-3</v>
      </c>
      <c r="E548" s="49">
        <f>VLOOKUP(Table311[[#This Row],[Date]],'DB Details'!$A:$Q,17)</f>
        <v>6.6959115187377183E-3</v>
      </c>
    </row>
    <row r="549" spans="1:5" x14ac:dyDescent="0.2">
      <c r="A549" s="38">
        <v>34060</v>
      </c>
      <c r="B549" s="48">
        <f>VLOOKUP(Table311[[#This Row],[Date]],'DB Details'!$A:$L,12)</f>
        <v>50.2</v>
      </c>
      <c r="C549" s="49">
        <f>VLOOKUP(Table311[[#This Row],[Date]],'DB Details'!$A:$Q,16)</f>
        <v>2.806667390440774E-2</v>
      </c>
      <c r="D549" s="49">
        <f>VLOOKUP(Table311[[#This Row],[Date]],'DB Details'!$A:$Q,15)</f>
        <v>5.8211345328307244E-3</v>
      </c>
      <c r="E549" s="49">
        <f>VLOOKUP(Table311[[#This Row],[Date]],'DB Details'!$A:$Q,17)</f>
        <v>2.348864193376721E-2</v>
      </c>
    </row>
    <row r="550" spans="1:5" x14ac:dyDescent="0.2">
      <c r="A550" s="38">
        <v>34090</v>
      </c>
      <c r="B550" s="48">
        <f>VLOOKUP(Table311[[#This Row],[Date]],'DB Details'!$A:$L,12)</f>
        <v>51.2</v>
      </c>
      <c r="C550" s="49">
        <f>VLOOKUP(Table311[[#This Row],[Date]],'DB Details'!$A:$Q,16)</f>
        <v>2.806667390440774E-2</v>
      </c>
      <c r="D550" s="49">
        <f>VLOOKUP(Table311[[#This Row],[Date]],'DB Details'!$A:$Q,15)</f>
        <v>5.8211345328307244E-3</v>
      </c>
      <c r="E550" s="49">
        <f>VLOOKUP(Table311[[#This Row],[Date]],'DB Details'!$A:$Q,17)</f>
        <v>2.348864193376721E-2</v>
      </c>
    </row>
    <row r="551" spans="1:5" x14ac:dyDescent="0.2">
      <c r="A551" s="38">
        <v>34121</v>
      </c>
      <c r="B551" s="48">
        <f>VLOOKUP(Table311[[#This Row],[Date]],'DB Details'!$A:$L,12)</f>
        <v>49.6</v>
      </c>
      <c r="C551" s="49">
        <f>VLOOKUP(Table311[[#This Row],[Date]],'DB Details'!$A:$Q,16)</f>
        <v>2.806667390440774E-2</v>
      </c>
      <c r="D551" s="49">
        <f>VLOOKUP(Table311[[#This Row],[Date]],'DB Details'!$A:$Q,15)</f>
        <v>5.8211345328307244E-3</v>
      </c>
      <c r="E551" s="49">
        <f>VLOOKUP(Table311[[#This Row],[Date]],'DB Details'!$A:$Q,17)</f>
        <v>2.348864193376721E-2</v>
      </c>
    </row>
    <row r="552" spans="1:5" x14ac:dyDescent="0.2">
      <c r="A552" s="38">
        <v>34151</v>
      </c>
      <c r="B552" s="48">
        <f>VLOOKUP(Table311[[#This Row],[Date]],'DB Details'!$A:$L,12)</f>
        <v>50.2</v>
      </c>
      <c r="C552" s="49">
        <f>VLOOKUP(Table311[[#This Row],[Date]],'DB Details'!$A:$Q,16)</f>
        <v>2.2865157608157161E-2</v>
      </c>
      <c r="D552" s="49">
        <f>VLOOKUP(Table311[[#This Row],[Date]],'DB Details'!$A:$Q,15)</f>
        <v>4.771565873036193E-3</v>
      </c>
      <c r="E552" s="49">
        <f>VLOOKUP(Table311[[#This Row],[Date]],'DB Details'!$A:$Q,17)</f>
        <v>1.9223305608814249E-2</v>
      </c>
    </row>
    <row r="553" spans="1:5" x14ac:dyDescent="0.2">
      <c r="A553" s="38">
        <v>34182</v>
      </c>
      <c r="B553" s="48">
        <f>VLOOKUP(Table311[[#This Row],[Date]],'DB Details'!$A:$L,12)</f>
        <v>50.7</v>
      </c>
      <c r="C553" s="49">
        <f>VLOOKUP(Table311[[#This Row],[Date]],'DB Details'!$A:$Q,16)</f>
        <v>2.2865157608157161E-2</v>
      </c>
      <c r="D553" s="49">
        <f>VLOOKUP(Table311[[#This Row],[Date]],'DB Details'!$A:$Q,15)</f>
        <v>4.771565873036193E-3</v>
      </c>
      <c r="E553" s="49">
        <f>VLOOKUP(Table311[[#This Row],[Date]],'DB Details'!$A:$Q,17)</f>
        <v>1.9223305608814249E-2</v>
      </c>
    </row>
    <row r="554" spans="1:5" x14ac:dyDescent="0.2">
      <c r="A554" s="38">
        <v>34213</v>
      </c>
      <c r="B554" s="48">
        <f>VLOOKUP(Table311[[#This Row],[Date]],'DB Details'!$A:$L,12)</f>
        <v>50.8</v>
      </c>
      <c r="C554" s="49">
        <f>VLOOKUP(Table311[[#This Row],[Date]],'DB Details'!$A:$Q,16)</f>
        <v>2.2865157608157161E-2</v>
      </c>
      <c r="D554" s="49">
        <f>VLOOKUP(Table311[[#This Row],[Date]],'DB Details'!$A:$Q,15)</f>
        <v>4.771565873036193E-3</v>
      </c>
      <c r="E554" s="49">
        <f>VLOOKUP(Table311[[#This Row],[Date]],'DB Details'!$A:$Q,17)</f>
        <v>1.9223305608814249E-2</v>
      </c>
    </row>
    <row r="555" spans="1:5" x14ac:dyDescent="0.2">
      <c r="A555" s="38">
        <v>34243</v>
      </c>
      <c r="B555" s="48">
        <f>VLOOKUP(Table311[[#This Row],[Date]],'DB Details'!$A:$L,12)</f>
        <v>53.4</v>
      </c>
      <c r="C555" s="49">
        <f>VLOOKUP(Table311[[#This Row],[Date]],'DB Details'!$A:$Q,16)</f>
        <v>2.6076154944646868E-2</v>
      </c>
      <c r="D555" s="49">
        <f>VLOOKUP(Table311[[#This Row],[Date]],'DB Details'!$A:$Q,15)</f>
        <v>1.360075560087943E-2</v>
      </c>
      <c r="E555" s="49">
        <f>VLOOKUP(Table311[[#This Row],[Date]],'DB Details'!$A:$Q,17)</f>
        <v>5.5523003439976508E-2</v>
      </c>
    </row>
    <row r="556" spans="1:5" x14ac:dyDescent="0.2">
      <c r="A556" s="38">
        <v>34274</v>
      </c>
      <c r="B556" s="48">
        <f>VLOOKUP(Table311[[#This Row],[Date]],'DB Details'!$A:$L,12)</f>
        <v>53.8</v>
      </c>
      <c r="C556" s="49">
        <f>VLOOKUP(Table311[[#This Row],[Date]],'DB Details'!$A:$Q,16)</f>
        <v>2.6076154944646868E-2</v>
      </c>
      <c r="D556" s="49">
        <f>VLOOKUP(Table311[[#This Row],[Date]],'DB Details'!$A:$Q,15)</f>
        <v>1.360075560087943E-2</v>
      </c>
      <c r="E556" s="49">
        <f>VLOOKUP(Table311[[#This Row],[Date]],'DB Details'!$A:$Q,17)</f>
        <v>5.5523003439976508E-2</v>
      </c>
    </row>
    <row r="557" spans="1:5" x14ac:dyDescent="0.2">
      <c r="A557" s="38">
        <v>34304</v>
      </c>
      <c r="B557" s="48">
        <f>VLOOKUP(Table311[[#This Row],[Date]],'DB Details'!$A:$L,12)</f>
        <v>55.6</v>
      </c>
      <c r="C557" s="49">
        <f>VLOOKUP(Table311[[#This Row],[Date]],'DB Details'!$A:$Q,16)</f>
        <v>2.6076154944646868E-2</v>
      </c>
      <c r="D557" s="49">
        <f>VLOOKUP(Table311[[#This Row],[Date]],'DB Details'!$A:$Q,15)</f>
        <v>1.360075560087943E-2</v>
      </c>
      <c r="E557" s="49">
        <f>VLOOKUP(Table311[[#This Row],[Date]],'DB Details'!$A:$Q,17)</f>
        <v>5.5523003439976508E-2</v>
      </c>
    </row>
    <row r="558" spans="1:5" x14ac:dyDescent="0.2">
      <c r="A558" s="38">
        <v>34335</v>
      </c>
      <c r="B558" s="48">
        <f>VLOOKUP(Table311[[#This Row],[Date]],'DB Details'!$A:$L,12)</f>
        <v>56</v>
      </c>
      <c r="C558" s="49">
        <f>VLOOKUP(Table311[[#This Row],[Date]],'DB Details'!$A:$Q,16)</f>
        <v>3.4305230144305927E-2</v>
      </c>
      <c r="D558" s="49">
        <f>VLOOKUP(Table311[[#This Row],[Date]],'DB Details'!$A:$Q,15)</f>
        <v>9.7031284012597131E-3</v>
      </c>
      <c r="E558" s="49">
        <f>VLOOKUP(Table311[[#This Row],[Date]],'DB Details'!$A:$Q,17)</f>
        <v>3.9381080899375531E-2</v>
      </c>
    </row>
    <row r="559" spans="1:5" x14ac:dyDescent="0.2">
      <c r="A559" s="38">
        <v>34366</v>
      </c>
      <c r="B559" s="48">
        <f>VLOOKUP(Table311[[#This Row],[Date]],'DB Details'!$A:$L,12)</f>
        <v>56.5</v>
      </c>
      <c r="C559" s="49">
        <f>VLOOKUP(Table311[[#This Row],[Date]],'DB Details'!$A:$Q,16)</f>
        <v>3.4305230144305927E-2</v>
      </c>
      <c r="D559" s="49">
        <f>VLOOKUP(Table311[[#This Row],[Date]],'DB Details'!$A:$Q,15)</f>
        <v>9.7031284012597131E-3</v>
      </c>
      <c r="E559" s="49">
        <f>VLOOKUP(Table311[[#This Row],[Date]],'DB Details'!$A:$Q,17)</f>
        <v>3.9381080899375531E-2</v>
      </c>
    </row>
    <row r="560" spans="1:5" x14ac:dyDescent="0.2">
      <c r="A560" s="38">
        <v>34394</v>
      </c>
      <c r="B560" s="48">
        <f>VLOOKUP(Table311[[#This Row],[Date]],'DB Details'!$A:$L,12)</f>
        <v>56.9</v>
      </c>
      <c r="C560" s="49">
        <f>VLOOKUP(Table311[[#This Row],[Date]],'DB Details'!$A:$Q,16)</f>
        <v>3.4305230144305927E-2</v>
      </c>
      <c r="D560" s="49">
        <f>VLOOKUP(Table311[[#This Row],[Date]],'DB Details'!$A:$Q,15)</f>
        <v>9.7031284012597131E-3</v>
      </c>
      <c r="E560" s="49">
        <f>VLOOKUP(Table311[[#This Row],[Date]],'DB Details'!$A:$Q,17)</f>
        <v>3.9381080899375531E-2</v>
      </c>
    </row>
    <row r="561" spans="1:5" x14ac:dyDescent="0.2">
      <c r="A561" s="38">
        <v>34425</v>
      </c>
      <c r="B561" s="48">
        <f>VLOOKUP(Table311[[#This Row],[Date]],'DB Details'!$A:$L,12)</f>
        <v>57.4</v>
      </c>
      <c r="C561" s="49">
        <f>VLOOKUP(Table311[[#This Row],[Date]],'DB Details'!$A:$Q,16)</f>
        <v>4.2253997023570897E-2</v>
      </c>
      <c r="D561" s="49">
        <f>VLOOKUP(Table311[[#This Row],[Date]],'DB Details'!$A:$Q,15)</f>
        <v>1.3550997524554961E-2</v>
      </c>
      <c r="E561" s="49">
        <f>VLOOKUP(Table311[[#This Row],[Date]],'DB Details'!$A:$Q,17)</f>
        <v>5.5315754474926093E-2</v>
      </c>
    </row>
    <row r="562" spans="1:5" x14ac:dyDescent="0.2">
      <c r="A562" s="38">
        <v>34455</v>
      </c>
      <c r="B562" s="48">
        <f>VLOOKUP(Table311[[#This Row],[Date]],'DB Details'!$A:$L,12)</f>
        <v>58.2</v>
      </c>
      <c r="C562" s="49">
        <f>VLOOKUP(Table311[[#This Row],[Date]],'DB Details'!$A:$Q,16)</f>
        <v>4.2253997023570897E-2</v>
      </c>
      <c r="D562" s="49">
        <f>VLOOKUP(Table311[[#This Row],[Date]],'DB Details'!$A:$Q,15)</f>
        <v>1.3550997524554961E-2</v>
      </c>
      <c r="E562" s="49">
        <f>VLOOKUP(Table311[[#This Row],[Date]],'DB Details'!$A:$Q,17)</f>
        <v>5.5315754474926093E-2</v>
      </c>
    </row>
    <row r="563" spans="1:5" x14ac:dyDescent="0.2">
      <c r="A563" s="38">
        <v>34486</v>
      </c>
      <c r="B563" s="48">
        <f>VLOOKUP(Table311[[#This Row],[Date]],'DB Details'!$A:$L,12)</f>
        <v>58.8</v>
      </c>
      <c r="C563" s="49">
        <f>VLOOKUP(Table311[[#This Row],[Date]],'DB Details'!$A:$Q,16)</f>
        <v>4.2253997023570897E-2</v>
      </c>
      <c r="D563" s="49">
        <f>VLOOKUP(Table311[[#This Row],[Date]],'DB Details'!$A:$Q,15)</f>
        <v>1.3550997524554961E-2</v>
      </c>
      <c r="E563" s="49">
        <f>VLOOKUP(Table311[[#This Row],[Date]],'DB Details'!$A:$Q,17)</f>
        <v>5.5315754474926093E-2</v>
      </c>
    </row>
    <row r="564" spans="1:5" x14ac:dyDescent="0.2">
      <c r="A564" s="38">
        <v>34516</v>
      </c>
      <c r="B564" s="48">
        <f>VLOOKUP(Table311[[#This Row],[Date]],'DB Details'!$A:$L,12)</f>
        <v>58.5</v>
      </c>
      <c r="C564" s="49">
        <f>VLOOKUP(Table311[[#This Row],[Date]],'DB Details'!$A:$Q,16)</f>
        <v>4.3367848596343253E-2</v>
      </c>
      <c r="D564" s="49">
        <f>VLOOKUP(Table311[[#This Row],[Date]],'DB Details'!$A:$Q,15)</f>
        <v>5.8453601613005493E-3</v>
      </c>
      <c r="E564" s="49">
        <f>VLOOKUP(Table311[[#This Row],[Date]],'DB Details'!$A:$Q,17)</f>
        <v>2.358725012773033E-2</v>
      </c>
    </row>
    <row r="565" spans="1:5" x14ac:dyDescent="0.2">
      <c r="A565" s="38">
        <v>34547</v>
      </c>
      <c r="B565" s="48">
        <f>VLOOKUP(Table311[[#This Row],[Date]],'DB Details'!$A:$L,12)</f>
        <v>58</v>
      </c>
      <c r="C565" s="49">
        <f>VLOOKUP(Table311[[#This Row],[Date]],'DB Details'!$A:$Q,16)</f>
        <v>4.3367848596343253E-2</v>
      </c>
      <c r="D565" s="49">
        <f>VLOOKUP(Table311[[#This Row],[Date]],'DB Details'!$A:$Q,15)</f>
        <v>5.8453601613005493E-3</v>
      </c>
      <c r="E565" s="49">
        <f>VLOOKUP(Table311[[#This Row],[Date]],'DB Details'!$A:$Q,17)</f>
        <v>2.358725012773033E-2</v>
      </c>
    </row>
    <row r="566" spans="1:5" x14ac:dyDescent="0.2">
      <c r="A566" s="38">
        <v>34578</v>
      </c>
      <c r="B566" s="48">
        <f>VLOOKUP(Table311[[#This Row],[Date]],'DB Details'!$A:$L,12)</f>
        <v>59</v>
      </c>
      <c r="C566" s="49">
        <f>VLOOKUP(Table311[[#This Row],[Date]],'DB Details'!$A:$Q,16)</f>
        <v>4.3367848596343253E-2</v>
      </c>
      <c r="D566" s="49">
        <f>VLOOKUP(Table311[[#This Row],[Date]],'DB Details'!$A:$Q,15)</f>
        <v>5.8453601613005493E-3</v>
      </c>
      <c r="E566" s="49">
        <f>VLOOKUP(Table311[[#This Row],[Date]],'DB Details'!$A:$Q,17)</f>
        <v>2.358725012773033E-2</v>
      </c>
    </row>
    <row r="567" spans="1:5" x14ac:dyDescent="0.2">
      <c r="A567" s="38">
        <v>34608</v>
      </c>
      <c r="B567" s="48">
        <f>VLOOKUP(Table311[[#This Row],[Date]],'DB Details'!$A:$L,12)</f>
        <v>59.4</v>
      </c>
      <c r="C567" s="49">
        <f>VLOOKUP(Table311[[#This Row],[Date]],'DB Details'!$A:$Q,16)</f>
        <v>4.1159265162524668E-2</v>
      </c>
      <c r="D567" s="49">
        <f>VLOOKUP(Table311[[#This Row],[Date]],'DB Details'!$A:$Q,15)</f>
        <v>1.1455182646587479E-2</v>
      </c>
      <c r="E567" s="49">
        <f>VLOOKUP(Table311[[#This Row],[Date]],'DB Details'!$A:$Q,17)</f>
        <v>4.6614087713841679E-2</v>
      </c>
    </row>
    <row r="568" spans="1:5" x14ac:dyDescent="0.2">
      <c r="A568" s="38">
        <v>34639</v>
      </c>
      <c r="B568" s="48">
        <f>VLOOKUP(Table311[[#This Row],[Date]],'DB Details'!$A:$L,12)</f>
        <v>59.2</v>
      </c>
      <c r="C568" s="49">
        <f>VLOOKUP(Table311[[#This Row],[Date]],'DB Details'!$A:$Q,16)</f>
        <v>4.1159265162524668E-2</v>
      </c>
      <c r="D568" s="49">
        <f>VLOOKUP(Table311[[#This Row],[Date]],'DB Details'!$A:$Q,15)</f>
        <v>1.1455182646587479E-2</v>
      </c>
      <c r="E568" s="49">
        <f>VLOOKUP(Table311[[#This Row],[Date]],'DB Details'!$A:$Q,17)</f>
        <v>4.6614087713841679E-2</v>
      </c>
    </row>
    <row r="569" spans="1:5" x14ac:dyDescent="0.2">
      <c r="A569" s="38">
        <v>34669</v>
      </c>
      <c r="B569" s="48">
        <f>VLOOKUP(Table311[[#This Row],[Date]],'DB Details'!$A:$L,12)</f>
        <v>56.1</v>
      </c>
      <c r="C569" s="49">
        <f>VLOOKUP(Table311[[#This Row],[Date]],'DB Details'!$A:$Q,16)</f>
        <v>4.1159265162524668E-2</v>
      </c>
      <c r="D569" s="49">
        <f>VLOOKUP(Table311[[#This Row],[Date]],'DB Details'!$A:$Q,15)</f>
        <v>1.1455182646587479E-2</v>
      </c>
      <c r="E569" s="49">
        <f>VLOOKUP(Table311[[#This Row],[Date]],'DB Details'!$A:$Q,17)</f>
        <v>4.6614087713841679E-2</v>
      </c>
    </row>
    <row r="570" spans="1:5" x14ac:dyDescent="0.2">
      <c r="A570" s="38">
        <v>34700</v>
      </c>
      <c r="B570" s="48">
        <f>VLOOKUP(Table311[[#This Row],[Date]],'DB Details'!$A:$L,12)</f>
        <v>57.4</v>
      </c>
      <c r="C570" s="49">
        <f>VLOOKUP(Table311[[#This Row],[Date]],'DB Details'!$A:$Q,16)</f>
        <v>3.4811302970043798E-2</v>
      </c>
      <c r="D570" s="49">
        <f>VLOOKUP(Table311[[#This Row],[Date]],'DB Details'!$A:$Q,15)</f>
        <v>3.5469547022048279E-3</v>
      </c>
      <c r="E570" s="49">
        <f>VLOOKUP(Table311[[#This Row],[Date]],'DB Details'!$A:$Q,17)</f>
        <v>1.426348278840983E-2</v>
      </c>
    </row>
    <row r="571" spans="1:5" x14ac:dyDescent="0.2">
      <c r="A571" s="38">
        <v>34731</v>
      </c>
      <c r="B571" s="48">
        <f>VLOOKUP(Table311[[#This Row],[Date]],'DB Details'!$A:$L,12)</f>
        <v>55.1</v>
      </c>
      <c r="C571" s="49">
        <f>VLOOKUP(Table311[[#This Row],[Date]],'DB Details'!$A:$Q,16)</f>
        <v>3.4811302970043798E-2</v>
      </c>
      <c r="D571" s="49">
        <f>VLOOKUP(Table311[[#This Row],[Date]],'DB Details'!$A:$Q,15)</f>
        <v>3.5469547022048279E-3</v>
      </c>
      <c r="E571" s="49">
        <f>VLOOKUP(Table311[[#This Row],[Date]],'DB Details'!$A:$Q,17)</f>
        <v>1.426348278840983E-2</v>
      </c>
    </row>
    <row r="572" spans="1:5" x14ac:dyDescent="0.2">
      <c r="A572" s="38">
        <v>34759</v>
      </c>
      <c r="B572" s="48">
        <f>VLOOKUP(Table311[[#This Row],[Date]],'DB Details'!$A:$L,12)</f>
        <v>52.1</v>
      </c>
      <c r="C572" s="49">
        <f>VLOOKUP(Table311[[#This Row],[Date]],'DB Details'!$A:$Q,16)</f>
        <v>3.4811302970043798E-2</v>
      </c>
      <c r="D572" s="49">
        <f>VLOOKUP(Table311[[#This Row],[Date]],'DB Details'!$A:$Q,15)</f>
        <v>3.5469547022048279E-3</v>
      </c>
      <c r="E572" s="49">
        <f>VLOOKUP(Table311[[#This Row],[Date]],'DB Details'!$A:$Q,17)</f>
        <v>1.426348278840983E-2</v>
      </c>
    </row>
    <row r="573" spans="1:5" x14ac:dyDescent="0.2">
      <c r="A573" s="38">
        <v>34790</v>
      </c>
      <c r="B573" s="48">
        <f>VLOOKUP(Table311[[#This Row],[Date]],'DB Details'!$A:$L,12)</f>
        <v>51.5</v>
      </c>
      <c r="C573" s="49">
        <f>VLOOKUP(Table311[[#This Row],[Date]],'DB Details'!$A:$Q,16)</f>
        <v>2.4021688692934879E-2</v>
      </c>
      <c r="D573" s="49">
        <f>VLOOKUP(Table311[[#This Row],[Date]],'DB Details'!$A:$Q,15)</f>
        <v>2.983056990776784E-3</v>
      </c>
      <c r="E573" s="49">
        <f>VLOOKUP(Table311[[#This Row],[Date]],'DB Details'!$A:$Q,17)</f>
        <v>1.198572599682368E-2</v>
      </c>
    </row>
    <row r="574" spans="1:5" x14ac:dyDescent="0.2">
      <c r="A574" s="38">
        <v>34820</v>
      </c>
      <c r="B574" s="48">
        <f>VLOOKUP(Table311[[#This Row],[Date]],'DB Details'!$A:$L,12)</f>
        <v>46.7</v>
      </c>
      <c r="C574" s="49">
        <f>VLOOKUP(Table311[[#This Row],[Date]],'DB Details'!$A:$Q,16)</f>
        <v>2.4021688692934879E-2</v>
      </c>
      <c r="D574" s="49">
        <f>VLOOKUP(Table311[[#This Row],[Date]],'DB Details'!$A:$Q,15)</f>
        <v>2.983056990776784E-3</v>
      </c>
      <c r="E574" s="49">
        <f>VLOOKUP(Table311[[#This Row],[Date]],'DB Details'!$A:$Q,17)</f>
        <v>1.198572599682368E-2</v>
      </c>
    </row>
    <row r="575" spans="1:5" x14ac:dyDescent="0.2">
      <c r="A575" s="38">
        <v>34851</v>
      </c>
      <c r="B575" s="48">
        <f>VLOOKUP(Table311[[#This Row],[Date]],'DB Details'!$A:$L,12)</f>
        <v>45.9</v>
      </c>
      <c r="C575" s="49">
        <f>VLOOKUP(Table311[[#This Row],[Date]],'DB Details'!$A:$Q,16)</f>
        <v>2.4021688692934879E-2</v>
      </c>
      <c r="D575" s="49">
        <f>VLOOKUP(Table311[[#This Row],[Date]],'DB Details'!$A:$Q,15)</f>
        <v>2.983056990776784E-3</v>
      </c>
      <c r="E575" s="49">
        <f>VLOOKUP(Table311[[#This Row],[Date]],'DB Details'!$A:$Q,17)</f>
        <v>1.198572599682368E-2</v>
      </c>
    </row>
    <row r="576" spans="1:5" x14ac:dyDescent="0.2">
      <c r="A576" s="38">
        <v>34881</v>
      </c>
      <c r="B576" s="48">
        <f>VLOOKUP(Table311[[#This Row],[Date]],'DB Details'!$A:$L,12)</f>
        <v>50.7</v>
      </c>
      <c r="C576" s="49">
        <f>VLOOKUP(Table311[[#This Row],[Date]],'DB Details'!$A:$Q,16)</f>
        <v>2.6731068555800739E-2</v>
      </c>
      <c r="D576" s="49">
        <f>VLOOKUP(Table311[[#This Row],[Date]],'DB Details'!$A:$Q,15)</f>
        <v>8.5066486809378221E-3</v>
      </c>
      <c r="E576" s="49">
        <f>VLOOKUP(Table311[[#This Row],[Date]],'DB Details'!$A:$Q,17)</f>
        <v>3.4463240659767143E-2</v>
      </c>
    </row>
    <row r="577" spans="1:5" x14ac:dyDescent="0.2">
      <c r="A577" s="38">
        <v>34912</v>
      </c>
      <c r="B577" s="48">
        <f>VLOOKUP(Table311[[#This Row],[Date]],'DB Details'!$A:$L,12)</f>
        <v>47.1</v>
      </c>
      <c r="C577" s="49">
        <f>VLOOKUP(Table311[[#This Row],[Date]],'DB Details'!$A:$Q,16)</f>
        <v>2.6731068555800739E-2</v>
      </c>
      <c r="D577" s="49">
        <f>VLOOKUP(Table311[[#This Row],[Date]],'DB Details'!$A:$Q,15)</f>
        <v>8.5066486809378221E-3</v>
      </c>
      <c r="E577" s="49">
        <f>VLOOKUP(Table311[[#This Row],[Date]],'DB Details'!$A:$Q,17)</f>
        <v>3.4463240659767143E-2</v>
      </c>
    </row>
    <row r="578" spans="1:5" x14ac:dyDescent="0.2">
      <c r="A578" s="38">
        <v>34943</v>
      </c>
      <c r="B578" s="48">
        <f>VLOOKUP(Table311[[#This Row],[Date]],'DB Details'!$A:$L,12)</f>
        <v>48.1</v>
      </c>
      <c r="C578" s="49">
        <f>VLOOKUP(Table311[[#This Row],[Date]],'DB Details'!$A:$Q,16)</f>
        <v>2.6731068555800739E-2</v>
      </c>
      <c r="D578" s="49">
        <f>VLOOKUP(Table311[[#This Row],[Date]],'DB Details'!$A:$Q,15)</f>
        <v>8.5066486809378221E-3</v>
      </c>
      <c r="E578" s="49">
        <f>VLOOKUP(Table311[[#This Row],[Date]],'DB Details'!$A:$Q,17)</f>
        <v>3.4463240659767143E-2</v>
      </c>
    </row>
    <row r="579" spans="1:5" x14ac:dyDescent="0.2">
      <c r="A579" s="38">
        <v>34973</v>
      </c>
      <c r="B579" s="48">
        <f>VLOOKUP(Table311[[#This Row],[Date]],'DB Details'!$A:$L,12)</f>
        <v>46.7</v>
      </c>
      <c r="C579" s="49">
        <f>VLOOKUP(Table311[[#This Row],[Date]],'DB Details'!$A:$Q,16)</f>
        <v>2.1995799090684429E-2</v>
      </c>
      <c r="D579" s="49">
        <f>VLOOKUP(Table311[[#This Row],[Date]],'DB Details'!$A:$Q,15)</f>
        <v>6.7903653556712273E-3</v>
      </c>
      <c r="E579" s="49">
        <f>VLOOKUP(Table311[[#This Row],[Date]],'DB Details'!$A:$Q,17)</f>
        <v>2.743937030821075E-2</v>
      </c>
    </row>
    <row r="580" spans="1:5" x14ac:dyDescent="0.2">
      <c r="A580" s="38">
        <v>35004</v>
      </c>
      <c r="B580" s="48">
        <f>VLOOKUP(Table311[[#This Row],[Date]],'DB Details'!$A:$L,12)</f>
        <v>45.9</v>
      </c>
      <c r="C580" s="49">
        <f>VLOOKUP(Table311[[#This Row],[Date]],'DB Details'!$A:$Q,16)</f>
        <v>2.1995799090684429E-2</v>
      </c>
      <c r="D580" s="49">
        <f>VLOOKUP(Table311[[#This Row],[Date]],'DB Details'!$A:$Q,15)</f>
        <v>6.7903653556712273E-3</v>
      </c>
      <c r="E580" s="49">
        <f>VLOOKUP(Table311[[#This Row],[Date]],'DB Details'!$A:$Q,17)</f>
        <v>2.743937030821075E-2</v>
      </c>
    </row>
    <row r="581" spans="1:5" x14ac:dyDescent="0.2">
      <c r="A581" s="38">
        <v>35034</v>
      </c>
      <c r="B581" s="48">
        <f>VLOOKUP(Table311[[#This Row],[Date]],'DB Details'!$A:$L,12)</f>
        <v>46.2</v>
      </c>
      <c r="C581" s="49">
        <f>VLOOKUP(Table311[[#This Row],[Date]],'DB Details'!$A:$Q,16)</f>
        <v>2.1995799090684429E-2</v>
      </c>
      <c r="D581" s="49">
        <f>VLOOKUP(Table311[[#This Row],[Date]],'DB Details'!$A:$Q,15)</f>
        <v>6.7903653556712273E-3</v>
      </c>
      <c r="E581" s="49">
        <f>VLOOKUP(Table311[[#This Row],[Date]],'DB Details'!$A:$Q,17)</f>
        <v>2.743937030821075E-2</v>
      </c>
    </row>
    <row r="582" spans="1:5" x14ac:dyDescent="0.2">
      <c r="A582" s="38">
        <v>35065</v>
      </c>
      <c r="B582" s="48">
        <f>VLOOKUP(Table311[[#This Row],[Date]],'DB Details'!$A:$L,12)</f>
        <v>45.5</v>
      </c>
      <c r="C582" s="49">
        <f>VLOOKUP(Table311[[#This Row],[Date]],'DB Details'!$A:$Q,16)</f>
        <v>2.6011039926917438E-2</v>
      </c>
      <c r="D582" s="49">
        <f>VLOOKUP(Table311[[#This Row],[Date]],'DB Details'!$A:$Q,15)</f>
        <v>7.4897132900412786E-3</v>
      </c>
      <c r="E582" s="49">
        <f>VLOOKUP(Table311[[#This Row],[Date]],'DB Details'!$A:$Q,17)</f>
        <v>3.0297111703896821E-2</v>
      </c>
    </row>
    <row r="583" spans="1:5" x14ac:dyDescent="0.2">
      <c r="A583" s="38">
        <v>35096</v>
      </c>
      <c r="B583" s="48">
        <f>VLOOKUP(Table311[[#This Row],[Date]],'DB Details'!$A:$L,12)</f>
        <v>45.9</v>
      </c>
      <c r="C583" s="49">
        <f>VLOOKUP(Table311[[#This Row],[Date]],'DB Details'!$A:$Q,16)</f>
        <v>2.6011039926917438E-2</v>
      </c>
      <c r="D583" s="49">
        <f>VLOOKUP(Table311[[#This Row],[Date]],'DB Details'!$A:$Q,15)</f>
        <v>7.4897132900412786E-3</v>
      </c>
      <c r="E583" s="49">
        <f>VLOOKUP(Table311[[#This Row],[Date]],'DB Details'!$A:$Q,17)</f>
        <v>3.0297111703896821E-2</v>
      </c>
    </row>
    <row r="584" spans="1:5" x14ac:dyDescent="0.2">
      <c r="A584" s="38">
        <v>35125</v>
      </c>
      <c r="B584" s="48">
        <f>VLOOKUP(Table311[[#This Row],[Date]],'DB Details'!$A:$L,12)</f>
        <v>46.9</v>
      </c>
      <c r="C584" s="49">
        <f>VLOOKUP(Table311[[#This Row],[Date]],'DB Details'!$A:$Q,16)</f>
        <v>2.6011039926917438E-2</v>
      </c>
      <c r="D584" s="49">
        <f>VLOOKUP(Table311[[#This Row],[Date]],'DB Details'!$A:$Q,15)</f>
        <v>7.4897132900412786E-3</v>
      </c>
      <c r="E584" s="49">
        <f>VLOOKUP(Table311[[#This Row],[Date]],'DB Details'!$A:$Q,17)</f>
        <v>3.0297111703896821E-2</v>
      </c>
    </row>
    <row r="585" spans="1:5" x14ac:dyDescent="0.2">
      <c r="A585" s="38">
        <v>35156</v>
      </c>
      <c r="B585" s="48">
        <f>VLOOKUP(Table311[[#This Row],[Date]],'DB Details'!$A:$L,12)</f>
        <v>49.3</v>
      </c>
      <c r="C585" s="49">
        <f>VLOOKUP(Table311[[#This Row],[Date]],'DB Details'!$A:$Q,16)</f>
        <v>4.0021270638061553E-2</v>
      </c>
      <c r="D585" s="49">
        <f>VLOOKUP(Table311[[#This Row],[Date]],'DB Details'!$A:$Q,15)</f>
        <v>1.6678839473595199E-2</v>
      </c>
      <c r="E585" s="49">
        <f>VLOOKUP(Table311[[#This Row],[Date]],'DB Details'!$A:$Q,17)</f>
        <v>6.8403096521844287E-2</v>
      </c>
    </row>
    <row r="586" spans="1:5" x14ac:dyDescent="0.2">
      <c r="A586" s="38">
        <v>35186</v>
      </c>
      <c r="B586" s="48">
        <f>VLOOKUP(Table311[[#This Row],[Date]],'DB Details'!$A:$L,12)</f>
        <v>49.1</v>
      </c>
      <c r="C586" s="49">
        <f>VLOOKUP(Table311[[#This Row],[Date]],'DB Details'!$A:$Q,16)</f>
        <v>4.0021270638061553E-2</v>
      </c>
      <c r="D586" s="49">
        <f>VLOOKUP(Table311[[#This Row],[Date]],'DB Details'!$A:$Q,15)</f>
        <v>1.6678839473595199E-2</v>
      </c>
      <c r="E586" s="49">
        <f>VLOOKUP(Table311[[#This Row],[Date]],'DB Details'!$A:$Q,17)</f>
        <v>6.8403096521844287E-2</v>
      </c>
    </row>
    <row r="587" spans="1:5" x14ac:dyDescent="0.2">
      <c r="A587" s="38">
        <v>35217</v>
      </c>
      <c r="B587" s="48">
        <f>VLOOKUP(Table311[[#This Row],[Date]],'DB Details'!$A:$L,12)</f>
        <v>53.6</v>
      </c>
      <c r="C587" s="49">
        <f>VLOOKUP(Table311[[#This Row],[Date]],'DB Details'!$A:$Q,16)</f>
        <v>4.0021270638061553E-2</v>
      </c>
      <c r="D587" s="49">
        <f>VLOOKUP(Table311[[#This Row],[Date]],'DB Details'!$A:$Q,15)</f>
        <v>1.6678839473595199E-2</v>
      </c>
      <c r="E587" s="49">
        <f>VLOOKUP(Table311[[#This Row],[Date]],'DB Details'!$A:$Q,17)</f>
        <v>6.8403096521844287E-2</v>
      </c>
    </row>
    <row r="588" spans="1:5" x14ac:dyDescent="0.2">
      <c r="A588" s="38">
        <v>35247</v>
      </c>
      <c r="B588" s="48">
        <f>VLOOKUP(Table311[[#This Row],[Date]],'DB Details'!$A:$L,12)</f>
        <v>49.7</v>
      </c>
      <c r="C588" s="49">
        <f>VLOOKUP(Table311[[#This Row],[Date]],'DB Details'!$A:$Q,16)</f>
        <v>4.0499213904989062E-2</v>
      </c>
      <c r="D588" s="49">
        <f>VLOOKUP(Table311[[#This Row],[Date]],'DB Details'!$A:$Q,15)</f>
        <v>8.970109358134323E-3</v>
      </c>
      <c r="E588" s="49">
        <f>VLOOKUP(Table311[[#This Row],[Date]],'DB Details'!$A:$Q,17)</f>
        <v>3.6366108120872383E-2</v>
      </c>
    </row>
    <row r="589" spans="1:5" x14ac:dyDescent="0.2">
      <c r="A589" s="38">
        <v>35278</v>
      </c>
      <c r="B589" s="48">
        <f>VLOOKUP(Table311[[#This Row],[Date]],'DB Details'!$A:$L,12)</f>
        <v>51.6</v>
      </c>
      <c r="C589" s="49">
        <f>VLOOKUP(Table311[[#This Row],[Date]],'DB Details'!$A:$Q,16)</f>
        <v>4.0499213904989062E-2</v>
      </c>
      <c r="D589" s="49">
        <f>VLOOKUP(Table311[[#This Row],[Date]],'DB Details'!$A:$Q,15)</f>
        <v>8.970109358134323E-3</v>
      </c>
      <c r="E589" s="49">
        <f>VLOOKUP(Table311[[#This Row],[Date]],'DB Details'!$A:$Q,17)</f>
        <v>3.6366108120872383E-2</v>
      </c>
    </row>
    <row r="590" spans="1:5" x14ac:dyDescent="0.2">
      <c r="A590" s="38">
        <v>35309</v>
      </c>
      <c r="B590" s="48">
        <f>VLOOKUP(Table311[[#This Row],[Date]],'DB Details'!$A:$L,12)</f>
        <v>51.1</v>
      </c>
      <c r="C590" s="49">
        <f>VLOOKUP(Table311[[#This Row],[Date]],'DB Details'!$A:$Q,16)</f>
        <v>4.0499213904989062E-2</v>
      </c>
      <c r="D590" s="49">
        <f>VLOOKUP(Table311[[#This Row],[Date]],'DB Details'!$A:$Q,15)</f>
        <v>8.970109358134323E-3</v>
      </c>
      <c r="E590" s="49">
        <f>VLOOKUP(Table311[[#This Row],[Date]],'DB Details'!$A:$Q,17)</f>
        <v>3.6366108120872383E-2</v>
      </c>
    </row>
    <row r="591" spans="1:5" x14ac:dyDescent="0.2">
      <c r="A591" s="38">
        <v>35339</v>
      </c>
      <c r="B591" s="48">
        <f>VLOOKUP(Table311[[#This Row],[Date]],'DB Details'!$A:$L,12)</f>
        <v>50.5</v>
      </c>
      <c r="C591" s="49">
        <f>VLOOKUP(Table311[[#This Row],[Date]],'DB Details'!$A:$Q,16)</f>
        <v>4.4213144520817399E-2</v>
      </c>
      <c r="D591" s="49">
        <f>VLOOKUP(Table311[[#This Row],[Date]],'DB Details'!$A:$Q,15)</f>
        <v>1.0383976491216839E-2</v>
      </c>
      <c r="E591" s="49">
        <f>VLOOKUP(Table311[[#This Row],[Date]],'DB Details'!$A:$Q,17)</f>
        <v>4.2187358088936922E-2</v>
      </c>
    </row>
    <row r="592" spans="1:5" x14ac:dyDescent="0.2">
      <c r="A592" s="38">
        <v>35370</v>
      </c>
      <c r="B592" s="48">
        <f>VLOOKUP(Table311[[#This Row],[Date]],'DB Details'!$A:$L,12)</f>
        <v>53</v>
      </c>
      <c r="C592" s="49">
        <f>VLOOKUP(Table311[[#This Row],[Date]],'DB Details'!$A:$Q,16)</f>
        <v>4.4213144520817399E-2</v>
      </c>
      <c r="D592" s="49">
        <f>VLOOKUP(Table311[[#This Row],[Date]],'DB Details'!$A:$Q,15)</f>
        <v>1.0383976491216839E-2</v>
      </c>
      <c r="E592" s="49">
        <f>VLOOKUP(Table311[[#This Row],[Date]],'DB Details'!$A:$Q,17)</f>
        <v>4.2187358088936922E-2</v>
      </c>
    </row>
    <row r="593" spans="1:5" x14ac:dyDescent="0.2">
      <c r="A593" s="38">
        <v>35400</v>
      </c>
      <c r="B593" s="48">
        <f>VLOOKUP(Table311[[#This Row],[Date]],'DB Details'!$A:$L,12)</f>
        <v>55.2</v>
      </c>
      <c r="C593" s="49">
        <f>VLOOKUP(Table311[[#This Row],[Date]],'DB Details'!$A:$Q,16)</f>
        <v>4.4213144520817399E-2</v>
      </c>
      <c r="D593" s="49">
        <f>VLOOKUP(Table311[[#This Row],[Date]],'DB Details'!$A:$Q,15)</f>
        <v>1.0383976491216839E-2</v>
      </c>
      <c r="E593" s="49">
        <f>VLOOKUP(Table311[[#This Row],[Date]],'DB Details'!$A:$Q,17)</f>
        <v>4.2187358088936922E-2</v>
      </c>
    </row>
    <row r="594" spans="1:5" x14ac:dyDescent="0.2">
      <c r="A594" s="38">
        <v>35431</v>
      </c>
      <c r="B594" s="48">
        <f>VLOOKUP(Table311[[#This Row],[Date]],'DB Details'!$A:$L,12)</f>
        <v>53.8</v>
      </c>
      <c r="C594" s="49">
        <f>VLOOKUP(Table311[[#This Row],[Date]],'DB Details'!$A:$Q,16)</f>
        <v>4.314134541141839E-2</v>
      </c>
      <c r="D594" s="49">
        <f>VLOOKUP(Table311[[#This Row],[Date]],'DB Details'!$A:$Q,15)</f>
        <v>6.4556077694404466E-3</v>
      </c>
      <c r="E594" s="49">
        <f>VLOOKUP(Table311[[#This Row],[Date]],'DB Details'!$A:$Q,17)</f>
        <v>2.6073558191095358E-2</v>
      </c>
    </row>
    <row r="595" spans="1:5" x14ac:dyDescent="0.2">
      <c r="A595" s="38">
        <v>35462</v>
      </c>
      <c r="B595" s="48">
        <f>VLOOKUP(Table311[[#This Row],[Date]],'DB Details'!$A:$L,12)</f>
        <v>53.1</v>
      </c>
      <c r="C595" s="49">
        <f>VLOOKUP(Table311[[#This Row],[Date]],'DB Details'!$A:$Q,16)</f>
        <v>4.314134541141839E-2</v>
      </c>
      <c r="D595" s="49">
        <f>VLOOKUP(Table311[[#This Row],[Date]],'DB Details'!$A:$Q,15)</f>
        <v>6.4556077694404466E-3</v>
      </c>
      <c r="E595" s="49">
        <f>VLOOKUP(Table311[[#This Row],[Date]],'DB Details'!$A:$Q,17)</f>
        <v>2.6073558191095358E-2</v>
      </c>
    </row>
    <row r="596" spans="1:5" x14ac:dyDescent="0.2">
      <c r="A596" s="38">
        <v>35490</v>
      </c>
      <c r="B596" s="48">
        <f>VLOOKUP(Table311[[#This Row],[Date]],'DB Details'!$A:$L,12)</f>
        <v>53.8</v>
      </c>
      <c r="C596" s="49">
        <f>VLOOKUP(Table311[[#This Row],[Date]],'DB Details'!$A:$Q,16)</f>
        <v>4.314134541141839E-2</v>
      </c>
      <c r="D596" s="49">
        <f>VLOOKUP(Table311[[#This Row],[Date]],'DB Details'!$A:$Q,15)</f>
        <v>6.4556077694404466E-3</v>
      </c>
      <c r="E596" s="49">
        <f>VLOOKUP(Table311[[#This Row],[Date]],'DB Details'!$A:$Q,17)</f>
        <v>2.6073558191095358E-2</v>
      </c>
    </row>
    <row r="597" spans="1:5" x14ac:dyDescent="0.2">
      <c r="A597" s="38">
        <v>35521</v>
      </c>
      <c r="B597" s="48">
        <f>VLOOKUP(Table311[[#This Row],[Date]],'DB Details'!$A:$L,12)</f>
        <v>53.7</v>
      </c>
      <c r="C597" s="49">
        <f>VLOOKUP(Table311[[#This Row],[Date]],'DB Details'!$A:$Q,16)</f>
        <v>4.3080749793484252E-2</v>
      </c>
      <c r="D597" s="49">
        <f>VLOOKUP(Table311[[#This Row],[Date]],'DB Details'!$A:$Q,15)</f>
        <v>1.6619781050890112E-2</v>
      </c>
      <c r="E597" s="49">
        <f>VLOOKUP(Table311[[#This Row],[Date]],'DB Details'!$A:$Q,17)</f>
        <v>6.8154865904908712E-2</v>
      </c>
    </row>
    <row r="598" spans="1:5" x14ac:dyDescent="0.2">
      <c r="A598" s="38">
        <v>35551</v>
      </c>
      <c r="B598" s="48">
        <f>VLOOKUP(Table311[[#This Row],[Date]],'DB Details'!$A:$L,12)</f>
        <v>56.1</v>
      </c>
      <c r="C598" s="49">
        <f>VLOOKUP(Table311[[#This Row],[Date]],'DB Details'!$A:$Q,16)</f>
        <v>4.3080749793484252E-2</v>
      </c>
      <c r="D598" s="49">
        <f>VLOOKUP(Table311[[#This Row],[Date]],'DB Details'!$A:$Q,15)</f>
        <v>1.6619781050890112E-2</v>
      </c>
      <c r="E598" s="49">
        <f>VLOOKUP(Table311[[#This Row],[Date]],'DB Details'!$A:$Q,17)</f>
        <v>6.8154865904908712E-2</v>
      </c>
    </row>
    <row r="599" spans="1:5" x14ac:dyDescent="0.2">
      <c r="A599" s="38">
        <v>35582</v>
      </c>
      <c r="B599" s="48">
        <f>VLOOKUP(Table311[[#This Row],[Date]],'DB Details'!$A:$L,12)</f>
        <v>54.9</v>
      </c>
      <c r="C599" s="49">
        <f>VLOOKUP(Table311[[#This Row],[Date]],'DB Details'!$A:$Q,16)</f>
        <v>4.3080749793484252E-2</v>
      </c>
      <c r="D599" s="49">
        <f>VLOOKUP(Table311[[#This Row],[Date]],'DB Details'!$A:$Q,15)</f>
        <v>1.6619781050890112E-2</v>
      </c>
      <c r="E599" s="49">
        <f>VLOOKUP(Table311[[#This Row],[Date]],'DB Details'!$A:$Q,17)</f>
        <v>6.8154865904908712E-2</v>
      </c>
    </row>
    <row r="600" spans="1:5" x14ac:dyDescent="0.2">
      <c r="A600" s="38">
        <v>35612</v>
      </c>
      <c r="B600" s="48">
        <f>VLOOKUP(Table311[[#This Row],[Date]],'DB Details'!$A:$L,12)</f>
        <v>57.7</v>
      </c>
      <c r="C600" s="49">
        <f>VLOOKUP(Table311[[#This Row],[Date]],'DB Details'!$A:$Q,16)</f>
        <v>4.6738025753933231E-2</v>
      </c>
      <c r="D600" s="49">
        <f>VLOOKUP(Table311[[#This Row],[Date]],'DB Details'!$A:$Q,15)</f>
        <v>1.2507785733139491E-2</v>
      </c>
      <c r="E600" s="49">
        <f>VLOOKUP(Table311[[#This Row],[Date]],'DB Details'!$A:$Q,17)</f>
        <v>5.0977662738524332E-2</v>
      </c>
    </row>
    <row r="601" spans="1:5" x14ac:dyDescent="0.2">
      <c r="A601" s="38">
        <v>35643</v>
      </c>
      <c r="B601" s="48">
        <f>VLOOKUP(Table311[[#This Row],[Date]],'DB Details'!$A:$L,12)</f>
        <v>56.3</v>
      </c>
      <c r="C601" s="49">
        <f>VLOOKUP(Table311[[#This Row],[Date]],'DB Details'!$A:$Q,16)</f>
        <v>4.6738025753933231E-2</v>
      </c>
      <c r="D601" s="49">
        <f>VLOOKUP(Table311[[#This Row],[Date]],'DB Details'!$A:$Q,15)</f>
        <v>1.2507785733139491E-2</v>
      </c>
      <c r="E601" s="49">
        <f>VLOOKUP(Table311[[#This Row],[Date]],'DB Details'!$A:$Q,17)</f>
        <v>5.0977662738524332E-2</v>
      </c>
    </row>
    <row r="602" spans="1:5" x14ac:dyDescent="0.2">
      <c r="A602" s="38">
        <v>35674</v>
      </c>
      <c r="B602" s="48">
        <f>VLOOKUP(Table311[[#This Row],[Date]],'DB Details'!$A:$L,12)</f>
        <v>53.9</v>
      </c>
      <c r="C602" s="49">
        <f>VLOOKUP(Table311[[#This Row],[Date]],'DB Details'!$A:$Q,16)</f>
        <v>4.6738025753933231E-2</v>
      </c>
      <c r="D602" s="49">
        <f>VLOOKUP(Table311[[#This Row],[Date]],'DB Details'!$A:$Q,15)</f>
        <v>1.2507785733139491E-2</v>
      </c>
      <c r="E602" s="49">
        <f>VLOOKUP(Table311[[#This Row],[Date]],'DB Details'!$A:$Q,17)</f>
        <v>5.0977662738524332E-2</v>
      </c>
    </row>
    <row r="603" spans="1:5" x14ac:dyDescent="0.2">
      <c r="A603" s="38">
        <v>35704</v>
      </c>
      <c r="B603" s="48">
        <f>VLOOKUP(Table311[[#This Row],[Date]],'DB Details'!$A:$L,12)</f>
        <v>56.4</v>
      </c>
      <c r="C603" s="49">
        <f>VLOOKUP(Table311[[#This Row],[Date]],'DB Details'!$A:$Q,16)</f>
        <v>4.4876844577145122E-2</v>
      </c>
      <c r="D603" s="49">
        <f>VLOOKUP(Table311[[#This Row],[Date]],'DB Details'!$A:$Q,15)</f>
        <v>8.5874356260664548E-3</v>
      </c>
      <c r="E603" s="49">
        <f>VLOOKUP(Table311[[#This Row],[Date]],'DB Details'!$A:$Q,17)</f>
        <v>3.4794745335392292E-2</v>
      </c>
    </row>
    <row r="604" spans="1:5" x14ac:dyDescent="0.2">
      <c r="A604" s="38">
        <v>35735</v>
      </c>
      <c r="B604" s="48">
        <f>VLOOKUP(Table311[[#This Row],[Date]],'DB Details'!$A:$L,12)</f>
        <v>55.7</v>
      </c>
      <c r="C604" s="49">
        <f>VLOOKUP(Table311[[#This Row],[Date]],'DB Details'!$A:$Q,16)</f>
        <v>4.4876844577145122E-2</v>
      </c>
      <c r="D604" s="49">
        <f>VLOOKUP(Table311[[#This Row],[Date]],'DB Details'!$A:$Q,15)</f>
        <v>8.5874356260664548E-3</v>
      </c>
      <c r="E604" s="49">
        <f>VLOOKUP(Table311[[#This Row],[Date]],'DB Details'!$A:$Q,17)</f>
        <v>3.4794745335392292E-2</v>
      </c>
    </row>
    <row r="605" spans="1:5" x14ac:dyDescent="0.2">
      <c r="A605" s="38">
        <v>35765</v>
      </c>
      <c r="B605" s="48">
        <f>VLOOKUP(Table311[[#This Row],[Date]],'DB Details'!$A:$L,12)</f>
        <v>54.5</v>
      </c>
      <c r="C605" s="49">
        <f>VLOOKUP(Table311[[#This Row],[Date]],'DB Details'!$A:$Q,16)</f>
        <v>4.4876844577145122E-2</v>
      </c>
      <c r="D605" s="49">
        <f>VLOOKUP(Table311[[#This Row],[Date]],'DB Details'!$A:$Q,15)</f>
        <v>8.5874356260664548E-3</v>
      </c>
      <c r="E605" s="49">
        <f>VLOOKUP(Table311[[#This Row],[Date]],'DB Details'!$A:$Q,17)</f>
        <v>3.4794745335392292E-2</v>
      </c>
    </row>
    <row r="606" spans="1:5" x14ac:dyDescent="0.2">
      <c r="A606" s="38">
        <v>35796</v>
      </c>
      <c r="B606" s="48">
        <f>VLOOKUP(Table311[[#This Row],[Date]],'DB Details'!$A:$L,12)</f>
        <v>53.8</v>
      </c>
      <c r="C606" s="49">
        <f>VLOOKUP(Table311[[#This Row],[Date]],'DB Details'!$A:$Q,16)</f>
        <v>4.8550058826576883E-2</v>
      </c>
      <c r="D606" s="49">
        <f>VLOOKUP(Table311[[#This Row],[Date]],'DB Details'!$A:$Q,15)</f>
        <v>9.9937540103740806E-3</v>
      </c>
      <c r="E606" s="49">
        <f>VLOOKUP(Table311[[#This Row],[Date]],'DB Details'!$A:$Q,17)</f>
        <v>4.0578269241347893E-2</v>
      </c>
    </row>
    <row r="607" spans="1:5" x14ac:dyDescent="0.2">
      <c r="A607" s="38">
        <v>35827</v>
      </c>
      <c r="B607" s="48">
        <f>VLOOKUP(Table311[[#This Row],[Date]],'DB Details'!$A:$L,12)</f>
        <v>52.9</v>
      </c>
      <c r="C607" s="49">
        <f>VLOOKUP(Table311[[#This Row],[Date]],'DB Details'!$A:$Q,16)</f>
        <v>4.8550058826576883E-2</v>
      </c>
      <c r="D607" s="49">
        <f>VLOOKUP(Table311[[#This Row],[Date]],'DB Details'!$A:$Q,15)</f>
        <v>9.9937540103740806E-3</v>
      </c>
      <c r="E607" s="49">
        <f>VLOOKUP(Table311[[#This Row],[Date]],'DB Details'!$A:$Q,17)</f>
        <v>4.0578269241347893E-2</v>
      </c>
    </row>
    <row r="608" spans="1:5" x14ac:dyDescent="0.2">
      <c r="A608" s="38">
        <v>35855</v>
      </c>
      <c r="B608" s="48">
        <f>VLOOKUP(Table311[[#This Row],[Date]],'DB Details'!$A:$L,12)</f>
        <v>52.9</v>
      </c>
      <c r="C608" s="49">
        <f>VLOOKUP(Table311[[#This Row],[Date]],'DB Details'!$A:$Q,16)</f>
        <v>4.8550058826576883E-2</v>
      </c>
      <c r="D608" s="49">
        <f>VLOOKUP(Table311[[#This Row],[Date]],'DB Details'!$A:$Q,15)</f>
        <v>9.9937540103740806E-3</v>
      </c>
      <c r="E608" s="49">
        <f>VLOOKUP(Table311[[#This Row],[Date]],'DB Details'!$A:$Q,17)</f>
        <v>4.0578269241347893E-2</v>
      </c>
    </row>
    <row r="609" spans="1:5" x14ac:dyDescent="0.2">
      <c r="A609" s="38">
        <v>35886</v>
      </c>
      <c r="B609" s="48">
        <f>VLOOKUP(Table311[[#This Row],[Date]],'DB Details'!$A:$L,12)</f>
        <v>52.2</v>
      </c>
      <c r="C609" s="49">
        <f>VLOOKUP(Table311[[#This Row],[Date]],'DB Details'!$A:$Q,16)</f>
        <v>4.0957268412006649E-2</v>
      </c>
      <c r="D609" s="49">
        <f>VLOOKUP(Table311[[#This Row],[Date]],'DB Details'!$A:$Q,15)</f>
        <v>9.2582050690395729E-3</v>
      </c>
      <c r="E609" s="49">
        <f>VLOOKUP(Table311[[#This Row],[Date]],'DB Details'!$A:$Q,17)</f>
        <v>3.7550288034241763E-2</v>
      </c>
    </row>
    <row r="610" spans="1:5" x14ac:dyDescent="0.2">
      <c r="A610" s="38">
        <v>35916</v>
      </c>
      <c r="B610" s="48">
        <f>VLOOKUP(Table311[[#This Row],[Date]],'DB Details'!$A:$L,12)</f>
        <v>50.9</v>
      </c>
      <c r="C610" s="49">
        <f>VLOOKUP(Table311[[#This Row],[Date]],'DB Details'!$A:$Q,16)</f>
        <v>4.0957268412006649E-2</v>
      </c>
      <c r="D610" s="49">
        <f>VLOOKUP(Table311[[#This Row],[Date]],'DB Details'!$A:$Q,15)</f>
        <v>9.2582050690395729E-3</v>
      </c>
      <c r="E610" s="49">
        <f>VLOOKUP(Table311[[#This Row],[Date]],'DB Details'!$A:$Q,17)</f>
        <v>3.7550288034241763E-2</v>
      </c>
    </row>
    <row r="611" spans="1:5" x14ac:dyDescent="0.2">
      <c r="A611" s="38">
        <v>35947</v>
      </c>
      <c r="B611" s="48">
        <f>VLOOKUP(Table311[[#This Row],[Date]],'DB Details'!$A:$L,12)</f>
        <v>48.9</v>
      </c>
      <c r="C611" s="49">
        <f>VLOOKUP(Table311[[#This Row],[Date]],'DB Details'!$A:$Q,16)</f>
        <v>4.0957268412006649E-2</v>
      </c>
      <c r="D611" s="49">
        <f>VLOOKUP(Table311[[#This Row],[Date]],'DB Details'!$A:$Q,15)</f>
        <v>9.2582050690395729E-3</v>
      </c>
      <c r="E611" s="49">
        <f>VLOOKUP(Table311[[#This Row],[Date]],'DB Details'!$A:$Q,17)</f>
        <v>3.7550288034241763E-2</v>
      </c>
    </row>
    <row r="612" spans="1:5" x14ac:dyDescent="0.2">
      <c r="A612" s="38">
        <v>35977</v>
      </c>
      <c r="B612" s="48">
        <f>VLOOKUP(Table311[[#This Row],[Date]],'DB Details'!$A:$L,12)</f>
        <v>49.2</v>
      </c>
      <c r="C612" s="49">
        <f>VLOOKUP(Table311[[#This Row],[Date]],'DB Details'!$A:$Q,16)</f>
        <v>4.0977686226798142E-2</v>
      </c>
      <c r="D612" s="49">
        <f>VLOOKUP(Table311[[#This Row],[Date]],'DB Details'!$A:$Q,15)</f>
        <v>1.252764552668854E-2</v>
      </c>
      <c r="E612" s="49">
        <f>VLOOKUP(Table311[[#This Row],[Date]],'DB Details'!$A:$Q,17)</f>
        <v>5.1060122602257341E-2</v>
      </c>
    </row>
    <row r="613" spans="1:5" x14ac:dyDescent="0.2">
      <c r="A613" s="38">
        <v>36008</v>
      </c>
      <c r="B613" s="48">
        <f>VLOOKUP(Table311[[#This Row],[Date]],'DB Details'!$A:$L,12)</f>
        <v>49.3</v>
      </c>
      <c r="C613" s="49">
        <f>VLOOKUP(Table311[[#This Row],[Date]],'DB Details'!$A:$Q,16)</f>
        <v>4.0977686226798142E-2</v>
      </c>
      <c r="D613" s="49">
        <f>VLOOKUP(Table311[[#This Row],[Date]],'DB Details'!$A:$Q,15)</f>
        <v>1.252764552668854E-2</v>
      </c>
      <c r="E613" s="49">
        <f>VLOOKUP(Table311[[#This Row],[Date]],'DB Details'!$A:$Q,17)</f>
        <v>5.1060122602257341E-2</v>
      </c>
    </row>
    <row r="614" spans="1:5" x14ac:dyDescent="0.2">
      <c r="A614" s="38">
        <v>36039</v>
      </c>
      <c r="B614" s="48">
        <f>VLOOKUP(Table311[[#This Row],[Date]],'DB Details'!$A:$L,12)</f>
        <v>48.7</v>
      </c>
      <c r="C614" s="49">
        <f>VLOOKUP(Table311[[#This Row],[Date]],'DB Details'!$A:$Q,16)</f>
        <v>4.0977686226798142E-2</v>
      </c>
      <c r="D614" s="49">
        <f>VLOOKUP(Table311[[#This Row],[Date]],'DB Details'!$A:$Q,15)</f>
        <v>1.252764552668854E-2</v>
      </c>
      <c r="E614" s="49">
        <f>VLOOKUP(Table311[[#This Row],[Date]],'DB Details'!$A:$Q,17)</f>
        <v>5.1060122602257341E-2</v>
      </c>
    </row>
    <row r="615" spans="1:5" x14ac:dyDescent="0.2">
      <c r="A615" s="38">
        <v>36069</v>
      </c>
      <c r="B615" s="48">
        <f>VLOOKUP(Table311[[#This Row],[Date]],'DB Details'!$A:$L,12)</f>
        <v>48.7</v>
      </c>
      <c r="C615" s="49">
        <f>VLOOKUP(Table311[[#This Row],[Date]],'DB Details'!$A:$Q,16)</f>
        <v>4.8795407755980173E-2</v>
      </c>
      <c r="D615" s="49">
        <f>VLOOKUP(Table311[[#This Row],[Date]],'DB Details'!$A:$Q,15)</f>
        <v>1.6161907023370281E-2</v>
      </c>
      <c r="E615" s="49">
        <f>VLOOKUP(Table311[[#This Row],[Date]],'DB Details'!$A:$Q,17)</f>
        <v>6.6231826182913345E-2</v>
      </c>
    </row>
    <row r="616" spans="1:5" x14ac:dyDescent="0.2">
      <c r="A616" s="38">
        <v>36100</v>
      </c>
      <c r="B616" s="48">
        <f>VLOOKUP(Table311[[#This Row],[Date]],'DB Details'!$A:$L,12)</f>
        <v>48.2</v>
      </c>
      <c r="C616" s="49">
        <f>VLOOKUP(Table311[[#This Row],[Date]],'DB Details'!$A:$Q,16)</f>
        <v>4.8795407755980173E-2</v>
      </c>
      <c r="D616" s="49">
        <f>VLOOKUP(Table311[[#This Row],[Date]],'DB Details'!$A:$Q,15)</f>
        <v>1.6161907023370281E-2</v>
      </c>
      <c r="E616" s="49">
        <f>VLOOKUP(Table311[[#This Row],[Date]],'DB Details'!$A:$Q,17)</f>
        <v>6.6231826182913345E-2</v>
      </c>
    </row>
    <row r="617" spans="1:5" x14ac:dyDescent="0.2">
      <c r="A617" s="38">
        <v>36130</v>
      </c>
      <c r="B617" s="48">
        <f>VLOOKUP(Table311[[#This Row],[Date]],'DB Details'!$A:$L,12)</f>
        <v>46.8</v>
      </c>
      <c r="C617" s="49">
        <f>VLOOKUP(Table311[[#This Row],[Date]],'DB Details'!$A:$Q,16)</f>
        <v>4.8795407755980173E-2</v>
      </c>
      <c r="D617" s="49">
        <f>VLOOKUP(Table311[[#This Row],[Date]],'DB Details'!$A:$Q,15)</f>
        <v>1.6161907023370281E-2</v>
      </c>
      <c r="E617" s="49">
        <f>VLOOKUP(Table311[[#This Row],[Date]],'DB Details'!$A:$Q,17)</f>
        <v>6.6231826182913345E-2</v>
      </c>
    </row>
    <row r="618" spans="1:5" x14ac:dyDescent="0.2">
      <c r="A618" s="38">
        <v>36161</v>
      </c>
      <c r="B618" s="48">
        <f>VLOOKUP(Table311[[#This Row],[Date]],'DB Details'!$A:$L,12)</f>
        <v>50.6</v>
      </c>
      <c r="C618" s="49">
        <f>VLOOKUP(Table311[[#This Row],[Date]],'DB Details'!$A:$Q,16)</f>
        <v>4.8218579316202298E-2</v>
      </c>
      <c r="D618" s="49">
        <f>VLOOKUP(Table311[[#This Row],[Date]],'DB Details'!$A:$Q,15)</f>
        <v>9.438266145912767E-3</v>
      </c>
      <c r="E618" s="49">
        <f>VLOOKUP(Table311[[#This Row],[Date]],'DB Details'!$A:$Q,17)</f>
        <v>3.8290920801855137E-2</v>
      </c>
    </row>
    <row r="619" spans="1:5" x14ac:dyDescent="0.2">
      <c r="A619" s="38">
        <v>36192</v>
      </c>
      <c r="B619" s="48">
        <f>VLOOKUP(Table311[[#This Row],[Date]],'DB Details'!$A:$L,12)</f>
        <v>51.7</v>
      </c>
      <c r="C619" s="49">
        <f>VLOOKUP(Table311[[#This Row],[Date]],'DB Details'!$A:$Q,16)</f>
        <v>4.8218579316202298E-2</v>
      </c>
      <c r="D619" s="49">
        <f>VLOOKUP(Table311[[#This Row],[Date]],'DB Details'!$A:$Q,15)</f>
        <v>9.438266145912767E-3</v>
      </c>
      <c r="E619" s="49">
        <f>VLOOKUP(Table311[[#This Row],[Date]],'DB Details'!$A:$Q,17)</f>
        <v>3.8290920801855137E-2</v>
      </c>
    </row>
    <row r="620" spans="1:5" x14ac:dyDescent="0.2">
      <c r="A620" s="38">
        <v>36220</v>
      </c>
      <c r="B620" s="48">
        <f>VLOOKUP(Table311[[#This Row],[Date]],'DB Details'!$A:$L,12)</f>
        <v>52.4</v>
      </c>
      <c r="C620" s="49">
        <f>VLOOKUP(Table311[[#This Row],[Date]],'DB Details'!$A:$Q,16)</f>
        <v>4.8218579316202298E-2</v>
      </c>
      <c r="D620" s="49">
        <f>VLOOKUP(Table311[[#This Row],[Date]],'DB Details'!$A:$Q,15)</f>
        <v>9.438266145912767E-3</v>
      </c>
      <c r="E620" s="49">
        <f>VLOOKUP(Table311[[#This Row],[Date]],'DB Details'!$A:$Q,17)</f>
        <v>3.8290920801855137E-2</v>
      </c>
    </row>
    <row r="621" spans="1:5" x14ac:dyDescent="0.2">
      <c r="A621" s="38">
        <v>36251</v>
      </c>
      <c r="B621" s="48">
        <f>VLOOKUP(Table311[[#This Row],[Date]],'DB Details'!$A:$L,12)</f>
        <v>52.3</v>
      </c>
      <c r="C621" s="49">
        <f>VLOOKUP(Table311[[#This Row],[Date]],'DB Details'!$A:$Q,16)</f>
        <v>4.7275315134735367E-2</v>
      </c>
      <c r="D621" s="49">
        <f>VLOOKUP(Table311[[#This Row],[Date]],'DB Details'!$A:$Q,15)</f>
        <v>8.3500002981279006E-3</v>
      </c>
      <c r="E621" s="49">
        <f>VLOOKUP(Table311[[#This Row],[Date]],'DB Details'!$A:$Q,17)</f>
        <v>3.3820669815360922E-2</v>
      </c>
    </row>
    <row r="622" spans="1:5" x14ac:dyDescent="0.2">
      <c r="A622" s="38">
        <v>36281</v>
      </c>
      <c r="B622" s="48">
        <f>VLOOKUP(Table311[[#This Row],[Date]],'DB Details'!$A:$L,12)</f>
        <v>54.3</v>
      </c>
      <c r="C622" s="49">
        <f>VLOOKUP(Table311[[#This Row],[Date]],'DB Details'!$A:$Q,16)</f>
        <v>4.7275315134735367E-2</v>
      </c>
      <c r="D622" s="49">
        <f>VLOOKUP(Table311[[#This Row],[Date]],'DB Details'!$A:$Q,15)</f>
        <v>8.3500002981279006E-3</v>
      </c>
      <c r="E622" s="49">
        <f>VLOOKUP(Table311[[#This Row],[Date]],'DB Details'!$A:$Q,17)</f>
        <v>3.3820669815360922E-2</v>
      </c>
    </row>
    <row r="623" spans="1:5" x14ac:dyDescent="0.2">
      <c r="A623" s="38">
        <v>36312</v>
      </c>
      <c r="B623" s="48">
        <f>VLOOKUP(Table311[[#This Row],[Date]],'DB Details'!$A:$L,12)</f>
        <v>55.8</v>
      </c>
      <c r="C623" s="49">
        <f>VLOOKUP(Table311[[#This Row],[Date]],'DB Details'!$A:$Q,16)</f>
        <v>4.7275315134735367E-2</v>
      </c>
      <c r="D623" s="49">
        <f>VLOOKUP(Table311[[#This Row],[Date]],'DB Details'!$A:$Q,15)</f>
        <v>8.3500002981279006E-3</v>
      </c>
      <c r="E623" s="49">
        <f>VLOOKUP(Table311[[#This Row],[Date]],'DB Details'!$A:$Q,17)</f>
        <v>3.3820669815360922E-2</v>
      </c>
    </row>
    <row r="624" spans="1:5" x14ac:dyDescent="0.2">
      <c r="A624" s="38">
        <v>36342</v>
      </c>
      <c r="B624" s="48">
        <f>VLOOKUP(Table311[[#This Row],[Date]],'DB Details'!$A:$L,12)</f>
        <v>53.6</v>
      </c>
      <c r="C624" s="49">
        <f>VLOOKUP(Table311[[#This Row],[Date]],'DB Details'!$A:$Q,16)</f>
        <v>4.8002052368625307E-2</v>
      </c>
      <c r="D624" s="49">
        <f>VLOOKUP(Table311[[#This Row],[Date]],'DB Details'!$A:$Q,15)</f>
        <v>1.3230270261286141E-2</v>
      </c>
      <c r="E624" s="49">
        <f>VLOOKUP(Table311[[#This Row],[Date]],'DB Details'!$A:$Q,17)</f>
        <v>5.3980615300018853E-2</v>
      </c>
    </row>
    <row r="625" spans="1:5" x14ac:dyDescent="0.2">
      <c r="A625" s="38">
        <v>36373</v>
      </c>
      <c r="B625" s="48">
        <f>VLOOKUP(Table311[[#This Row],[Date]],'DB Details'!$A:$L,12)</f>
        <v>54.8</v>
      </c>
      <c r="C625" s="49">
        <f>VLOOKUP(Table311[[#This Row],[Date]],'DB Details'!$A:$Q,16)</f>
        <v>4.8002052368625307E-2</v>
      </c>
      <c r="D625" s="49">
        <f>VLOOKUP(Table311[[#This Row],[Date]],'DB Details'!$A:$Q,15)</f>
        <v>1.3230270261286141E-2</v>
      </c>
      <c r="E625" s="49">
        <f>VLOOKUP(Table311[[#This Row],[Date]],'DB Details'!$A:$Q,17)</f>
        <v>5.3980615300018853E-2</v>
      </c>
    </row>
    <row r="626" spans="1:5" x14ac:dyDescent="0.2">
      <c r="A626" s="38">
        <v>36404</v>
      </c>
      <c r="B626" s="48">
        <f>VLOOKUP(Table311[[#This Row],[Date]],'DB Details'!$A:$L,12)</f>
        <v>57</v>
      </c>
      <c r="C626" s="49">
        <f>VLOOKUP(Table311[[#This Row],[Date]],'DB Details'!$A:$Q,16)</f>
        <v>4.8002052368625307E-2</v>
      </c>
      <c r="D626" s="49">
        <f>VLOOKUP(Table311[[#This Row],[Date]],'DB Details'!$A:$Q,15)</f>
        <v>1.3230270261286141E-2</v>
      </c>
      <c r="E626" s="49">
        <f>VLOOKUP(Table311[[#This Row],[Date]],'DB Details'!$A:$Q,17)</f>
        <v>5.3980615300018853E-2</v>
      </c>
    </row>
    <row r="627" spans="1:5" x14ac:dyDescent="0.2">
      <c r="A627" s="38">
        <v>36434</v>
      </c>
      <c r="B627" s="48">
        <f>VLOOKUP(Table311[[#This Row],[Date]],'DB Details'!$A:$L,12)</f>
        <v>57.2</v>
      </c>
      <c r="C627" s="49">
        <f>VLOOKUP(Table311[[#This Row],[Date]],'DB Details'!$A:$Q,16)</f>
        <v>4.827626650330151E-2</v>
      </c>
      <c r="D627" s="49">
        <f>VLOOKUP(Table311[[#This Row],[Date]],'DB Details'!$A:$Q,15)</f>
        <v>1.6427790050407821E-2</v>
      </c>
      <c r="E627" s="49">
        <f>VLOOKUP(Table311[[#This Row],[Date]],'DB Details'!$A:$Q,17)</f>
        <v>6.734820036933864E-2</v>
      </c>
    </row>
    <row r="628" spans="1:5" x14ac:dyDescent="0.2">
      <c r="A628" s="38">
        <v>36465</v>
      </c>
      <c r="B628" s="48">
        <f>VLOOKUP(Table311[[#This Row],[Date]],'DB Details'!$A:$L,12)</f>
        <v>58.1</v>
      </c>
      <c r="C628" s="49">
        <f>VLOOKUP(Table311[[#This Row],[Date]],'DB Details'!$A:$Q,16)</f>
        <v>4.827626650330151E-2</v>
      </c>
      <c r="D628" s="49">
        <f>VLOOKUP(Table311[[#This Row],[Date]],'DB Details'!$A:$Q,15)</f>
        <v>1.6427790050407821E-2</v>
      </c>
      <c r="E628" s="49">
        <f>VLOOKUP(Table311[[#This Row],[Date]],'DB Details'!$A:$Q,17)</f>
        <v>6.734820036933864E-2</v>
      </c>
    </row>
    <row r="629" spans="1:5" x14ac:dyDescent="0.2">
      <c r="A629" s="38">
        <v>36495</v>
      </c>
      <c r="B629" s="48">
        <f>VLOOKUP(Table311[[#This Row],[Date]],'DB Details'!$A:$L,12)</f>
        <v>57.8</v>
      </c>
      <c r="C629" s="49">
        <f>VLOOKUP(Table311[[#This Row],[Date]],'DB Details'!$A:$Q,16)</f>
        <v>4.827626650330151E-2</v>
      </c>
      <c r="D629" s="49">
        <f>VLOOKUP(Table311[[#This Row],[Date]],'DB Details'!$A:$Q,15)</f>
        <v>1.6427790050407821E-2</v>
      </c>
      <c r="E629" s="49">
        <f>VLOOKUP(Table311[[#This Row],[Date]],'DB Details'!$A:$Q,17)</f>
        <v>6.734820036933864E-2</v>
      </c>
    </row>
    <row r="630" spans="1:5" x14ac:dyDescent="0.2">
      <c r="A630" s="38">
        <v>36526</v>
      </c>
      <c r="B630" s="48">
        <f>VLOOKUP(Table311[[#This Row],[Date]],'DB Details'!$A:$L,12)</f>
        <v>56.7</v>
      </c>
      <c r="C630" s="49">
        <f>VLOOKUP(Table311[[#This Row],[Date]],'DB Details'!$A:$Q,16)</f>
        <v>4.225955858689924E-2</v>
      </c>
      <c r="D630" s="49">
        <f>VLOOKUP(Table311[[#This Row],[Date]],'DB Details'!$A:$Q,15)</f>
        <v>3.6444736113372721E-3</v>
      </c>
      <c r="E630" s="49">
        <f>VLOOKUP(Table311[[#This Row],[Date]],'DB Details'!$A:$Q,17)</f>
        <v>1.46577813755211E-2</v>
      </c>
    </row>
    <row r="631" spans="1:5" x14ac:dyDescent="0.2">
      <c r="A631" s="38">
        <v>36557</v>
      </c>
      <c r="B631" s="48">
        <f>VLOOKUP(Table311[[#This Row],[Date]],'DB Details'!$A:$L,12)</f>
        <v>55.8</v>
      </c>
      <c r="C631" s="49">
        <f>VLOOKUP(Table311[[#This Row],[Date]],'DB Details'!$A:$Q,16)</f>
        <v>4.225955858689924E-2</v>
      </c>
      <c r="D631" s="49">
        <f>VLOOKUP(Table311[[#This Row],[Date]],'DB Details'!$A:$Q,15)</f>
        <v>3.6444736113372721E-3</v>
      </c>
      <c r="E631" s="49">
        <f>VLOOKUP(Table311[[#This Row],[Date]],'DB Details'!$A:$Q,17)</f>
        <v>1.46577813755211E-2</v>
      </c>
    </row>
    <row r="632" spans="1:5" x14ac:dyDescent="0.2">
      <c r="A632" s="38">
        <v>36586</v>
      </c>
      <c r="B632" s="48">
        <f>VLOOKUP(Table311[[#This Row],[Date]],'DB Details'!$A:$L,12)</f>
        <v>54.9</v>
      </c>
      <c r="C632" s="49">
        <f>VLOOKUP(Table311[[#This Row],[Date]],'DB Details'!$A:$Q,16)</f>
        <v>4.225955858689924E-2</v>
      </c>
      <c r="D632" s="49">
        <f>VLOOKUP(Table311[[#This Row],[Date]],'DB Details'!$A:$Q,15)</f>
        <v>3.6444736113372721E-3</v>
      </c>
      <c r="E632" s="49">
        <f>VLOOKUP(Table311[[#This Row],[Date]],'DB Details'!$A:$Q,17)</f>
        <v>1.46577813755211E-2</v>
      </c>
    </row>
    <row r="633" spans="1:5" x14ac:dyDescent="0.2">
      <c r="A633" s="38">
        <v>36617</v>
      </c>
      <c r="B633" s="48">
        <f>VLOOKUP(Table311[[#This Row],[Date]],'DB Details'!$A:$L,12)</f>
        <v>54.7</v>
      </c>
      <c r="C633" s="49">
        <f>VLOOKUP(Table311[[#This Row],[Date]],'DB Details'!$A:$Q,16)</f>
        <v>5.2446827688533121E-2</v>
      </c>
      <c r="D633" s="49">
        <f>VLOOKUP(Table311[[#This Row],[Date]],'DB Details'!$A:$Q,15)</f>
        <v>1.820583008355766E-2</v>
      </c>
      <c r="E633" s="49">
        <f>VLOOKUP(Table311[[#This Row],[Date]],'DB Details'!$A:$Q,17)</f>
        <v>7.4836281142319105E-2</v>
      </c>
    </row>
    <row r="634" spans="1:5" x14ac:dyDescent="0.2">
      <c r="A634" s="38">
        <v>36647</v>
      </c>
      <c r="B634" s="48">
        <f>VLOOKUP(Table311[[#This Row],[Date]],'DB Details'!$A:$L,12)</f>
        <v>53.2</v>
      </c>
      <c r="C634" s="49">
        <f>VLOOKUP(Table311[[#This Row],[Date]],'DB Details'!$A:$Q,16)</f>
        <v>5.2446827688533121E-2</v>
      </c>
      <c r="D634" s="49">
        <f>VLOOKUP(Table311[[#This Row],[Date]],'DB Details'!$A:$Q,15)</f>
        <v>1.820583008355766E-2</v>
      </c>
      <c r="E634" s="49">
        <f>VLOOKUP(Table311[[#This Row],[Date]],'DB Details'!$A:$Q,17)</f>
        <v>7.4836281142319105E-2</v>
      </c>
    </row>
    <row r="635" spans="1:5" x14ac:dyDescent="0.2">
      <c r="A635" s="38">
        <v>36678</v>
      </c>
      <c r="B635" s="48">
        <f>VLOOKUP(Table311[[#This Row],[Date]],'DB Details'!$A:$L,12)</f>
        <v>51.4</v>
      </c>
      <c r="C635" s="49">
        <f>VLOOKUP(Table311[[#This Row],[Date]],'DB Details'!$A:$Q,16)</f>
        <v>5.2446827688533121E-2</v>
      </c>
      <c r="D635" s="49">
        <f>VLOOKUP(Table311[[#This Row],[Date]],'DB Details'!$A:$Q,15)</f>
        <v>1.820583008355766E-2</v>
      </c>
      <c r="E635" s="49">
        <f>VLOOKUP(Table311[[#This Row],[Date]],'DB Details'!$A:$Q,17)</f>
        <v>7.4836281142319105E-2</v>
      </c>
    </row>
    <row r="636" spans="1:5" x14ac:dyDescent="0.2">
      <c r="A636" s="38">
        <v>36708</v>
      </c>
      <c r="B636" s="48">
        <f>VLOOKUP(Table311[[#This Row],[Date]],'DB Details'!$A:$L,12)</f>
        <v>52.5</v>
      </c>
      <c r="C636" s="49">
        <f>VLOOKUP(Table311[[#This Row],[Date]],'DB Details'!$A:$Q,16)</f>
        <v>3.9740844955791207E-2</v>
      </c>
      <c r="D636" s="49">
        <f>VLOOKUP(Table311[[#This Row],[Date]],'DB Details'!$A:$Q,15)</f>
        <v>9.9774128259521319E-4</v>
      </c>
      <c r="E636" s="49">
        <f>VLOOKUP(Table311[[#This Row],[Date]],'DB Details'!$A:$Q,17)</f>
        <v>3.9969420303305192E-3</v>
      </c>
    </row>
    <row r="637" spans="1:5" x14ac:dyDescent="0.2">
      <c r="A637" s="38">
        <v>36739</v>
      </c>
      <c r="B637" s="48">
        <f>VLOOKUP(Table311[[#This Row],[Date]],'DB Details'!$A:$L,12)</f>
        <v>49.9</v>
      </c>
      <c r="C637" s="49">
        <f>VLOOKUP(Table311[[#This Row],[Date]],'DB Details'!$A:$Q,16)</f>
        <v>3.9740844955791207E-2</v>
      </c>
      <c r="D637" s="49">
        <f>VLOOKUP(Table311[[#This Row],[Date]],'DB Details'!$A:$Q,15)</f>
        <v>9.9774128259521319E-4</v>
      </c>
      <c r="E637" s="49">
        <f>VLOOKUP(Table311[[#This Row],[Date]],'DB Details'!$A:$Q,17)</f>
        <v>3.9969420303305192E-3</v>
      </c>
    </row>
    <row r="638" spans="1:5" x14ac:dyDescent="0.2">
      <c r="A638" s="38">
        <v>36770</v>
      </c>
      <c r="B638" s="48">
        <f>VLOOKUP(Table311[[#This Row],[Date]],'DB Details'!$A:$L,12)</f>
        <v>49.7</v>
      </c>
      <c r="C638" s="49">
        <f>VLOOKUP(Table311[[#This Row],[Date]],'DB Details'!$A:$Q,16)</f>
        <v>3.9740844955791207E-2</v>
      </c>
      <c r="D638" s="49">
        <f>VLOOKUP(Table311[[#This Row],[Date]],'DB Details'!$A:$Q,15)</f>
        <v>9.9774128259521319E-4</v>
      </c>
      <c r="E638" s="49">
        <f>VLOOKUP(Table311[[#This Row],[Date]],'DB Details'!$A:$Q,17)</f>
        <v>3.9969420303305192E-3</v>
      </c>
    </row>
    <row r="639" spans="1:5" x14ac:dyDescent="0.2">
      <c r="A639" s="38">
        <v>36800</v>
      </c>
      <c r="B639" s="48">
        <f>VLOOKUP(Table311[[#This Row],[Date]],'DB Details'!$A:$L,12)</f>
        <v>48.7</v>
      </c>
      <c r="C639" s="49">
        <f>VLOOKUP(Table311[[#This Row],[Date]],'DB Details'!$A:$Q,16)</f>
        <v>2.9016204721172601E-2</v>
      </c>
      <c r="D639" s="49">
        <f>VLOOKUP(Table311[[#This Row],[Date]],'DB Details'!$A:$Q,15)</f>
        <v>5.9436175514207554E-3</v>
      </c>
      <c r="E639" s="49">
        <f>VLOOKUP(Table311[[#This Row],[Date]],'DB Details'!$A:$Q,17)</f>
        <v>2.3987270862187989E-2</v>
      </c>
    </row>
    <row r="640" spans="1:5" x14ac:dyDescent="0.2">
      <c r="A640" s="38">
        <v>36831</v>
      </c>
      <c r="B640" s="48">
        <f>VLOOKUP(Table311[[#This Row],[Date]],'DB Details'!$A:$L,12)</f>
        <v>48.5</v>
      </c>
      <c r="C640" s="49">
        <f>VLOOKUP(Table311[[#This Row],[Date]],'DB Details'!$A:$Q,16)</f>
        <v>2.9016204721172601E-2</v>
      </c>
      <c r="D640" s="49">
        <f>VLOOKUP(Table311[[#This Row],[Date]],'DB Details'!$A:$Q,15)</f>
        <v>5.9436175514207554E-3</v>
      </c>
      <c r="E640" s="49">
        <f>VLOOKUP(Table311[[#This Row],[Date]],'DB Details'!$A:$Q,17)</f>
        <v>2.3987270862187989E-2</v>
      </c>
    </row>
    <row r="641" spans="1:5" x14ac:dyDescent="0.2">
      <c r="A641" s="38">
        <v>36861</v>
      </c>
      <c r="B641" s="48">
        <f>VLOOKUP(Table311[[#This Row],[Date]],'DB Details'!$A:$L,12)</f>
        <v>43.9</v>
      </c>
      <c r="C641" s="49">
        <f>VLOOKUP(Table311[[#This Row],[Date]],'DB Details'!$A:$Q,16)</f>
        <v>2.9016204721172601E-2</v>
      </c>
      <c r="D641" s="49">
        <f>VLOOKUP(Table311[[#This Row],[Date]],'DB Details'!$A:$Q,15)</f>
        <v>5.9436175514207554E-3</v>
      </c>
      <c r="E641" s="49">
        <f>VLOOKUP(Table311[[#This Row],[Date]],'DB Details'!$A:$Q,17)</f>
        <v>2.3987270862187989E-2</v>
      </c>
    </row>
    <row r="642" spans="1:5" x14ac:dyDescent="0.2">
      <c r="A642" s="38">
        <v>36892</v>
      </c>
      <c r="B642" s="48">
        <f>VLOOKUP(Table311[[#This Row],[Date]],'DB Details'!$A:$L,12)</f>
        <v>42.3</v>
      </c>
      <c r="C642" s="49">
        <f>VLOOKUP(Table311[[#This Row],[Date]],'DB Details'!$A:$Q,16)</f>
        <v>2.1955428467879849E-2</v>
      </c>
      <c r="D642" s="49">
        <f>VLOOKUP(Table311[[#This Row],[Date]],'DB Details'!$A:$Q,15)</f>
        <v>-3.2422100322343338E-3</v>
      </c>
      <c r="E642" s="49">
        <f>VLOOKUP(Table311[[#This Row],[Date]],'DB Details'!$A:$Q,17)</f>
        <v>-1.2905904790564421E-2</v>
      </c>
    </row>
    <row r="643" spans="1:5" x14ac:dyDescent="0.2">
      <c r="A643" s="38">
        <v>36923</v>
      </c>
      <c r="B643" s="48">
        <f>VLOOKUP(Table311[[#This Row],[Date]],'DB Details'!$A:$L,12)</f>
        <v>42.1</v>
      </c>
      <c r="C643" s="49">
        <f>VLOOKUP(Table311[[#This Row],[Date]],'DB Details'!$A:$Q,16)</f>
        <v>2.1955428467879849E-2</v>
      </c>
      <c r="D643" s="49">
        <f>VLOOKUP(Table311[[#This Row],[Date]],'DB Details'!$A:$Q,15)</f>
        <v>-3.2422100322343338E-3</v>
      </c>
      <c r="E643" s="49">
        <f>VLOOKUP(Table311[[#This Row],[Date]],'DB Details'!$A:$Q,17)</f>
        <v>-1.2905904790564421E-2</v>
      </c>
    </row>
    <row r="644" spans="1:5" x14ac:dyDescent="0.2">
      <c r="A644" s="38">
        <v>36951</v>
      </c>
      <c r="B644" s="48">
        <f>VLOOKUP(Table311[[#This Row],[Date]],'DB Details'!$A:$L,12)</f>
        <v>43.1</v>
      </c>
      <c r="C644" s="49">
        <f>VLOOKUP(Table311[[#This Row],[Date]],'DB Details'!$A:$Q,16)</f>
        <v>2.1955428467879849E-2</v>
      </c>
      <c r="D644" s="49">
        <f>VLOOKUP(Table311[[#This Row],[Date]],'DB Details'!$A:$Q,15)</f>
        <v>-3.2422100322343338E-3</v>
      </c>
      <c r="E644" s="49">
        <f>VLOOKUP(Table311[[#This Row],[Date]],'DB Details'!$A:$Q,17)</f>
        <v>-1.2905904790564421E-2</v>
      </c>
    </row>
    <row r="645" spans="1:5" x14ac:dyDescent="0.2">
      <c r="A645" s="38">
        <v>36982</v>
      </c>
      <c r="B645" s="48">
        <f>VLOOKUP(Table311[[#This Row],[Date]],'DB Details'!$A:$L,12)</f>
        <v>42.7</v>
      </c>
      <c r="C645" s="49">
        <f>VLOOKUP(Table311[[#This Row],[Date]],'DB Details'!$A:$Q,16)</f>
        <v>9.9193295688802842E-3</v>
      </c>
      <c r="D645" s="49">
        <f>VLOOKUP(Table311[[#This Row],[Date]],'DB Details'!$A:$Q,15)</f>
        <v>6.2138921486550201E-3</v>
      </c>
      <c r="E645" s="49">
        <f>VLOOKUP(Table311[[#This Row],[Date]],'DB Details'!$A:$Q,17)</f>
        <v>2.508820455389205E-2</v>
      </c>
    </row>
    <row r="646" spans="1:5" x14ac:dyDescent="0.2">
      <c r="A646" s="38">
        <v>37012</v>
      </c>
      <c r="B646" s="48">
        <f>VLOOKUP(Table311[[#This Row],[Date]],'DB Details'!$A:$L,12)</f>
        <v>41.3</v>
      </c>
      <c r="C646" s="49">
        <f>VLOOKUP(Table311[[#This Row],[Date]],'DB Details'!$A:$Q,16)</f>
        <v>9.9193295688802842E-3</v>
      </c>
      <c r="D646" s="49">
        <f>VLOOKUP(Table311[[#This Row],[Date]],'DB Details'!$A:$Q,15)</f>
        <v>6.2138921486550201E-3</v>
      </c>
      <c r="E646" s="49">
        <f>VLOOKUP(Table311[[#This Row],[Date]],'DB Details'!$A:$Q,17)</f>
        <v>2.508820455389205E-2</v>
      </c>
    </row>
    <row r="647" spans="1:5" x14ac:dyDescent="0.2">
      <c r="A647" s="38">
        <v>37043</v>
      </c>
      <c r="B647" s="48">
        <f>VLOOKUP(Table311[[#This Row],[Date]],'DB Details'!$A:$L,12)</f>
        <v>43.2</v>
      </c>
      <c r="C647" s="49">
        <f>VLOOKUP(Table311[[#This Row],[Date]],'DB Details'!$A:$Q,16)</f>
        <v>9.9193295688802842E-3</v>
      </c>
      <c r="D647" s="49">
        <f>VLOOKUP(Table311[[#This Row],[Date]],'DB Details'!$A:$Q,15)</f>
        <v>6.2138921486550201E-3</v>
      </c>
      <c r="E647" s="49">
        <f>VLOOKUP(Table311[[#This Row],[Date]],'DB Details'!$A:$Q,17)</f>
        <v>2.508820455389205E-2</v>
      </c>
    </row>
    <row r="648" spans="1:5" x14ac:dyDescent="0.2">
      <c r="A648" s="38">
        <v>37073</v>
      </c>
      <c r="B648" s="48">
        <f>VLOOKUP(Table311[[#This Row],[Date]],'DB Details'!$A:$L,12)</f>
        <v>43.5</v>
      </c>
      <c r="C648" s="49">
        <f>VLOOKUP(Table311[[#This Row],[Date]],'DB Details'!$A:$Q,16)</f>
        <v>4.8735236716932872E-3</v>
      </c>
      <c r="D648" s="49">
        <f>VLOOKUP(Table311[[#This Row],[Date]],'DB Details'!$A:$Q,15)</f>
        <v>-4.0034901605050122E-3</v>
      </c>
      <c r="E648" s="49">
        <f>VLOOKUP(Table311[[#This Row],[Date]],'DB Details'!$A:$Q,17)</f>
        <v>-1.5918049455029729E-2</v>
      </c>
    </row>
    <row r="649" spans="1:5" x14ac:dyDescent="0.2">
      <c r="A649" s="38">
        <v>37104</v>
      </c>
      <c r="B649" s="48">
        <f>VLOOKUP(Table311[[#This Row],[Date]],'DB Details'!$A:$L,12)</f>
        <v>46.3</v>
      </c>
      <c r="C649" s="49">
        <f>VLOOKUP(Table311[[#This Row],[Date]],'DB Details'!$A:$Q,16)</f>
        <v>4.8735236716932872E-3</v>
      </c>
      <c r="D649" s="49">
        <f>VLOOKUP(Table311[[#This Row],[Date]],'DB Details'!$A:$Q,15)</f>
        <v>-4.0034901605050122E-3</v>
      </c>
      <c r="E649" s="49">
        <f>VLOOKUP(Table311[[#This Row],[Date]],'DB Details'!$A:$Q,17)</f>
        <v>-1.5918049455029729E-2</v>
      </c>
    </row>
    <row r="650" spans="1:5" x14ac:dyDescent="0.2">
      <c r="A650" s="38">
        <v>37135</v>
      </c>
      <c r="B650" s="48">
        <f>VLOOKUP(Table311[[#This Row],[Date]],'DB Details'!$A:$L,12)</f>
        <v>46.2</v>
      </c>
      <c r="C650" s="49">
        <f>VLOOKUP(Table311[[#This Row],[Date]],'DB Details'!$A:$Q,16)</f>
        <v>4.8735236716932872E-3</v>
      </c>
      <c r="D650" s="49">
        <f>VLOOKUP(Table311[[#This Row],[Date]],'DB Details'!$A:$Q,15)</f>
        <v>-4.0034901605050122E-3</v>
      </c>
      <c r="E650" s="49">
        <f>VLOOKUP(Table311[[#This Row],[Date]],'DB Details'!$A:$Q,17)</f>
        <v>-1.5918049455029729E-2</v>
      </c>
    </row>
    <row r="651" spans="1:5" x14ac:dyDescent="0.2">
      <c r="A651" s="38">
        <v>37165</v>
      </c>
      <c r="B651" s="48">
        <f>VLOOKUP(Table311[[#This Row],[Date]],'DB Details'!$A:$L,12)</f>
        <v>40.799999999999997</v>
      </c>
      <c r="C651" s="49">
        <f>VLOOKUP(Table311[[#This Row],[Date]],'DB Details'!$A:$Q,16)</f>
        <v>1.706422364229252E-3</v>
      </c>
      <c r="D651" s="49">
        <f>VLOOKUP(Table311[[#This Row],[Date]],'DB Details'!$A:$Q,15)</f>
        <v>2.7731435849645621E-3</v>
      </c>
      <c r="E651" s="49">
        <f>VLOOKUP(Table311[[#This Row],[Date]],'DB Details'!$A:$Q,17)</f>
        <v>1.113880165656167E-2</v>
      </c>
    </row>
    <row r="652" spans="1:5" x14ac:dyDescent="0.2">
      <c r="A652" s="38">
        <v>37196</v>
      </c>
      <c r="B652" s="48">
        <f>VLOOKUP(Table311[[#This Row],[Date]],'DB Details'!$A:$L,12)</f>
        <v>44.1</v>
      </c>
      <c r="C652" s="49">
        <f>VLOOKUP(Table311[[#This Row],[Date]],'DB Details'!$A:$Q,16)</f>
        <v>1.706422364229252E-3</v>
      </c>
      <c r="D652" s="49">
        <f>VLOOKUP(Table311[[#This Row],[Date]],'DB Details'!$A:$Q,15)</f>
        <v>2.7731435849645621E-3</v>
      </c>
      <c r="E652" s="49">
        <f>VLOOKUP(Table311[[#This Row],[Date]],'DB Details'!$A:$Q,17)</f>
        <v>1.113880165656167E-2</v>
      </c>
    </row>
    <row r="653" spans="1:5" x14ac:dyDescent="0.2">
      <c r="A653" s="38">
        <v>37226</v>
      </c>
      <c r="B653" s="48">
        <f>VLOOKUP(Table311[[#This Row],[Date]],'DB Details'!$A:$L,12)</f>
        <v>45.3</v>
      </c>
      <c r="C653" s="49">
        <f>VLOOKUP(Table311[[#This Row],[Date]],'DB Details'!$A:$Q,16)</f>
        <v>1.706422364229252E-3</v>
      </c>
      <c r="D653" s="49">
        <f>VLOOKUP(Table311[[#This Row],[Date]],'DB Details'!$A:$Q,15)</f>
        <v>2.7731435849645621E-3</v>
      </c>
      <c r="E653" s="49">
        <f>VLOOKUP(Table311[[#This Row],[Date]],'DB Details'!$A:$Q,17)</f>
        <v>1.113880165656167E-2</v>
      </c>
    </row>
    <row r="654" spans="1:5" x14ac:dyDescent="0.2">
      <c r="A654" s="38">
        <v>37257</v>
      </c>
      <c r="B654" s="48">
        <f>VLOOKUP(Table311[[#This Row],[Date]],'DB Details'!$A:$L,12)</f>
        <v>47.5</v>
      </c>
      <c r="C654" s="49">
        <f>VLOOKUP(Table311[[#This Row],[Date]],'DB Details'!$A:$Q,16)</f>
        <v>1.3288120484284601E-2</v>
      </c>
      <c r="D654" s="49">
        <f>VLOOKUP(Table311[[#This Row],[Date]],'DB Details'!$A:$Q,15)</f>
        <v>8.2822721558439595E-3</v>
      </c>
      <c r="E654" s="49">
        <f>VLOOKUP(Table311[[#This Row],[Date]],'DB Details'!$A:$Q,17)</f>
        <v>3.354294204519781E-2</v>
      </c>
    </row>
    <row r="655" spans="1:5" x14ac:dyDescent="0.2">
      <c r="A655" s="38">
        <v>37288</v>
      </c>
      <c r="B655" s="48">
        <f>VLOOKUP(Table311[[#This Row],[Date]],'DB Details'!$A:$L,12)</f>
        <v>50.7</v>
      </c>
      <c r="C655" s="49">
        <f>VLOOKUP(Table311[[#This Row],[Date]],'DB Details'!$A:$Q,16)</f>
        <v>1.3288120484284601E-2</v>
      </c>
      <c r="D655" s="49">
        <f>VLOOKUP(Table311[[#This Row],[Date]],'DB Details'!$A:$Q,15)</f>
        <v>8.2822721558439595E-3</v>
      </c>
      <c r="E655" s="49">
        <f>VLOOKUP(Table311[[#This Row],[Date]],'DB Details'!$A:$Q,17)</f>
        <v>3.354294204519781E-2</v>
      </c>
    </row>
    <row r="656" spans="1:5" x14ac:dyDescent="0.2">
      <c r="A656" s="38">
        <v>37316</v>
      </c>
      <c r="B656" s="48">
        <f>VLOOKUP(Table311[[#This Row],[Date]],'DB Details'!$A:$L,12)</f>
        <v>52.4</v>
      </c>
      <c r="C656" s="49">
        <f>VLOOKUP(Table311[[#This Row],[Date]],'DB Details'!$A:$Q,16)</f>
        <v>1.3288120484284601E-2</v>
      </c>
      <c r="D656" s="49">
        <f>VLOOKUP(Table311[[#This Row],[Date]],'DB Details'!$A:$Q,15)</f>
        <v>8.2822721558439595E-3</v>
      </c>
      <c r="E656" s="49">
        <f>VLOOKUP(Table311[[#This Row],[Date]],'DB Details'!$A:$Q,17)</f>
        <v>3.354294204519781E-2</v>
      </c>
    </row>
    <row r="657" spans="1:5" x14ac:dyDescent="0.2">
      <c r="A657" s="38">
        <v>37347</v>
      </c>
      <c r="B657" s="48">
        <f>VLOOKUP(Table311[[#This Row],[Date]],'DB Details'!$A:$L,12)</f>
        <v>52.4</v>
      </c>
      <c r="C657" s="49">
        <f>VLOOKUP(Table311[[#This Row],[Date]],'DB Details'!$A:$Q,16)</f>
        <v>1.322883902243626E-2</v>
      </c>
      <c r="D657" s="49">
        <f>VLOOKUP(Table311[[#This Row],[Date]],'DB Details'!$A:$Q,15)</f>
        <v>6.1550245578357683E-3</v>
      </c>
      <c r="E657" s="49">
        <f>VLOOKUP(Table311[[#This Row],[Date]],'DB Details'!$A:$Q,17)</f>
        <v>2.484833834627009E-2</v>
      </c>
    </row>
    <row r="658" spans="1:5" x14ac:dyDescent="0.2">
      <c r="A658" s="38">
        <v>37377</v>
      </c>
      <c r="B658" s="48">
        <f>VLOOKUP(Table311[[#This Row],[Date]],'DB Details'!$A:$L,12)</f>
        <v>53.1</v>
      </c>
      <c r="C658" s="49">
        <f>VLOOKUP(Table311[[#This Row],[Date]],'DB Details'!$A:$Q,16)</f>
        <v>1.322883902243626E-2</v>
      </c>
      <c r="D658" s="49">
        <f>VLOOKUP(Table311[[#This Row],[Date]],'DB Details'!$A:$Q,15)</f>
        <v>6.1550245578357683E-3</v>
      </c>
      <c r="E658" s="49">
        <f>VLOOKUP(Table311[[#This Row],[Date]],'DB Details'!$A:$Q,17)</f>
        <v>2.484833834627009E-2</v>
      </c>
    </row>
    <row r="659" spans="1:5" x14ac:dyDescent="0.2">
      <c r="A659" s="38">
        <v>37408</v>
      </c>
      <c r="B659" s="48">
        <f>VLOOKUP(Table311[[#This Row],[Date]],'DB Details'!$A:$L,12)</f>
        <v>53.6</v>
      </c>
      <c r="C659" s="49">
        <f>VLOOKUP(Table311[[#This Row],[Date]],'DB Details'!$A:$Q,16)</f>
        <v>1.322883902243626E-2</v>
      </c>
      <c r="D659" s="49">
        <f>VLOOKUP(Table311[[#This Row],[Date]],'DB Details'!$A:$Q,15)</f>
        <v>6.1550245578357683E-3</v>
      </c>
      <c r="E659" s="49">
        <f>VLOOKUP(Table311[[#This Row],[Date]],'DB Details'!$A:$Q,17)</f>
        <v>2.484833834627009E-2</v>
      </c>
    </row>
    <row r="660" spans="1:5" x14ac:dyDescent="0.2">
      <c r="A660" s="38">
        <v>37438</v>
      </c>
      <c r="B660" s="48">
        <f>VLOOKUP(Table311[[#This Row],[Date]],'DB Details'!$A:$L,12)</f>
        <v>50.2</v>
      </c>
      <c r="C660" s="49">
        <f>VLOOKUP(Table311[[#This Row],[Date]],'DB Details'!$A:$Q,16)</f>
        <v>2.140669989799325E-2</v>
      </c>
      <c r="D660" s="49">
        <f>VLOOKUP(Table311[[#This Row],[Date]],'DB Details'!$A:$Q,15)</f>
        <v>4.0352870399802624E-3</v>
      </c>
      <c r="E660" s="49">
        <f>VLOOKUP(Table311[[#This Row],[Date]],'DB Details'!$A:$Q,17)</f>
        <v>1.6239112509100821E-2</v>
      </c>
    </row>
    <row r="661" spans="1:5" x14ac:dyDescent="0.2">
      <c r="A661" s="38">
        <v>37469</v>
      </c>
      <c r="B661" s="48">
        <f>VLOOKUP(Table311[[#This Row],[Date]],'DB Details'!$A:$L,12)</f>
        <v>50.3</v>
      </c>
      <c r="C661" s="49">
        <f>VLOOKUP(Table311[[#This Row],[Date]],'DB Details'!$A:$Q,16)</f>
        <v>2.140669989799325E-2</v>
      </c>
      <c r="D661" s="49">
        <f>VLOOKUP(Table311[[#This Row],[Date]],'DB Details'!$A:$Q,15)</f>
        <v>4.0352870399802624E-3</v>
      </c>
      <c r="E661" s="49">
        <f>VLOOKUP(Table311[[#This Row],[Date]],'DB Details'!$A:$Q,17)</f>
        <v>1.6239112509100821E-2</v>
      </c>
    </row>
    <row r="662" spans="1:5" x14ac:dyDescent="0.2">
      <c r="A662" s="38">
        <v>37500</v>
      </c>
      <c r="B662" s="48">
        <f>VLOOKUP(Table311[[#This Row],[Date]],'DB Details'!$A:$L,12)</f>
        <v>50.5</v>
      </c>
      <c r="C662" s="49">
        <f>VLOOKUP(Table311[[#This Row],[Date]],'DB Details'!$A:$Q,16)</f>
        <v>2.140669989799325E-2</v>
      </c>
      <c r="D662" s="49">
        <f>VLOOKUP(Table311[[#This Row],[Date]],'DB Details'!$A:$Q,15)</f>
        <v>4.0352870399802624E-3</v>
      </c>
      <c r="E662" s="49">
        <f>VLOOKUP(Table311[[#This Row],[Date]],'DB Details'!$A:$Q,17)</f>
        <v>1.6239112509100821E-2</v>
      </c>
    </row>
    <row r="663" spans="1:5" x14ac:dyDescent="0.2">
      <c r="A663" s="38">
        <v>37530</v>
      </c>
      <c r="B663" s="48">
        <f>VLOOKUP(Table311[[#This Row],[Date]],'DB Details'!$A:$L,12)</f>
        <v>49</v>
      </c>
      <c r="C663" s="49">
        <f>VLOOKUP(Table311[[#This Row],[Date]],'DB Details'!$A:$Q,16)</f>
        <v>1.9912861846485559E-2</v>
      </c>
      <c r="D663" s="49">
        <f>VLOOKUP(Table311[[#This Row],[Date]],'DB Details'!$A:$Q,15)</f>
        <v>1.306557670590968E-3</v>
      </c>
      <c r="E663" s="49">
        <f>VLOOKUP(Table311[[#This Row],[Date]],'DB Details'!$A:$Q,17)</f>
        <v>5.2364821646193596E-3</v>
      </c>
    </row>
    <row r="664" spans="1:5" x14ac:dyDescent="0.2">
      <c r="A664" s="38">
        <v>37561</v>
      </c>
      <c r="B664" s="48">
        <f>VLOOKUP(Table311[[#This Row],[Date]],'DB Details'!$A:$L,12)</f>
        <v>48.5</v>
      </c>
      <c r="C664" s="49">
        <f>VLOOKUP(Table311[[#This Row],[Date]],'DB Details'!$A:$Q,16)</f>
        <v>1.9912861846485559E-2</v>
      </c>
      <c r="D664" s="49">
        <f>VLOOKUP(Table311[[#This Row],[Date]],'DB Details'!$A:$Q,15)</f>
        <v>1.306557670590968E-3</v>
      </c>
      <c r="E664" s="49">
        <f>VLOOKUP(Table311[[#This Row],[Date]],'DB Details'!$A:$Q,17)</f>
        <v>5.2364821646193596E-3</v>
      </c>
    </row>
    <row r="665" spans="1:5" x14ac:dyDescent="0.2">
      <c r="A665" s="38">
        <v>37591</v>
      </c>
      <c r="B665" s="48">
        <f>VLOOKUP(Table311[[#This Row],[Date]],'DB Details'!$A:$L,12)</f>
        <v>51.6</v>
      </c>
      <c r="C665" s="49">
        <f>VLOOKUP(Table311[[#This Row],[Date]],'DB Details'!$A:$Q,16)</f>
        <v>1.9912861846485559E-2</v>
      </c>
      <c r="D665" s="49">
        <f>VLOOKUP(Table311[[#This Row],[Date]],'DB Details'!$A:$Q,15)</f>
        <v>1.306557670590968E-3</v>
      </c>
      <c r="E665" s="49">
        <f>VLOOKUP(Table311[[#This Row],[Date]],'DB Details'!$A:$Q,17)</f>
        <v>5.2364821646193596E-3</v>
      </c>
    </row>
    <row r="666" spans="1:5" x14ac:dyDescent="0.2">
      <c r="A666" s="38">
        <v>37622</v>
      </c>
      <c r="B666" s="48">
        <f>VLOOKUP(Table311[[#This Row],[Date]],'DB Details'!$A:$L,12)</f>
        <v>51.3</v>
      </c>
      <c r="C666" s="49">
        <f>VLOOKUP(Table311[[#This Row],[Date]],'DB Details'!$A:$Q,16)</f>
        <v>1.676188940425874E-2</v>
      </c>
      <c r="D666" s="49">
        <f>VLOOKUP(Table311[[#This Row],[Date]],'DB Details'!$A:$Q,15)</f>
        <v>5.1672318691698346E-3</v>
      </c>
      <c r="E666" s="49">
        <f>VLOOKUP(Table311[[#This Row],[Date]],'DB Details'!$A:$Q,17)</f>
        <v>2.0829681766981079E-2</v>
      </c>
    </row>
    <row r="667" spans="1:5" x14ac:dyDescent="0.2">
      <c r="A667" s="38">
        <v>37653</v>
      </c>
      <c r="B667" s="48">
        <f>VLOOKUP(Table311[[#This Row],[Date]],'DB Details'!$A:$L,12)</f>
        <v>48.8</v>
      </c>
      <c r="C667" s="49">
        <f>VLOOKUP(Table311[[#This Row],[Date]],'DB Details'!$A:$Q,16)</f>
        <v>1.676188940425874E-2</v>
      </c>
      <c r="D667" s="49">
        <f>VLOOKUP(Table311[[#This Row],[Date]],'DB Details'!$A:$Q,15)</f>
        <v>5.1672318691698346E-3</v>
      </c>
      <c r="E667" s="49">
        <f>VLOOKUP(Table311[[#This Row],[Date]],'DB Details'!$A:$Q,17)</f>
        <v>2.0829681766981079E-2</v>
      </c>
    </row>
    <row r="668" spans="1:5" x14ac:dyDescent="0.2">
      <c r="A668" s="38">
        <v>37681</v>
      </c>
      <c r="B668" s="48">
        <f>VLOOKUP(Table311[[#This Row],[Date]],'DB Details'!$A:$L,12)</f>
        <v>46.3</v>
      </c>
      <c r="C668" s="49">
        <f>VLOOKUP(Table311[[#This Row],[Date]],'DB Details'!$A:$Q,16)</f>
        <v>1.676188940425874E-2</v>
      </c>
      <c r="D668" s="49">
        <f>VLOOKUP(Table311[[#This Row],[Date]],'DB Details'!$A:$Q,15)</f>
        <v>5.1672318691698346E-3</v>
      </c>
      <c r="E668" s="49">
        <f>VLOOKUP(Table311[[#This Row],[Date]],'DB Details'!$A:$Q,17)</f>
        <v>2.0829681766981079E-2</v>
      </c>
    </row>
    <row r="669" spans="1:5" x14ac:dyDescent="0.2">
      <c r="A669" s="38">
        <v>37712</v>
      </c>
      <c r="B669" s="48">
        <f>VLOOKUP(Table311[[#This Row],[Date]],'DB Details'!$A:$L,12)</f>
        <v>46.1</v>
      </c>
      <c r="C669" s="49">
        <f>VLOOKUP(Table311[[#This Row],[Date]],'DB Details'!$A:$Q,16)</f>
        <v>1.9569936417795909E-2</v>
      </c>
      <c r="D669" s="49">
        <f>VLOOKUP(Table311[[#This Row],[Date]],'DB Details'!$A:$Q,15)</f>
        <v>8.9337780116266717E-3</v>
      </c>
      <c r="E669" s="49">
        <f>VLOOKUP(Table311[[#This Row],[Date]],'DB Details'!$A:$Q,17)</f>
        <v>3.621684485857446E-2</v>
      </c>
    </row>
    <row r="670" spans="1:5" x14ac:dyDescent="0.2">
      <c r="A670" s="38">
        <v>37742</v>
      </c>
      <c r="B670" s="48">
        <f>VLOOKUP(Table311[[#This Row],[Date]],'DB Details'!$A:$L,12)</f>
        <v>49</v>
      </c>
      <c r="C670" s="49">
        <f>VLOOKUP(Table311[[#This Row],[Date]],'DB Details'!$A:$Q,16)</f>
        <v>1.9569936417795909E-2</v>
      </c>
      <c r="D670" s="49">
        <f>VLOOKUP(Table311[[#This Row],[Date]],'DB Details'!$A:$Q,15)</f>
        <v>8.9337780116266717E-3</v>
      </c>
      <c r="E670" s="49">
        <f>VLOOKUP(Table311[[#This Row],[Date]],'DB Details'!$A:$Q,17)</f>
        <v>3.621684485857446E-2</v>
      </c>
    </row>
    <row r="671" spans="1:5" x14ac:dyDescent="0.2">
      <c r="A671" s="38">
        <v>37773</v>
      </c>
      <c r="B671" s="48">
        <f>VLOOKUP(Table311[[#This Row],[Date]],'DB Details'!$A:$L,12)</f>
        <v>49</v>
      </c>
      <c r="C671" s="49">
        <f>VLOOKUP(Table311[[#This Row],[Date]],'DB Details'!$A:$Q,16)</f>
        <v>1.9569936417795909E-2</v>
      </c>
      <c r="D671" s="49">
        <f>VLOOKUP(Table311[[#This Row],[Date]],'DB Details'!$A:$Q,15)</f>
        <v>8.9337780116266717E-3</v>
      </c>
      <c r="E671" s="49">
        <f>VLOOKUP(Table311[[#This Row],[Date]],'DB Details'!$A:$Q,17)</f>
        <v>3.621684485857446E-2</v>
      </c>
    </row>
    <row r="672" spans="1:5" x14ac:dyDescent="0.2">
      <c r="A672" s="38">
        <v>37803</v>
      </c>
      <c r="B672" s="48">
        <f>VLOOKUP(Table311[[#This Row],[Date]],'DB Details'!$A:$L,12)</f>
        <v>51</v>
      </c>
      <c r="C672" s="49">
        <f>VLOOKUP(Table311[[#This Row],[Date]],'DB Details'!$A:$Q,16)</f>
        <v>3.2399083015260143E-2</v>
      </c>
      <c r="D672" s="49">
        <f>VLOOKUP(Table311[[#This Row],[Date]],'DB Details'!$A:$Q,15)</f>
        <v>1.666896269711016E-2</v>
      </c>
      <c r="E672" s="49">
        <f>VLOOKUP(Table311[[#This Row],[Date]],'DB Details'!$A:$Q,17)</f>
        <v>6.8361580068855954E-2</v>
      </c>
    </row>
    <row r="673" spans="1:5" x14ac:dyDescent="0.2">
      <c r="A673" s="38">
        <v>37834</v>
      </c>
      <c r="B673" s="48">
        <f>VLOOKUP(Table311[[#This Row],[Date]],'DB Details'!$A:$L,12)</f>
        <v>53.2</v>
      </c>
      <c r="C673" s="49">
        <f>VLOOKUP(Table311[[#This Row],[Date]],'DB Details'!$A:$Q,16)</f>
        <v>3.2399083015260143E-2</v>
      </c>
      <c r="D673" s="49">
        <f>VLOOKUP(Table311[[#This Row],[Date]],'DB Details'!$A:$Q,15)</f>
        <v>1.666896269711016E-2</v>
      </c>
      <c r="E673" s="49">
        <f>VLOOKUP(Table311[[#This Row],[Date]],'DB Details'!$A:$Q,17)</f>
        <v>6.8361580068855954E-2</v>
      </c>
    </row>
    <row r="674" spans="1:5" x14ac:dyDescent="0.2">
      <c r="A674" s="38">
        <v>37865</v>
      </c>
      <c r="B674" s="48">
        <f>VLOOKUP(Table311[[#This Row],[Date]],'DB Details'!$A:$L,12)</f>
        <v>52.4</v>
      </c>
      <c r="C674" s="49">
        <f>VLOOKUP(Table311[[#This Row],[Date]],'DB Details'!$A:$Q,16)</f>
        <v>3.2399083015260143E-2</v>
      </c>
      <c r="D674" s="49">
        <f>VLOOKUP(Table311[[#This Row],[Date]],'DB Details'!$A:$Q,15)</f>
        <v>1.666896269711016E-2</v>
      </c>
      <c r="E674" s="49">
        <f>VLOOKUP(Table311[[#This Row],[Date]],'DB Details'!$A:$Q,17)</f>
        <v>6.8361580068855954E-2</v>
      </c>
    </row>
    <row r="675" spans="1:5" x14ac:dyDescent="0.2">
      <c r="A675" s="38">
        <v>37895</v>
      </c>
      <c r="B675" s="48">
        <f>VLOOKUP(Table311[[#This Row],[Date]],'DB Details'!$A:$L,12)</f>
        <v>55.2</v>
      </c>
      <c r="C675" s="49">
        <f>VLOOKUP(Table311[[#This Row],[Date]],'DB Details'!$A:$Q,16)</f>
        <v>4.2950765202439317E-2</v>
      </c>
      <c r="D675" s="49">
        <f>VLOOKUP(Table311[[#This Row],[Date]],'DB Details'!$A:$Q,15)</f>
        <v>1.154045727617818E-2</v>
      </c>
      <c r="E675" s="49">
        <f>VLOOKUP(Table311[[#This Row],[Date]],'DB Details'!$A:$Q,17)</f>
        <v>4.6967087698897902E-2</v>
      </c>
    </row>
    <row r="676" spans="1:5" x14ac:dyDescent="0.2">
      <c r="A676" s="38">
        <v>37926</v>
      </c>
      <c r="B676" s="48">
        <f>VLOOKUP(Table311[[#This Row],[Date]],'DB Details'!$A:$L,12)</f>
        <v>58.4</v>
      </c>
      <c r="C676" s="49">
        <f>VLOOKUP(Table311[[#This Row],[Date]],'DB Details'!$A:$Q,16)</f>
        <v>4.2950765202439317E-2</v>
      </c>
      <c r="D676" s="49">
        <f>VLOOKUP(Table311[[#This Row],[Date]],'DB Details'!$A:$Q,15)</f>
        <v>1.154045727617818E-2</v>
      </c>
      <c r="E676" s="49">
        <f>VLOOKUP(Table311[[#This Row],[Date]],'DB Details'!$A:$Q,17)</f>
        <v>4.6967087698897902E-2</v>
      </c>
    </row>
    <row r="677" spans="1:5" x14ac:dyDescent="0.2">
      <c r="A677" s="38">
        <v>37956</v>
      </c>
      <c r="B677" s="48">
        <f>VLOOKUP(Table311[[#This Row],[Date]],'DB Details'!$A:$L,12)</f>
        <v>60.1</v>
      </c>
      <c r="C677" s="49">
        <f>VLOOKUP(Table311[[#This Row],[Date]],'DB Details'!$A:$Q,16)</f>
        <v>4.2950765202439317E-2</v>
      </c>
      <c r="D677" s="49">
        <f>VLOOKUP(Table311[[#This Row],[Date]],'DB Details'!$A:$Q,15)</f>
        <v>1.154045727617818E-2</v>
      </c>
      <c r="E677" s="49">
        <f>VLOOKUP(Table311[[#This Row],[Date]],'DB Details'!$A:$Q,17)</f>
        <v>4.6967087698897902E-2</v>
      </c>
    </row>
    <row r="678" spans="1:5" x14ac:dyDescent="0.2">
      <c r="A678" s="38">
        <v>37987</v>
      </c>
      <c r="B678" s="48">
        <f>VLOOKUP(Table311[[#This Row],[Date]],'DB Details'!$A:$L,12)</f>
        <v>60.8</v>
      </c>
      <c r="C678" s="49">
        <f>VLOOKUP(Table311[[#This Row],[Date]],'DB Details'!$A:$Q,16)</f>
        <v>4.3533820862159241E-2</v>
      </c>
      <c r="D678" s="49">
        <f>VLOOKUP(Table311[[#This Row],[Date]],'DB Details'!$A:$Q,15)</f>
        <v>5.7291648606975533E-3</v>
      </c>
      <c r="E678" s="49">
        <f>VLOOKUP(Table311[[#This Row],[Date]],'DB Details'!$A:$Q,17)</f>
        <v>2.3114352701243179E-2</v>
      </c>
    </row>
    <row r="679" spans="1:5" x14ac:dyDescent="0.2">
      <c r="A679" s="38">
        <v>38018</v>
      </c>
      <c r="B679" s="48">
        <f>VLOOKUP(Table311[[#This Row],[Date]],'DB Details'!$A:$L,12)</f>
        <v>59.9</v>
      </c>
      <c r="C679" s="49">
        <f>VLOOKUP(Table311[[#This Row],[Date]],'DB Details'!$A:$Q,16)</f>
        <v>4.3533820862159241E-2</v>
      </c>
      <c r="D679" s="49">
        <f>VLOOKUP(Table311[[#This Row],[Date]],'DB Details'!$A:$Q,15)</f>
        <v>5.7291648606975533E-3</v>
      </c>
      <c r="E679" s="49">
        <f>VLOOKUP(Table311[[#This Row],[Date]],'DB Details'!$A:$Q,17)</f>
        <v>2.3114352701243179E-2</v>
      </c>
    </row>
    <row r="680" spans="1:5" x14ac:dyDescent="0.2">
      <c r="A680" s="38">
        <v>38047</v>
      </c>
      <c r="B680" s="48">
        <f>VLOOKUP(Table311[[#This Row],[Date]],'DB Details'!$A:$L,12)</f>
        <v>60.6</v>
      </c>
      <c r="C680" s="49">
        <f>VLOOKUP(Table311[[#This Row],[Date]],'DB Details'!$A:$Q,16)</f>
        <v>4.3533820862159241E-2</v>
      </c>
      <c r="D680" s="49">
        <f>VLOOKUP(Table311[[#This Row],[Date]],'DB Details'!$A:$Q,15)</f>
        <v>5.7291648606975533E-3</v>
      </c>
      <c r="E680" s="49">
        <f>VLOOKUP(Table311[[#This Row],[Date]],'DB Details'!$A:$Q,17)</f>
        <v>2.3114352701243179E-2</v>
      </c>
    </row>
    <row r="681" spans="1:5" x14ac:dyDescent="0.2">
      <c r="A681" s="38">
        <v>38078</v>
      </c>
      <c r="B681" s="48">
        <f>VLOOKUP(Table311[[#This Row],[Date]],'DB Details'!$A:$L,12)</f>
        <v>60.6</v>
      </c>
      <c r="C681" s="49">
        <f>VLOOKUP(Table311[[#This Row],[Date]],'DB Details'!$A:$Q,16)</f>
        <v>4.2348116494544417E-2</v>
      </c>
      <c r="D681" s="49">
        <f>VLOOKUP(Table311[[#This Row],[Date]],'DB Details'!$A:$Q,15)</f>
        <v>7.7873875800888301E-3</v>
      </c>
      <c r="E681" s="49">
        <f>VLOOKUP(Table311[[#This Row],[Date]],'DB Details'!$A:$Q,17)</f>
        <v>3.1515303444719089E-2</v>
      </c>
    </row>
    <row r="682" spans="1:5" x14ac:dyDescent="0.2">
      <c r="A682" s="38">
        <v>38108</v>
      </c>
      <c r="B682" s="48">
        <f>VLOOKUP(Table311[[#This Row],[Date]],'DB Details'!$A:$L,12)</f>
        <v>61.4</v>
      </c>
      <c r="C682" s="49">
        <f>VLOOKUP(Table311[[#This Row],[Date]],'DB Details'!$A:$Q,16)</f>
        <v>4.2348116494544417E-2</v>
      </c>
      <c r="D682" s="49">
        <f>VLOOKUP(Table311[[#This Row],[Date]],'DB Details'!$A:$Q,15)</f>
        <v>7.7873875800888301E-3</v>
      </c>
      <c r="E682" s="49">
        <f>VLOOKUP(Table311[[#This Row],[Date]],'DB Details'!$A:$Q,17)</f>
        <v>3.1515303444719089E-2</v>
      </c>
    </row>
    <row r="683" spans="1:5" x14ac:dyDescent="0.2">
      <c r="A683" s="38">
        <v>38139</v>
      </c>
      <c r="B683" s="48">
        <f>VLOOKUP(Table311[[#This Row],[Date]],'DB Details'!$A:$L,12)</f>
        <v>60.5</v>
      </c>
      <c r="C683" s="49">
        <f>VLOOKUP(Table311[[#This Row],[Date]],'DB Details'!$A:$Q,16)</f>
        <v>4.2348116494544417E-2</v>
      </c>
      <c r="D683" s="49">
        <f>VLOOKUP(Table311[[#This Row],[Date]],'DB Details'!$A:$Q,15)</f>
        <v>7.7873875800888301E-3</v>
      </c>
      <c r="E683" s="49">
        <f>VLOOKUP(Table311[[#This Row],[Date]],'DB Details'!$A:$Q,17)</f>
        <v>3.1515303444719089E-2</v>
      </c>
    </row>
    <row r="684" spans="1:5" x14ac:dyDescent="0.2">
      <c r="A684" s="38">
        <v>38169</v>
      </c>
      <c r="B684" s="48">
        <f>VLOOKUP(Table311[[#This Row],[Date]],'DB Details'!$A:$L,12)</f>
        <v>59.9</v>
      </c>
      <c r="C684" s="49">
        <f>VLOOKUP(Table311[[#This Row],[Date]],'DB Details'!$A:$Q,16)</f>
        <v>3.4908340686507763E-2</v>
      </c>
      <c r="D684" s="49">
        <f>VLOOKUP(Table311[[#This Row],[Date]],'DB Details'!$A:$Q,15)</f>
        <v>9.4124722465944513E-3</v>
      </c>
      <c r="E684" s="49">
        <f>VLOOKUP(Table311[[#This Row],[Date]],'DB Details'!$A:$Q,17)</f>
        <v>3.8184800216271693E-2</v>
      </c>
    </row>
    <row r="685" spans="1:5" x14ac:dyDescent="0.2">
      <c r="A685" s="38">
        <v>38200</v>
      </c>
      <c r="B685" s="48">
        <f>VLOOKUP(Table311[[#This Row],[Date]],'DB Details'!$A:$L,12)</f>
        <v>58.5</v>
      </c>
      <c r="C685" s="49">
        <f>VLOOKUP(Table311[[#This Row],[Date]],'DB Details'!$A:$Q,16)</f>
        <v>3.4908340686507763E-2</v>
      </c>
      <c r="D685" s="49">
        <f>VLOOKUP(Table311[[#This Row],[Date]],'DB Details'!$A:$Q,15)</f>
        <v>9.4124722465944513E-3</v>
      </c>
      <c r="E685" s="49">
        <f>VLOOKUP(Table311[[#This Row],[Date]],'DB Details'!$A:$Q,17)</f>
        <v>3.8184800216271693E-2</v>
      </c>
    </row>
    <row r="686" spans="1:5" x14ac:dyDescent="0.2">
      <c r="A686" s="38">
        <v>38231</v>
      </c>
      <c r="B686" s="48">
        <f>VLOOKUP(Table311[[#This Row],[Date]],'DB Details'!$A:$L,12)</f>
        <v>57.4</v>
      </c>
      <c r="C686" s="49">
        <f>VLOOKUP(Table311[[#This Row],[Date]],'DB Details'!$A:$Q,16)</f>
        <v>3.4908340686507763E-2</v>
      </c>
      <c r="D686" s="49">
        <f>VLOOKUP(Table311[[#This Row],[Date]],'DB Details'!$A:$Q,15)</f>
        <v>9.4124722465944513E-3</v>
      </c>
      <c r="E686" s="49">
        <f>VLOOKUP(Table311[[#This Row],[Date]],'DB Details'!$A:$Q,17)</f>
        <v>3.8184800216271693E-2</v>
      </c>
    </row>
    <row r="687" spans="1:5" x14ac:dyDescent="0.2">
      <c r="A687" s="38">
        <v>38261</v>
      </c>
      <c r="B687" s="48">
        <f>VLOOKUP(Table311[[#This Row],[Date]],'DB Details'!$A:$L,12)</f>
        <v>56.3</v>
      </c>
      <c r="C687" s="49">
        <f>VLOOKUP(Table311[[#This Row],[Date]],'DB Details'!$A:$Q,16)</f>
        <v>3.3557659164048917E-2</v>
      </c>
      <c r="D687" s="49">
        <f>VLOOKUP(Table311[[#This Row],[Date]],'DB Details'!$A:$Q,15)</f>
        <v>1.0220273689720489E-2</v>
      </c>
      <c r="E687" s="49">
        <f>VLOOKUP(Table311[[#This Row],[Date]],'DB Details'!$A:$Q,17)</f>
        <v>4.1512099828914462E-2</v>
      </c>
    </row>
    <row r="688" spans="1:5" x14ac:dyDescent="0.2">
      <c r="A688" s="38">
        <v>38292</v>
      </c>
      <c r="B688" s="48">
        <f>VLOOKUP(Table311[[#This Row],[Date]],'DB Details'!$A:$L,12)</f>
        <v>56.2</v>
      </c>
      <c r="C688" s="49">
        <f>VLOOKUP(Table311[[#This Row],[Date]],'DB Details'!$A:$Q,16)</f>
        <v>3.3557659164048917E-2</v>
      </c>
      <c r="D688" s="49">
        <f>VLOOKUP(Table311[[#This Row],[Date]],'DB Details'!$A:$Q,15)</f>
        <v>1.0220273689720489E-2</v>
      </c>
      <c r="E688" s="49">
        <f>VLOOKUP(Table311[[#This Row],[Date]],'DB Details'!$A:$Q,17)</f>
        <v>4.1512099828914462E-2</v>
      </c>
    </row>
    <row r="689" spans="1:5" x14ac:dyDescent="0.2">
      <c r="A689" s="38">
        <v>38322</v>
      </c>
      <c r="B689" s="48">
        <f>VLOOKUP(Table311[[#This Row],[Date]],'DB Details'!$A:$L,12)</f>
        <v>57.2</v>
      </c>
      <c r="C689" s="49">
        <f>VLOOKUP(Table311[[#This Row],[Date]],'DB Details'!$A:$Q,16)</f>
        <v>3.3557659164048917E-2</v>
      </c>
      <c r="D689" s="49">
        <f>VLOOKUP(Table311[[#This Row],[Date]],'DB Details'!$A:$Q,15)</f>
        <v>1.0220273689720489E-2</v>
      </c>
      <c r="E689" s="49">
        <f>VLOOKUP(Table311[[#This Row],[Date]],'DB Details'!$A:$Q,17)</f>
        <v>4.1512099828914462E-2</v>
      </c>
    </row>
    <row r="690" spans="1:5" x14ac:dyDescent="0.2">
      <c r="A690" s="38">
        <v>38353</v>
      </c>
      <c r="B690" s="48">
        <f>VLOOKUP(Table311[[#This Row],[Date]],'DB Details'!$A:$L,12)</f>
        <v>56.8</v>
      </c>
      <c r="C690" s="49">
        <f>VLOOKUP(Table311[[#This Row],[Date]],'DB Details'!$A:$Q,16)</f>
        <v>3.9086174408999461E-2</v>
      </c>
      <c r="D690" s="49">
        <f>VLOOKUP(Table311[[#This Row],[Date]],'DB Details'!$A:$Q,15)</f>
        <v>1.110882507696538E-2</v>
      </c>
      <c r="E690" s="49">
        <f>VLOOKUP(Table311[[#This Row],[Date]],'DB Details'!$A:$Q,17)</f>
        <v>4.5181235086873883E-2</v>
      </c>
    </row>
    <row r="691" spans="1:5" x14ac:dyDescent="0.2">
      <c r="A691" s="38">
        <v>38384</v>
      </c>
      <c r="B691" s="48">
        <f>VLOOKUP(Table311[[#This Row],[Date]],'DB Details'!$A:$L,12)</f>
        <v>55.5</v>
      </c>
      <c r="C691" s="49">
        <f>VLOOKUP(Table311[[#This Row],[Date]],'DB Details'!$A:$Q,16)</f>
        <v>3.9086174408999461E-2</v>
      </c>
      <c r="D691" s="49">
        <f>VLOOKUP(Table311[[#This Row],[Date]],'DB Details'!$A:$Q,15)</f>
        <v>1.110882507696538E-2</v>
      </c>
      <c r="E691" s="49">
        <f>VLOOKUP(Table311[[#This Row],[Date]],'DB Details'!$A:$Q,17)</f>
        <v>4.5181235086873883E-2</v>
      </c>
    </row>
    <row r="692" spans="1:5" x14ac:dyDescent="0.2">
      <c r="A692" s="38">
        <v>38412</v>
      </c>
      <c r="B692" s="48">
        <f>VLOOKUP(Table311[[#This Row],[Date]],'DB Details'!$A:$L,12)</f>
        <v>55.2</v>
      </c>
      <c r="C692" s="49">
        <f>VLOOKUP(Table311[[#This Row],[Date]],'DB Details'!$A:$Q,16)</f>
        <v>3.9086174408999461E-2</v>
      </c>
      <c r="D692" s="49">
        <f>VLOOKUP(Table311[[#This Row],[Date]],'DB Details'!$A:$Q,15)</f>
        <v>1.110882507696538E-2</v>
      </c>
      <c r="E692" s="49">
        <f>VLOOKUP(Table311[[#This Row],[Date]],'DB Details'!$A:$Q,17)</f>
        <v>4.5181235086873883E-2</v>
      </c>
    </row>
    <row r="693" spans="1:5" x14ac:dyDescent="0.2">
      <c r="A693" s="38">
        <v>38443</v>
      </c>
      <c r="B693" s="48">
        <f>VLOOKUP(Table311[[#This Row],[Date]],'DB Details'!$A:$L,12)</f>
        <v>52.2</v>
      </c>
      <c r="C693" s="49">
        <f>VLOOKUP(Table311[[#This Row],[Date]],'DB Details'!$A:$Q,16)</f>
        <v>3.6074103661260792E-2</v>
      </c>
      <c r="D693" s="49">
        <f>VLOOKUP(Table311[[#This Row],[Date]],'DB Details'!$A:$Q,15)</f>
        <v>4.8660447840531912E-3</v>
      </c>
      <c r="E693" s="49">
        <f>VLOOKUP(Table311[[#This Row],[Date]],'DB Details'!$A:$Q,17)</f>
        <v>1.9606710928381729E-2</v>
      </c>
    </row>
    <row r="694" spans="1:5" x14ac:dyDescent="0.2">
      <c r="A694" s="38">
        <v>38473</v>
      </c>
      <c r="B694" s="48">
        <f>VLOOKUP(Table311[[#This Row],[Date]],'DB Details'!$A:$L,12)</f>
        <v>50.8</v>
      </c>
      <c r="C694" s="49">
        <f>VLOOKUP(Table311[[#This Row],[Date]],'DB Details'!$A:$Q,16)</f>
        <v>3.6074103661260792E-2</v>
      </c>
      <c r="D694" s="49">
        <f>VLOOKUP(Table311[[#This Row],[Date]],'DB Details'!$A:$Q,15)</f>
        <v>4.8660447840531912E-3</v>
      </c>
      <c r="E694" s="49">
        <f>VLOOKUP(Table311[[#This Row],[Date]],'DB Details'!$A:$Q,17)</f>
        <v>1.9606710928381729E-2</v>
      </c>
    </row>
    <row r="695" spans="1:5" x14ac:dyDescent="0.2">
      <c r="A695" s="38">
        <v>38504</v>
      </c>
      <c r="B695" s="48">
        <f>VLOOKUP(Table311[[#This Row],[Date]],'DB Details'!$A:$L,12)</f>
        <v>52.4</v>
      </c>
      <c r="C695" s="49">
        <f>VLOOKUP(Table311[[#This Row],[Date]],'DB Details'!$A:$Q,16)</f>
        <v>3.6074103661260792E-2</v>
      </c>
      <c r="D695" s="49">
        <f>VLOOKUP(Table311[[#This Row],[Date]],'DB Details'!$A:$Q,15)</f>
        <v>4.8660447840531912E-3</v>
      </c>
      <c r="E695" s="49">
        <f>VLOOKUP(Table311[[#This Row],[Date]],'DB Details'!$A:$Q,17)</f>
        <v>1.9606710928381729E-2</v>
      </c>
    </row>
    <row r="696" spans="1:5" x14ac:dyDescent="0.2">
      <c r="A696" s="38">
        <v>38534</v>
      </c>
      <c r="B696" s="48">
        <f>VLOOKUP(Table311[[#This Row],[Date]],'DB Details'!$A:$L,12)</f>
        <v>52.8</v>
      </c>
      <c r="C696" s="49">
        <f>VLOOKUP(Table311[[#This Row],[Date]],'DB Details'!$A:$Q,16)</f>
        <v>3.4476745891085119E-2</v>
      </c>
      <c r="D696" s="49">
        <f>VLOOKUP(Table311[[#This Row],[Date]],'DB Details'!$A:$Q,15)</f>
        <v>7.8562198027224469E-3</v>
      </c>
      <c r="E696" s="49">
        <f>VLOOKUP(Table311[[#This Row],[Date]],'DB Details'!$A:$Q,17)</f>
        <v>3.1797143707306803E-2</v>
      </c>
    </row>
    <row r="697" spans="1:5" x14ac:dyDescent="0.2">
      <c r="A697" s="38">
        <v>38565</v>
      </c>
      <c r="B697" s="48">
        <f>VLOOKUP(Table311[[#This Row],[Date]],'DB Details'!$A:$L,12)</f>
        <v>52.4</v>
      </c>
      <c r="C697" s="49">
        <f>VLOOKUP(Table311[[#This Row],[Date]],'DB Details'!$A:$Q,16)</f>
        <v>3.4476745891085119E-2</v>
      </c>
      <c r="D697" s="49">
        <f>VLOOKUP(Table311[[#This Row],[Date]],'DB Details'!$A:$Q,15)</f>
        <v>7.8562198027224469E-3</v>
      </c>
      <c r="E697" s="49">
        <f>VLOOKUP(Table311[[#This Row],[Date]],'DB Details'!$A:$Q,17)</f>
        <v>3.1797143707306803E-2</v>
      </c>
    </row>
    <row r="698" spans="1:5" x14ac:dyDescent="0.2">
      <c r="A698" s="38">
        <v>38596</v>
      </c>
      <c r="B698" s="48">
        <f>VLOOKUP(Table311[[#This Row],[Date]],'DB Details'!$A:$L,12)</f>
        <v>56.8</v>
      </c>
      <c r="C698" s="49">
        <f>VLOOKUP(Table311[[#This Row],[Date]],'DB Details'!$A:$Q,16)</f>
        <v>3.4476745891085119E-2</v>
      </c>
      <c r="D698" s="49">
        <f>VLOOKUP(Table311[[#This Row],[Date]],'DB Details'!$A:$Q,15)</f>
        <v>7.8562198027224469E-3</v>
      </c>
      <c r="E698" s="49">
        <f>VLOOKUP(Table311[[#This Row],[Date]],'DB Details'!$A:$Q,17)</f>
        <v>3.1797143707306803E-2</v>
      </c>
    </row>
    <row r="699" spans="1:5" x14ac:dyDescent="0.2">
      <c r="A699" s="38">
        <v>38626</v>
      </c>
      <c r="B699" s="48">
        <f>VLOOKUP(Table311[[#This Row],[Date]],'DB Details'!$A:$L,12)</f>
        <v>57.2</v>
      </c>
      <c r="C699" s="49">
        <f>VLOOKUP(Table311[[#This Row],[Date]],'DB Details'!$A:$Q,16)</f>
        <v>2.9826720513611439E-2</v>
      </c>
      <c r="D699" s="49">
        <f>VLOOKUP(Table311[[#This Row],[Date]],'DB Details'!$A:$Q,15)</f>
        <v>5.6792823835803089E-3</v>
      </c>
      <c r="E699" s="49">
        <f>VLOOKUP(Table311[[#This Row],[Date]],'DB Details'!$A:$Q,17)</f>
        <v>2.2911388788951159E-2</v>
      </c>
    </row>
    <row r="700" spans="1:5" x14ac:dyDescent="0.2">
      <c r="A700" s="38">
        <v>38657</v>
      </c>
      <c r="B700" s="48">
        <f>VLOOKUP(Table311[[#This Row],[Date]],'DB Details'!$A:$L,12)</f>
        <v>56.7</v>
      </c>
      <c r="C700" s="49">
        <f>VLOOKUP(Table311[[#This Row],[Date]],'DB Details'!$A:$Q,16)</f>
        <v>2.9826720513611439E-2</v>
      </c>
      <c r="D700" s="49">
        <f>VLOOKUP(Table311[[#This Row],[Date]],'DB Details'!$A:$Q,15)</f>
        <v>5.6792823835803089E-3</v>
      </c>
      <c r="E700" s="49">
        <f>VLOOKUP(Table311[[#This Row],[Date]],'DB Details'!$A:$Q,17)</f>
        <v>2.2911388788951159E-2</v>
      </c>
    </row>
    <row r="701" spans="1:5" x14ac:dyDescent="0.2">
      <c r="A701" s="38">
        <v>38687</v>
      </c>
      <c r="B701" s="48">
        <f>VLOOKUP(Table311[[#This Row],[Date]],'DB Details'!$A:$L,12)</f>
        <v>55.1</v>
      </c>
      <c r="C701" s="49">
        <f>VLOOKUP(Table311[[#This Row],[Date]],'DB Details'!$A:$Q,16)</f>
        <v>2.9826720513611439E-2</v>
      </c>
      <c r="D701" s="49">
        <f>VLOOKUP(Table311[[#This Row],[Date]],'DB Details'!$A:$Q,15)</f>
        <v>5.6792823835803089E-3</v>
      </c>
      <c r="E701" s="49">
        <f>VLOOKUP(Table311[[#This Row],[Date]],'DB Details'!$A:$Q,17)</f>
        <v>2.2911388788951159E-2</v>
      </c>
    </row>
    <row r="702" spans="1:5" x14ac:dyDescent="0.2">
      <c r="A702" s="38">
        <v>38718</v>
      </c>
      <c r="B702" s="48">
        <f>VLOOKUP(Table311[[#This Row],[Date]],'DB Details'!$A:$L,12)</f>
        <v>55</v>
      </c>
      <c r="C702" s="49">
        <f>VLOOKUP(Table311[[#This Row],[Date]],'DB Details'!$A:$Q,16)</f>
        <v>3.2248575723230061E-2</v>
      </c>
      <c r="D702" s="49">
        <f>VLOOKUP(Table311[[#This Row],[Date]],'DB Details'!$A:$Q,15)</f>
        <v>1.3486661199029431E-2</v>
      </c>
      <c r="E702" s="49">
        <f>VLOOKUP(Table311[[#This Row],[Date]],'DB Details'!$A:$Q,17)</f>
        <v>5.5047830418741617E-2</v>
      </c>
    </row>
    <row r="703" spans="1:5" x14ac:dyDescent="0.2">
      <c r="A703" s="38">
        <v>38749</v>
      </c>
      <c r="B703" s="48">
        <f>VLOOKUP(Table311[[#This Row],[Date]],'DB Details'!$A:$L,12)</f>
        <v>55.8</v>
      </c>
      <c r="C703" s="49">
        <f>VLOOKUP(Table311[[#This Row],[Date]],'DB Details'!$A:$Q,16)</f>
        <v>3.2248575723230061E-2</v>
      </c>
      <c r="D703" s="49">
        <f>VLOOKUP(Table311[[#This Row],[Date]],'DB Details'!$A:$Q,15)</f>
        <v>1.3486661199029431E-2</v>
      </c>
      <c r="E703" s="49">
        <f>VLOOKUP(Table311[[#This Row],[Date]],'DB Details'!$A:$Q,17)</f>
        <v>5.5047830418741617E-2</v>
      </c>
    </row>
    <row r="704" spans="1:5" x14ac:dyDescent="0.2">
      <c r="A704" s="38">
        <v>38777</v>
      </c>
      <c r="B704" s="48">
        <f>VLOOKUP(Table311[[#This Row],[Date]],'DB Details'!$A:$L,12)</f>
        <v>54.3</v>
      </c>
      <c r="C704" s="49">
        <f>VLOOKUP(Table311[[#This Row],[Date]],'DB Details'!$A:$Q,16)</f>
        <v>3.2248575723230061E-2</v>
      </c>
      <c r="D704" s="49">
        <f>VLOOKUP(Table311[[#This Row],[Date]],'DB Details'!$A:$Q,15)</f>
        <v>1.3486661199029431E-2</v>
      </c>
      <c r="E704" s="49">
        <f>VLOOKUP(Table311[[#This Row],[Date]],'DB Details'!$A:$Q,17)</f>
        <v>5.5047830418741617E-2</v>
      </c>
    </row>
    <row r="705" spans="1:5" x14ac:dyDescent="0.2">
      <c r="A705" s="38">
        <v>38808</v>
      </c>
      <c r="B705" s="48">
        <f>VLOOKUP(Table311[[#This Row],[Date]],'DB Details'!$A:$L,12)</f>
        <v>55.2</v>
      </c>
      <c r="C705" s="49">
        <f>VLOOKUP(Table311[[#This Row],[Date]],'DB Details'!$A:$Q,16)</f>
        <v>2.977269025594638E-2</v>
      </c>
      <c r="D705" s="49">
        <f>VLOOKUP(Table311[[#This Row],[Date]],'DB Details'!$A:$Q,15)</f>
        <v>2.4558373055836402E-3</v>
      </c>
      <c r="E705" s="49">
        <f>VLOOKUP(Table311[[#This Row],[Date]],'DB Details'!$A:$Q,17)</f>
        <v>9.8595953259017488E-3</v>
      </c>
    </row>
    <row r="706" spans="1:5" x14ac:dyDescent="0.2">
      <c r="A706" s="38">
        <v>38838</v>
      </c>
      <c r="B706" s="48">
        <f>VLOOKUP(Table311[[#This Row],[Date]],'DB Details'!$A:$L,12)</f>
        <v>53.7</v>
      </c>
      <c r="C706" s="49">
        <f>VLOOKUP(Table311[[#This Row],[Date]],'DB Details'!$A:$Q,16)</f>
        <v>2.977269025594638E-2</v>
      </c>
      <c r="D706" s="49">
        <f>VLOOKUP(Table311[[#This Row],[Date]],'DB Details'!$A:$Q,15)</f>
        <v>2.4558373055836402E-3</v>
      </c>
      <c r="E706" s="49">
        <f>VLOOKUP(Table311[[#This Row],[Date]],'DB Details'!$A:$Q,17)</f>
        <v>9.8595953259017488E-3</v>
      </c>
    </row>
    <row r="707" spans="1:5" x14ac:dyDescent="0.2">
      <c r="A707" s="38">
        <v>38869</v>
      </c>
      <c r="B707" s="48">
        <f>VLOOKUP(Table311[[#This Row],[Date]],'DB Details'!$A:$L,12)</f>
        <v>52</v>
      </c>
      <c r="C707" s="49">
        <f>VLOOKUP(Table311[[#This Row],[Date]],'DB Details'!$A:$Q,16)</f>
        <v>2.977269025594638E-2</v>
      </c>
      <c r="D707" s="49">
        <f>VLOOKUP(Table311[[#This Row],[Date]],'DB Details'!$A:$Q,15)</f>
        <v>2.4558373055836402E-3</v>
      </c>
      <c r="E707" s="49">
        <f>VLOOKUP(Table311[[#This Row],[Date]],'DB Details'!$A:$Q,17)</f>
        <v>9.8595953259017488E-3</v>
      </c>
    </row>
    <row r="708" spans="1:5" x14ac:dyDescent="0.2">
      <c r="A708" s="38">
        <v>38899</v>
      </c>
      <c r="B708" s="48">
        <f>VLOOKUP(Table311[[#This Row],[Date]],'DB Details'!$A:$L,12)</f>
        <v>53</v>
      </c>
      <c r="C708" s="49">
        <f>VLOOKUP(Table311[[#This Row],[Date]],'DB Details'!$A:$Q,16)</f>
        <v>2.328291151863791E-2</v>
      </c>
      <c r="D708" s="49">
        <f>VLOOKUP(Table311[[#This Row],[Date]],'DB Details'!$A:$Q,15)</f>
        <v>1.5045618810949951E-3</v>
      </c>
      <c r="E708" s="49">
        <f>VLOOKUP(Table311[[#This Row],[Date]],'DB Details'!$A:$Q,17)</f>
        <v>6.0318433917740943E-3</v>
      </c>
    </row>
    <row r="709" spans="1:5" x14ac:dyDescent="0.2">
      <c r="A709" s="38">
        <v>38930</v>
      </c>
      <c r="B709" s="48">
        <f>VLOOKUP(Table311[[#This Row],[Date]],'DB Details'!$A:$L,12)</f>
        <v>53.7</v>
      </c>
      <c r="C709" s="49">
        <f>VLOOKUP(Table311[[#This Row],[Date]],'DB Details'!$A:$Q,16)</f>
        <v>2.328291151863791E-2</v>
      </c>
      <c r="D709" s="49">
        <f>VLOOKUP(Table311[[#This Row],[Date]],'DB Details'!$A:$Q,15)</f>
        <v>1.5045618810949951E-3</v>
      </c>
      <c r="E709" s="49">
        <f>VLOOKUP(Table311[[#This Row],[Date]],'DB Details'!$A:$Q,17)</f>
        <v>6.0318433917740943E-3</v>
      </c>
    </row>
    <row r="710" spans="1:5" x14ac:dyDescent="0.2">
      <c r="A710" s="38">
        <v>38961</v>
      </c>
      <c r="B710" s="48">
        <f>VLOOKUP(Table311[[#This Row],[Date]],'DB Details'!$A:$L,12)</f>
        <v>52.2</v>
      </c>
      <c r="C710" s="49">
        <f>VLOOKUP(Table311[[#This Row],[Date]],'DB Details'!$A:$Q,16)</f>
        <v>2.328291151863791E-2</v>
      </c>
      <c r="D710" s="49">
        <f>VLOOKUP(Table311[[#This Row],[Date]],'DB Details'!$A:$Q,15)</f>
        <v>1.5045618810949951E-3</v>
      </c>
      <c r="E710" s="49">
        <f>VLOOKUP(Table311[[#This Row],[Date]],'DB Details'!$A:$Q,17)</f>
        <v>6.0318433917740943E-3</v>
      </c>
    </row>
    <row r="711" spans="1:5" x14ac:dyDescent="0.2">
      <c r="A711" s="38">
        <v>38991</v>
      </c>
      <c r="B711" s="48">
        <f>VLOOKUP(Table311[[#This Row],[Date]],'DB Details'!$A:$L,12)</f>
        <v>51.4</v>
      </c>
      <c r="C711" s="49">
        <f>VLOOKUP(Table311[[#This Row],[Date]],'DB Details'!$A:$Q,16)</f>
        <v>2.6089019835609219E-2</v>
      </c>
      <c r="D711" s="49">
        <f>VLOOKUP(Table311[[#This Row],[Date]],'DB Details'!$A:$Q,15)</f>
        <v>8.4371169635735783E-3</v>
      </c>
      <c r="E711" s="49">
        <f>VLOOKUP(Table311[[#This Row],[Date]],'DB Details'!$A:$Q,17)</f>
        <v>3.4177984960281238E-2</v>
      </c>
    </row>
    <row r="712" spans="1:5" x14ac:dyDescent="0.2">
      <c r="A712" s="38">
        <v>39022</v>
      </c>
      <c r="B712" s="48">
        <f>VLOOKUP(Table311[[#This Row],[Date]],'DB Details'!$A:$L,12)</f>
        <v>50.3</v>
      </c>
      <c r="C712" s="49">
        <f>VLOOKUP(Table311[[#This Row],[Date]],'DB Details'!$A:$Q,16)</f>
        <v>2.6089019835609219E-2</v>
      </c>
      <c r="D712" s="49">
        <f>VLOOKUP(Table311[[#This Row],[Date]],'DB Details'!$A:$Q,15)</f>
        <v>8.4371169635735783E-3</v>
      </c>
      <c r="E712" s="49">
        <f>VLOOKUP(Table311[[#This Row],[Date]],'DB Details'!$A:$Q,17)</f>
        <v>3.4177984960281238E-2</v>
      </c>
    </row>
    <row r="713" spans="1:5" x14ac:dyDescent="0.2">
      <c r="A713" s="38">
        <v>39052</v>
      </c>
      <c r="B713" s="48">
        <f>VLOOKUP(Table311[[#This Row],[Date]],'DB Details'!$A:$L,12)</f>
        <v>51.4</v>
      </c>
      <c r="C713" s="49">
        <f>VLOOKUP(Table311[[#This Row],[Date]],'DB Details'!$A:$Q,16)</f>
        <v>2.6089019835609219E-2</v>
      </c>
      <c r="D713" s="49">
        <f>VLOOKUP(Table311[[#This Row],[Date]],'DB Details'!$A:$Q,15)</f>
        <v>8.4371169635735783E-3</v>
      </c>
      <c r="E713" s="49">
        <f>VLOOKUP(Table311[[#This Row],[Date]],'DB Details'!$A:$Q,17)</f>
        <v>3.4177984960281238E-2</v>
      </c>
    </row>
    <row r="714" spans="1:5" x14ac:dyDescent="0.2">
      <c r="A714" s="38">
        <v>39083</v>
      </c>
      <c r="B714" s="48">
        <f>VLOOKUP(Table311[[#This Row],[Date]],'DB Details'!$A:$L,12)</f>
        <v>50.4</v>
      </c>
      <c r="C714" s="49">
        <f>VLOOKUP(Table311[[#This Row],[Date]],'DB Details'!$A:$Q,16)</f>
        <v>1.540715325180492E-2</v>
      </c>
      <c r="D714" s="49">
        <f>VLOOKUP(Table311[[#This Row],[Date]],'DB Details'!$A:$Q,15)</f>
        <v>2.9359886061897439E-3</v>
      </c>
      <c r="E714" s="49">
        <f>VLOOKUP(Table311[[#This Row],[Date]],'DB Details'!$A:$Q,17)</f>
        <v>1.1795775906866529E-2</v>
      </c>
    </row>
    <row r="715" spans="1:5" x14ac:dyDescent="0.2">
      <c r="A715" s="38">
        <v>39114</v>
      </c>
      <c r="B715" s="48">
        <f>VLOOKUP(Table311[[#This Row],[Date]],'DB Details'!$A:$L,12)</f>
        <v>54.1</v>
      </c>
      <c r="C715" s="49">
        <f>VLOOKUP(Table311[[#This Row],[Date]],'DB Details'!$A:$Q,16)</f>
        <v>1.540715325180492E-2</v>
      </c>
      <c r="D715" s="49">
        <f>VLOOKUP(Table311[[#This Row],[Date]],'DB Details'!$A:$Q,15)</f>
        <v>2.9359886061897439E-3</v>
      </c>
      <c r="E715" s="49">
        <f>VLOOKUP(Table311[[#This Row],[Date]],'DB Details'!$A:$Q,17)</f>
        <v>1.1795775906866529E-2</v>
      </c>
    </row>
    <row r="716" spans="1:5" x14ac:dyDescent="0.2">
      <c r="A716" s="38">
        <v>39142</v>
      </c>
      <c r="B716" s="48">
        <f>VLOOKUP(Table311[[#This Row],[Date]],'DB Details'!$A:$L,12)</f>
        <v>52.8</v>
      </c>
      <c r="C716" s="49">
        <f>VLOOKUP(Table311[[#This Row],[Date]],'DB Details'!$A:$Q,16)</f>
        <v>1.540715325180492E-2</v>
      </c>
      <c r="D716" s="49">
        <f>VLOOKUP(Table311[[#This Row],[Date]],'DB Details'!$A:$Q,15)</f>
        <v>2.9359886061897439E-3</v>
      </c>
      <c r="E716" s="49">
        <f>VLOOKUP(Table311[[#This Row],[Date]],'DB Details'!$A:$Q,17)</f>
        <v>1.1795775906866529E-2</v>
      </c>
    </row>
    <row r="717" spans="1:5" x14ac:dyDescent="0.2">
      <c r="A717" s="38">
        <v>39173</v>
      </c>
      <c r="B717" s="48">
        <f>VLOOKUP(Table311[[#This Row],[Date]],'DB Details'!$A:$L,12)</f>
        <v>52.7</v>
      </c>
      <c r="C717" s="49">
        <f>VLOOKUP(Table311[[#This Row],[Date]],'DB Details'!$A:$Q,16)</f>
        <v>1.938641594997887E-2</v>
      </c>
      <c r="D717" s="49">
        <f>VLOOKUP(Table311[[#This Row],[Date]],'DB Details'!$A:$Q,15)</f>
        <v>6.3843453008071297E-3</v>
      </c>
      <c r="E717" s="49">
        <f>VLOOKUP(Table311[[#This Row],[Date]],'DB Details'!$A:$Q,17)</f>
        <v>2.578298295432346E-2</v>
      </c>
    </row>
    <row r="718" spans="1:5" x14ac:dyDescent="0.2">
      <c r="A718" s="38">
        <v>39203</v>
      </c>
      <c r="B718" s="48">
        <f>VLOOKUP(Table311[[#This Row],[Date]],'DB Details'!$A:$L,12)</f>
        <v>53.1</v>
      </c>
      <c r="C718" s="49">
        <f>VLOOKUP(Table311[[#This Row],[Date]],'DB Details'!$A:$Q,16)</f>
        <v>1.938641594997887E-2</v>
      </c>
      <c r="D718" s="49">
        <f>VLOOKUP(Table311[[#This Row],[Date]],'DB Details'!$A:$Q,15)</f>
        <v>6.3843453008071297E-3</v>
      </c>
      <c r="E718" s="49">
        <f>VLOOKUP(Table311[[#This Row],[Date]],'DB Details'!$A:$Q,17)</f>
        <v>2.578298295432346E-2</v>
      </c>
    </row>
    <row r="719" spans="1:5" x14ac:dyDescent="0.2">
      <c r="A719" s="38">
        <v>39234</v>
      </c>
      <c r="B719" s="48">
        <f>VLOOKUP(Table311[[#This Row],[Date]],'DB Details'!$A:$L,12)</f>
        <v>54</v>
      </c>
      <c r="C719" s="49">
        <f>VLOOKUP(Table311[[#This Row],[Date]],'DB Details'!$A:$Q,16)</f>
        <v>1.938641594997887E-2</v>
      </c>
      <c r="D719" s="49">
        <f>VLOOKUP(Table311[[#This Row],[Date]],'DB Details'!$A:$Q,15)</f>
        <v>6.3843453008071297E-3</v>
      </c>
      <c r="E719" s="49">
        <f>VLOOKUP(Table311[[#This Row],[Date]],'DB Details'!$A:$Q,17)</f>
        <v>2.578298295432346E-2</v>
      </c>
    </row>
    <row r="720" spans="1:5" x14ac:dyDescent="0.2">
      <c r="A720" s="38">
        <v>39264</v>
      </c>
      <c r="B720" s="48">
        <f>VLOOKUP(Table311[[#This Row],[Date]],'DB Details'!$A:$L,12)</f>
        <v>51.8</v>
      </c>
      <c r="C720" s="49">
        <f>VLOOKUP(Table311[[#This Row],[Date]],'DB Details'!$A:$Q,16)</f>
        <v>2.3985598500102932E-2</v>
      </c>
      <c r="D720" s="49">
        <f>VLOOKUP(Table311[[#This Row],[Date]],'DB Details'!$A:$Q,15)</f>
        <v>6.0230665745096982E-3</v>
      </c>
      <c r="E720" s="49">
        <f>VLOOKUP(Table311[[#This Row],[Date]],'DB Details'!$A:$Q,17)</f>
        <v>2.4310805602967941E-2</v>
      </c>
    </row>
    <row r="721" spans="1:5" x14ac:dyDescent="0.2">
      <c r="A721" s="38">
        <v>39295</v>
      </c>
      <c r="B721" s="48">
        <f>VLOOKUP(Table311[[#This Row],[Date]],'DB Details'!$A:$L,12)</f>
        <v>52.2</v>
      </c>
      <c r="C721" s="49">
        <f>VLOOKUP(Table311[[#This Row],[Date]],'DB Details'!$A:$Q,16)</f>
        <v>2.3985598500102932E-2</v>
      </c>
      <c r="D721" s="49">
        <f>VLOOKUP(Table311[[#This Row],[Date]],'DB Details'!$A:$Q,15)</f>
        <v>6.0230665745096982E-3</v>
      </c>
      <c r="E721" s="49">
        <f>VLOOKUP(Table311[[#This Row],[Date]],'DB Details'!$A:$Q,17)</f>
        <v>2.4310805602967941E-2</v>
      </c>
    </row>
    <row r="722" spans="1:5" x14ac:dyDescent="0.2">
      <c r="A722" s="38">
        <v>39326</v>
      </c>
      <c r="B722" s="48">
        <f>VLOOKUP(Table311[[#This Row],[Date]],'DB Details'!$A:$L,12)</f>
        <v>53.8</v>
      </c>
      <c r="C722" s="49">
        <f>VLOOKUP(Table311[[#This Row],[Date]],'DB Details'!$A:$Q,16)</f>
        <v>2.3985598500102932E-2</v>
      </c>
      <c r="D722" s="49">
        <f>VLOOKUP(Table311[[#This Row],[Date]],'DB Details'!$A:$Q,15)</f>
        <v>6.0230665745096982E-3</v>
      </c>
      <c r="E722" s="49">
        <f>VLOOKUP(Table311[[#This Row],[Date]],'DB Details'!$A:$Q,17)</f>
        <v>2.4310805602967941E-2</v>
      </c>
    </row>
    <row r="723" spans="1:5" x14ac:dyDescent="0.2">
      <c r="A723" s="38">
        <v>39356</v>
      </c>
      <c r="B723" s="48">
        <f>VLOOKUP(Table311[[#This Row],[Date]],'DB Details'!$A:$L,12)</f>
        <v>52.8</v>
      </c>
      <c r="C723" s="49">
        <f>VLOOKUP(Table311[[#This Row],[Date]],'DB Details'!$A:$Q,16)</f>
        <v>2.1608832081965391E-2</v>
      </c>
      <c r="D723" s="49">
        <f>VLOOKUP(Table311[[#This Row],[Date]],'DB Details'!$A:$Q,15)</f>
        <v>6.0964400264045121E-3</v>
      </c>
      <c r="E723" s="49">
        <f>VLOOKUP(Table311[[#This Row],[Date]],'DB Details'!$A:$Q,17)</f>
        <v>2.46096673082743E-2</v>
      </c>
    </row>
    <row r="724" spans="1:5" x14ac:dyDescent="0.2">
      <c r="A724" s="38">
        <v>39387</v>
      </c>
      <c r="B724" s="48">
        <f>VLOOKUP(Table311[[#This Row],[Date]],'DB Details'!$A:$L,12)</f>
        <v>51.5</v>
      </c>
      <c r="C724" s="49">
        <f>VLOOKUP(Table311[[#This Row],[Date]],'DB Details'!$A:$Q,16)</f>
        <v>2.1608832081965391E-2</v>
      </c>
      <c r="D724" s="49">
        <f>VLOOKUP(Table311[[#This Row],[Date]],'DB Details'!$A:$Q,15)</f>
        <v>6.0964400264045121E-3</v>
      </c>
      <c r="E724" s="49">
        <f>VLOOKUP(Table311[[#This Row],[Date]],'DB Details'!$A:$Q,17)</f>
        <v>2.46096673082743E-2</v>
      </c>
    </row>
    <row r="725" spans="1:5" x14ac:dyDescent="0.2">
      <c r="A725" s="38">
        <v>39417</v>
      </c>
      <c r="B725" s="48">
        <f>VLOOKUP(Table311[[#This Row],[Date]],'DB Details'!$A:$L,12)</f>
        <v>50.1</v>
      </c>
      <c r="C725" s="49">
        <f>VLOOKUP(Table311[[#This Row],[Date]],'DB Details'!$A:$Q,16)</f>
        <v>2.1608832081965391E-2</v>
      </c>
      <c r="D725" s="49">
        <f>VLOOKUP(Table311[[#This Row],[Date]],'DB Details'!$A:$Q,15)</f>
        <v>6.0964400264045121E-3</v>
      </c>
      <c r="E725" s="49">
        <f>VLOOKUP(Table311[[#This Row],[Date]],'DB Details'!$A:$Q,17)</f>
        <v>2.46096673082743E-2</v>
      </c>
    </row>
    <row r="726" spans="1:5" x14ac:dyDescent="0.2">
      <c r="A726" s="38">
        <v>39448</v>
      </c>
      <c r="B726" s="48">
        <f>VLOOKUP(Table311[[#This Row],[Date]],'DB Details'!$A:$L,12)</f>
        <v>50.9</v>
      </c>
      <c r="C726" s="49">
        <f>VLOOKUP(Table311[[#This Row],[Date]],'DB Details'!$A:$Q,16)</f>
        <v>1.4468030014427379E-2</v>
      </c>
      <c r="D726" s="49">
        <f>VLOOKUP(Table311[[#This Row],[Date]],'DB Details'!$A:$Q,15)</f>
        <v>-4.0742947392000926E-3</v>
      </c>
      <c r="E726" s="49">
        <f>VLOOKUP(Table311[[#This Row],[Date]],'DB Details'!$A:$Q,17)</f>
        <v>-1.619784994668938E-2</v>
      </c>
    </row>
    <row r="727" spans="1:5" x14ac:dyDescent="0.2">
      <c r="A727" s="38">
        <v>39479</v>
      </c>
      <c r="B727" s="48">
        <f>VLOOKUP(Table311[[#This Row],[Date]],'DB Details'!$A:$L,12)</f>
        <v>48.8</v>
      </c>
      <c r="C727" s="49">
        <f>VLOOKUP(Table311[[#This Row],[Date]],'DB Details'!$A:$Q,16)</f>
        <v>1.4468030014427379E-2</v>
      </c>
      <c r="D727" s="49">
        <f>VLOOKUP(Table311[[#This Row],[Date]],'DB Details'!$A:$Q,15)</f>
        <v>-4.0742947392000926E-3</v>
      </c>
      <c r="E727" s="49">
        <f>VLOOKUP(Table311[[#This Row],[Date]],'DB Details'!$A:$Q,17)</f>
        <v>-1.619784994668938E-2</v>
      </c>
    </row>
    <row r="728" spans="1:5" x14ac:dyDescent="0.2">
      <c r="A728" s="38">
        <v>39508</v>
      </c>
      <c r="B728" s="48">
        <f>VLOOKUP(Table311[[#This Row],[Date]],'DB Details'!$A:$L,12)</f>
        <v>49.7</v>
      </c>
      <c r="C728" s="49">
        <f>VLOOKUP(Table311[[#This Row],[Date]],'DB Details'!$A:$Q,16)</f>
        <v>1.4468030014427379E-2</v>
      </c>
      <c r="D728" s="49">
        <f>VLOOKUP(Table311[[#This Row],[Date]],'DB Details'!$A:$Q,15)</f>
        <v>-4.0742947392000926E-3</v>
      </c>
      <c r="E728" s="49">
        <f>VLOOKUP(Table311[[#This Row],[Date]],'DB Details'!$A:$Q,17)</f>
        <v>-1.619784994668938E-2</v>
      </c>
    </row>
    <row r="729" spans="1:5" x14ac:dyDescent="0.2">
      <c r="A729" s="38">
        <v>39539</v>
      </c>
      <c r="B729" s="48">
        <f>VLOOKUP(Table311[[#This Row],[Date]],'DB Details'!$A:$L,12)</f>
        <v>48.5</v>
      </c>
      <c r="C729" s="49">
        <f>VLOOKUP(Table311[[#This Row],[Date]],'DB Details'!$A:$Q,16)</f>
        <v>1.3801325593333859E-2</v>
      </c>
      <c r="D729" s="49">
        <f>VLOOKUP(Table311[[#This Row],[Date]],'DB Details'!$A:$Q,15)</f>
        <v>5.7229534456869546E-3</v>
      </c>
      <c r="E729" s="49">
        <f>VLOOKUP(Table311[[#This Row],[Date]],'DB Details'!$A:$Q,17)</f>
        <v>2.3089077789477889E-2</v>
      </c>
    </row>
    <row r="730" spans="1:5" x14ac:dyDescent="0.2">
      <c r="A730" s="38">
        <v>39569</v>
      </c>
      <c r="B730" s="48">
        <f>VLOOKUP(Table311[[#This Row],[Date]],'DB Details'!$A:$L,12)</f>
        <v>48.9</v>
      </c>
      <c r="C730" s="49">
        <f>VLOOKUP(Table311[[#This Row],[Date]],'DB Details'!$A:$Q,16)</f>
        <v>1.3801325593333859E-2</v>
      </c>
      <c r="D730" s="49">
        <f>VLOOKUP(Table311[[#This Row],[Date]],'DB Details'!$A:$Q,15)</f>
        <v>5.7229534456869546E-3</v>
      </c>
      <c r="E730" s="49">
        <f>VLOOKUP(Table311[[#This Row],[Date]],'DB Details'!$A:$Q,17)</f>
        <v>2.3089077789477889E-2</v>
      </c>
    </row>
    <row r="731" spans="1:5" x14ac:dyDescent="0.2">
      <c r="A731" s="38">
        <v>39600</v>
      </c>
      <c r="B731" s="48">
        <f>VLOOKUP(Table311[[#This Row],[Date]],'DB Details'!$A:$L,12)</f>
        <v>49.9</v>
      </c>
      <c r="C731" s="49">
        <f>VLOOKUP(Table311[[#This Row],[Date]],'DB Details'!$A:$Q,16)</f>
        <v>1.3801325593333859E-2</v>
      </c>
      <c r="D731" s="49">
        <f>VLOOKUP(Table311[[#This Row],[Date]],'DB Details'!$A:$Q,15)</f>
        <v>5.7229534456869546E-3</v>
      </c>
      <c r="E731" s="49">
        <f>VLOOKUP(Table311[[#This Row],[Date]],'DB Details'!$A:$Q,17)</f>
        <v>2.3089077789477889E-2</v>
      </c>
    </row>
    <row r="732" spans="1:5" x14ac:dyDescent="0.2">
      <c r="A732" s="38">
        <v>39630</v>
      </c>
      <c r="B732" s="48">
        <f>VLOOKUP(Table311[[#This Row],[Date]],'DB Details'!$A:$L,12)</f>
        <v>50.8</v>
      </c>
      <c r="C732" s="49">
        <f>VLOOKUP(Table311[[#This Row],[Date]],'DB Details'!$A:$Q,16)</f>
        <v>2.4220237812272792E-3</v>
      </c>
      <c r="D732" s="49">
        <f>VLOOKUP(Table311[[#This Row],[Date]],'DB Details'!$A:$Q,15)</f>
        <v>-5.2689290221545849E-3</v>
      </c>
      <c r="E732" s="49">
        <f>VLOOKUP(Table311[[#This Row],[Date]],'DB Details'!$A:$Q,17)</f>
        <v>-2.0909730735542809E-2</v>
      </c>
    </row>
    <row r="733" spans="1:5" x14ac:dyDescent="0.2">
      <c r="A733" s="38">
        <v>39661</v>
      </c>
      <c r="B733" s="48">
        <f>VLOOKUP(Table311[[#This Row],[Date]],'DB Details'!$A:$L,12)</f>
        <v>50.1</v>
      </c>
      <c r="C733" s="49">
        <f>VLOOKUP(Table311[[#This Row],[Date]],'DB Details'!$A:$Q,16)</f>
        <v>2.4220237812272792E-3</v>
      </c>
      <c r="D733" s="49">
        <f>VLOOKUP(Table311[[#This Row],[Date]],'DB Details'!$A:$Q,15)</f>
        <v>-5.2689290221545849E-3</v>
      </c>
      <c r="E733" s="49">
        <f>VLOOKUP(Table311[[#This Row],[Date]],'DB Details'!$A:$Q,17)</f>
        <v>-2.0909730735542809E-2</v>
      </c>
    </row>
    <row r="734" spans="1:5" x14ac:dyDescent="0.2">
      <c r="A734" s="38">
        <v>39692</v>
      </c>
      <c r="B734" s="48">
        <f>VLOOKUP(Table311[[#This Row],[Date]],'DB Details'!$A:$L,12)</f>
        <v>47.2</v>
      </c>
      <c r="C734" s="49">
        <f>VLOOKUP(Table311[[#This Row],[Date]],'DB Details'!$A:$Q,16)</f>
        <v>2.4220237812272792E-3</v>
      </c>
      <c r="D734" s="49">
        <f>VLOOKUP(Table311[[#This Row],[Date]],'DB Details'!$A:$Q,15)</f>
        <v>-5.2689290221545849E-3</v>
      </c>
      <c r="E734" s="49">
        <f>VLOOKUP(Table311[[#This Row],[Date]],'DB Details'!$A:$Q,17)</f>
        <v>-2.0909730735542809E-2</v>
      </c>
    </row>
    <row r="735" spans="1:5" x14ac:dyDescent="0.2">
      <c r="A735" s="38">
        <v>39722</v>
      </c>
      <c r="B735" s="48">
        <f>VLOOKUP(Table311[[#This Row],[Date]],'DB Details'!$A:$L,12)</f>
        <v>38.200000000000003</v>
      </c>
      <c r="C735" s="49">
        <f>VLOOKUP(Table311[[#This Row],[Date]],'DB Details'!$A:$Q,16)</f>
        <v>-2.5403392598762051E-2</v>
      </c>
      <c r="D735" s="49">
        <f>VLOOKUP(Table311[[#This Row],[Date]],'DB Details'!$A:$Q,15)</f>
        <v>-2.1830971480936261E-2</v>
      </c>
      <c r="E735" s="49">
        <f>VLOOKUP(Table311[[#This Row],[Date]],'DB Details'!$A:$Q,17)</f>
        <v>-8.4505728695347337E-2</v>
      </c>
    </row>
    <row r="736" spans="1:5" x14ac:dyDescent="0.2">
      <c r="A736" s="38">
        <v>39753</v>
      </c>
      <c r="B736" s="48">
        <f>VLOOKUP(Table311[[#This Row],[Date]],'DB Details'!$A:$L,12)</f>
        <v>39</v>
      </c>
      <c r="C736" s="49">
        <f>VLOOKUP(Table311[[#This Row],[Date]],'DB Details'!$A:$Q,16)</f>
        <v>-2.5403392598762051E-2</v>
      </c>
      <c r="D736" s="49">
        <f>VLOOKUP(Table311[[#This Row],[Date]],'DB Details'!$A:$Q,15)</f>
        <v>-2.1830971480936261E-2</v>
      </c>
      <c r="E736" s="49">
        <f>VLOOKUP(Table311[[#This Row],[Date]],'DB Details'!$A:$Q,17)</f>
        <v>-8.4505728695347337E-2</v>
      </c>
    </row>
    <row r="737" spans="1:5" x14ac:dyDescent="0.2">
      <c r="A737" s="38">
        <v>39783</v>
      </c>
      <c r="B737" s="48">
        <f>VLOOKUP(Table311[[#This Row],[Date]],'DB Details'!$A:$L,12)</f>
        <v>34.5</v>
      </c>
      <c r="C737" s="49">
        <f>VLOOKUP(Table311[[#This Row],[Date]],'DB Details'!$A:$Q,16)</f>
        <v>-2.5403392598762051E-2</v>
      </c>
      <c r="D737" s="49">
        <f>VLOOKUP(Table311[[#This Row],[Date]],'DB Details'!$A:$Q,15)</f>
        <v>-2.1830971480936261E-2</v>
      </c>
      <c r="E737" s="49">
        <f>VLOOKUP(Table311[[#This Row],[Date]],'DB Details'!$A:$Q,17)</f>
        <v>-8.4505728695347337E-2</v>
      </c>
    </row>
    <row r="738" spans="1:5" x14ac:dyDescent="0.2">
      <c r="A738" s="38">
        <v>39814</v>
      </c>
      <c r="B738" s="48">
        <f>VLOOKUP(Table311[[#This Row],[Date]],'DB Details'!$A:$L,12)</f>
        <v>36.4</v>
      </c>
      <c r="C738" s="49">
        <f>VLOOKUP(Table311[[#This Row],[Date]],'DB Details'!$A:$Q,16)</f>
        <v>-3.2823924437935283E-2</v>
      </c>
      <c r="D738" s="49">
        <f>VLOOKUP(Table311[[#This Row],[Date]],'DB Details'!$A:$Q,15)</f>
        <v>-1.165722530679672E-2</v>
      </c>
      <c r="E738" s="49">
        <f>VLOOKUP(Table311[[#This Row],[Date]],'DB Details'!$A:$Q,17)</f>
        <v>-4.5819873793169208E-2</v>
      </c>
    </row>
    <row r="739" spans="1:5" x14ac:dyDescent="0.2">
      <c r="A739" s="38">
        <v>39845</v>
      </c>
      <c r="B739" s="48">
        <f>VLOOKUP(Table311[[#This Row],[Date]],'DB Details'!$A:$L,12)</f>
        <v>36.6</v>
      </c>
      <c r="C739" s="49">
        <f>VLOOKUP(Table311[[#This Row],[Date]],'DB Details'!$A:$Q,16)</f>
        <v>-3.2823924437935283E-2</v>
      </c>
      <c r="D739" s="49">
        <f>VLOOKUP(Table311[[#This Row],[Date]],'DB Details'!$A:$Q,15)</f>
        <v>-1.165722530679672E-2</v>
      </c>
      <c r="E739" s="49">
        <f>VLOOKUP(Table311[[#This Row],[Date]],'DB Details'!$A:$Q,17)</f>
        <v>-4.5819873793169208E-2</v>
      </c>
    </row>
    <row r="740" spans="1:5" x14ac:dyDescent="0.2">
      <c r="A740" s="38">
        <v>39873</v>
      </c>
      <c r="B740" s="48">
        <f>VLOOKUP(Table311[[#This Row],[Date]],'DB Details'!$A:$L,12)</f>
        <v>37.200000000000003</v>
      </c>
      <c r="C740" s="49">
        <f>VLOOKUP(Table311[[#This Row],[Date]],'DB Details'!$A:$Q,16)</f>
        <v>-3.2823924437935283E-2</v>
      </c>
      <c r="D740" s="49">
        <f>VLOOKUP(Table311[[#This Row],[Date]],'DB Details'!$A:$Q,15)</f>
        <v>-1.165722530679672E-2</v>
      </c>
      <c r="E740" s="49">
        <f>VLOOKUP(Table311[[#This Row],[Date]],'DB Details'!$A:$Q,17)</f>
        <v>-4.5819873793169208E-2</v>
      </c>
    </row>
    <row r="741" spans="1:5" x14ac:dyDescent="0.2">
      <c r="A741" s="38">
        <v>39904</v>
      </c>
      <c r="B741" s="48">
        <f>VLOOKUP(Table311[[#This Row],[Date]],'DB Details'!$A:$L,12)</f>
        <v>39.9</v>
      </c>
      <c r="C741" s="49">
        <f>VLOOKUP(Table311[[#This Row],[Date]],'DB Details'!$A:$Q,16)</f>
        <v>-3.995504779306322E-2</v>
      </c>
      <c r="D741" s="49">
        <f>VLOOKUP(Table311[[#This Row],[Date]],'DB Details'!$A:$Q,15)</f>
        <v>-1.692381386635996E-3</v>
      </c>
      <c r="E741" s="49">
        <f>VLOOKUP(Table311[[#This Row],[Date]],'DB Details'!$A:$Q,17)</f>
        <v>-6.7523599987623362E-3</v>
      </c>
    </row>
    <row r="742" spans="1:5" x14ac:dyDescent="0.2">
      <c r="A742" s="38">
        <v>39934</v>
      </c>
      <c r="B742" s="48">
        <f>VLOOKUP(Table311[[#This Row],[Date]],'DB Details'!$A:$L,12)</f>
        <v>44.1</v>
      </c>
      <c r="C742" s="49">
        <f>VLOOKUP(Table311[[#This Row],[Date]],'DB Details'!$A:$Q,16)</f>
        <v>-3.995504779306322E-2</v>
      </c>
      <c r="D742" s="49">
        <f>VLOOKUP(Table311[[#This Row],[Date]],'DB Details'!$A:$Q,15)</f>
        <v>-1.692381386635996E-3</v>
      </c>
      <c r="E742" s="49">
        <f>VLOOKUP(Table311[[#This Row],[Date]],'DB Details'!$A:$Q,17)</f>
        <v>-6.7523599987623362E-3</v>
      </c>
    </row>
    <row r="743" spans="1:5" x14ac:dyDescent="0.2">
      <c r="A743" s="38">
        <v>39965</v>
      </c>
      <c r="B743" s="48">
        <f>VLOOKUP(Table311[[#This Row],[Date]],'DB Details'!$A:$L,12)</f>
        <v>46.3</v>
      </c>
      <c r="C743" s="49">
        <f>VLOOKUP(Table311[[#This Row],[Date]],'DB Details'!$A:$Q,16)</f>
        <v>-3.995504779306322E-2</v>
      </c>
      <c r="D743" s="49">
        <f>VLOOKUP(Table311[[#This Row],[Date]],'DB Details'!$A:$Q,15)</f>
        <v>-1.692381386635996E-3</v>
      </c>
      <c r="E743" s="49">
        <f>VLOOKUP(Table311[[#This Row],[Date]],'DB Details'!$A:$Q,17)</f>
        <v>-6.7523599987623362E-3</v>
      </c>
    </row>
    <row r="744" spans="1:5" x14ac:dyDescent="0.2">
      <c r="A744" s="38">
        <v>39995</v>
      </c>
      <c r="B744" s="48">
        <f>VLOOKUP(Table311[[#This Row],[Date]],'DB Details'!$A:$L,12)</f>
        <v>49.7</v>
      </c>
      <c r="C744" s="49">
        <f>VLOOKUP(Table311[[#This Row],[Date]],'DB Details'!$A:$Q,16)</f>
        <v>-3.1376750032878008E-2</v>
      </c>
      <c r="D744" s="49">
        <f>VLOOKUP(Table311[[#This Row],[Date]],'DB Details'!$A:$Q,15)</f>
        <v>3.6192999076888901E-3</v>
      </c>
      <c r="E744" s="49">
        <f>VLOOKUP(Table311[[#This Row],[Date]],'DB Details'!$A:$Q,17)</f>
        <v>1.4555985434920871E-2</v>
      </c>
    </row>
    <row r="745" spans="1:5" x14ac:dyDescent="0.2">
      <c r="A745" s="38">
        <v>40026</v>
      </c>
      <c r="B745" s="48">
        <f>VLOOKUP(Table311[[#This Row],[Date]],'DB Details'!$A:$L,12)</f>
        <v>53.4</v>
      </c>
      <c r="C745" s="49">
        <f>VLOOKUP(Table311[[#This Row],[Date]],'DB Details'!$A:$Q,16)</f>
        <v>-3.1376750032878008E-2</v>
      </c>
      <c r="D745" s="49">
        <f>VLOOKUP(Table311[[#This Row],[Date]],'DB Details'!$A:$Q,15)</f>
        <v>3.6192999076888901E-3</v>
      </c>
      <c r="E745" s="49">
        <f>VLOOKUP(Table311[[#This Row],[Date]],'DB Details'!$A:$Q,17)</f>
        <v>1.4555985434920871E-2</v>
      </c>
    </row>
    <row r="746" spans="1:5" x14ac:dyDescent="0.2">
      <c r="A746" s="38">
        <v>40057</v>
      </c>
      <c r="B746" s="48">
        <f>VLOOKUP(Table311[[#This Row],[Date]],'DB Details'!$A:$L,12)</f>
        <v>54.9</v>
      </c>
      <c r="C746" s="49">
        <f>VLOOKUP(Table311[[#This Row],[Date]],'DB Details'!$A:$Q,16)</f>
        <v>-3.1376750032878008E-2</v>
      </c>
      <c r="D746" s="49">
        <f>VLOOKUP(Table311[[#This Row],[Date]],'DB Details'!$A:$Q,15)</f>
        <v>3.6192999076888901E-3</v>
      </c>
      <c r="E746" s="49">
        <f>VLOOKUP(Table311[[#This Row],[Date]],'DB Details'!$A:$Q,17)</f>
        <v>1.4555985434920871E-2</v>
      </c>
    </row>
    <row r="747" spans="1:5" x14ac:dyDescent="0.2">
      <c r="A747" s="38">
        <v>40087</v>
      </c>
      <c r="B747" s="48">
        <f>VLOOKUP(Table311[[#This Row],[Date]],'DB Details'!$A:$L,12)</f>
        <v>57.6</v>
      </c>
      <c r="C747" s="49">
        <f>VLOOKUP(Table311[[#This Row],[Date]],'DB Details'!$A:$Q,16)</f>
        <v>8.1657583876523191E-4</v>
      </c>
      <c r="D747" s="49">
        <f>VLOOKUP(Table311[[#This Row],[Date]],'DB Details'!$A:$Q,15)</f>
        <v>1.0679619498303389E-2</v>
      </c>
      <c r="E747" s="49">
        <f>VLOOKUP(Table311[[#This Row],[Date]],'DB Details'!$A:$Q,17)</f>
        <v>4.34076888622974E-2</v>
      </c>
    </row>
    <row r="748" spans="1:5" x14ac:dyDescent="0.2">
      <c r="A748" s="38">
        <v>40118</v>
      </c>
      <c r="B748" s="48">
        <f>VLOOKUP(Table311[[#This Row],[Date]],'DB Details'!$A:$L,12)</f>
        <v>55.4</v>
      </c>
      <c r="C748" s="49">
        <f>VLOOKUP(Table311[[#This Row],[Date]],'DB Details'!$A:$Q,16)</f>
        <v>8.1657583876523191E-4</v>
      </c>
      <c r="D748" s="49">
        <f>VLOOKUP(Table311[[#This Row],[Date]],'DB Details'!$A:$Q,15)</f>
        <v>1.0679619498303389E-2</v>
      </c>
      <c r="E748" s="49">
        <f>VLOOKUP(Table311[[#This Row],[Date]],'DB Details'!$A:$Q,17)</f>
        <v>4.34076888622974E-2</v>
      </c>
    </row>
    <row r="749" spans="1:5" x14ac:dyDescent="0.2">
      <c r="A749" s="38">
        <v>40148</v>
      </c>
      <c r="B749" s="48">
        <f>VLOOKUP(Table311[[#This Row],[Date]],'DB Details'!$A:$L,12)</f>
        <v>55.8</v>
      </c>
      <c r="C749" s="49">
        <f>VLOOKUP(Table311[[#This Row],[Date]],'DB Details'!$A:$Q,16)</f>
        <v>8.1657583876523191E-4</v>
      </c>
      <c r="D749" s="49">
        <f>VLOOKUP(Table311[[#This Row],[Date]],'DB Details'!$A:$Q,15)</f>
        <v>1.0679619498303389E-2</v>
      </c>
      <c r="E749" s="49">
        <f>VLOOKUP(Table311[[#This Row],[Date]],'DB Details'!$A:$Q,17)</f>
        <v>4.34076888622974E-2</v>
      </c>
    </row>
    <row r="750" spans="1:5" x14ac:dyDescent="0.2">
      <c r="A750" s="38">
        <v>40179</v>
      </c>
      <c r="B750" s="48">
        <f>VLOOKUP(Table311[[#This Row],[Date]],'DB Details'!$A:$L,12)</f>
        <v>56.3</v>
      </c>
      <c r="C750" s="49">
        <f>VLOOKUP(Table311[[#This Row],[Date]],'DB Details'!$A:$Q,16)</f>
        <v>1.768457232028358E-2</v>
      </c>
      <c r="D750" s="49">
        <f>VLOOKUP(Table311[[#This Row],[Date]],'DB Details'!$A:$Q,15)</f>
        <v>5.0005348148190604E-3</v>
      </c>
      <c r="E750" s="49">
        <f>VLOOKUP(Table311[[#This Row],[Date]],'DB Details'!$A:$Q,17)</f>
        <v>2.0152672135610231E-2</v>
      </c>
    </row>
    <row r="751" spans="1:5" x14ac:dyDescent="0.2">
      <c r="A751" s="38">
        <v>40210</v>
      </c>
      <c r="B751" s="48">
        <f>VLOOKUP(Table311[[#This Row],[Date]],'DB Details'!$A:$L,12)</f>
        <v>55.5</v>
      </c>
      <c r="C751" s="49">
        <f>VLOOKUP(Table311[[#This Row],[Date]],'DB Details'!$A:$Q,16)</f>
        <v>1.768457232028358E-2</v>
      </c>
      <c r="D751" s="49">
        <f>VLOOKUP(Table311[[#This Row],[Date]],'DB Details'!$A:$Q,15)</f>
        <v>5.0005348148190604E-3</v>
      </c>
      <c r="E751" s="49">
        <f>VLOOKUP(Table311[[#This Row],[Date]],'DB Details'!$A:$Q,17)</f>
        <v>2.0152672135610231E-2</v>
      </c>
    </row>
    <row r="752" spans="1:5" x14ac:dyDescent="0.2">
      <c r="A752" s="38">
        <v>40238</v>
      </c>
      <c r="B752" s="48">
        <f>VLOOKUP(Table311[[#This Row],[Date]],'DB Details'!$A:$L,12)</f>
        <v>58.8</v>
      </c>
      <c r="C752" s="49">
        <f>VLOOKUP(Table311[[#This Row],[Date]],'DB Details'!$A:$Q,16)</f>
        <v>1.768457232028358E-2</v>
      </c>
      <c r="D752" s="49">
        <f>VLOOKUP(Table311[[#This Row],[Date]],'DB Details'!$A:$Q,15)</f>
        <v>5.0005348148190604E-3</v>
      </c>
      <c r="E752" s="49">
        <f>VLOOKUP(Table311[[#This Row],[Date]],'DB Details'!$A:$Q,17)</f>
        <v>2.0152672135610231E-2</v>
      </c>
    </row>
    <row r="753" spans="1:5" x14ac:dyDescent="0.2">
      <c r="A753" s="38">
        <v>40269</v>
      </c>
      <c r="B753" s="48">
        <f>VLOOKUP(Table311[[#This Row],[Date]],'DB Details'!$A:$L,12)</f>
        <v>58.1</v>
      </c>
      <c r="C753" s="49">
        <f>VLOOKUP(Table311[[#This Row],[Date]],'DB Details'!$A:$Q,16)</f>
        <v>2.9274678447875339E-2</v>
      </c>
      <c r="D753" s="49">
        <f>VLOOKUP(Table311[[#This Row],[Date]],'DB Details'!$A:$Q,15)</f>
        <v>9.6770463932624312E-3</v>
      </c>
      <c r="E753" s="49">
        <f>VLOOKUP(Table311[[#This Row],[Date]],'DB Details'!$A:$Q,17)</f>
        <v>3.9273690540683408E-2</v>
      </c>
    </row>
    <row r="754" spans="1:5" x14ac:dyDescent="0.2">
      <c r="A754" s="38">
        <v>40299</v>
      </c>
      <c r="B754" s="48">
        <f>VLOOKUP(Table311[[#This Row],[Date]],'DB Details'!$A:$L,12)</f>
        <v>57.4</v>
      </c>
      <c r="C754" s="49">
        <f>VLOOKUP(Table311[[#This Row],[Date]],'DB Details'!$A:$Q,16)</f>
        <v>2.9274678447875339E-2</v>
      </c>
      <c r="D754" s="49">
        <f>VLOOKUP(Table311[[#This Row],[Date]],'DB Details'!$A:$Q,15)</f>
        <v>9.6770463932624312E-3</v>
      </c>
      <c r="E754" s="49">
        <f>VLOOKUP(Table311[[#This Row],[Date]],'DB Details'!$A:$Q,17)</f>
        <v>3.9273690540683408E-2</v>
      </c>
    </row>
    <row r="755" spans="1:5" x14ac:dyDescent="0.2">
      <c r="A755" s="38">
        <v>40330</v>
      </c>
      <c r="B755" s="48">
        <f>VLOOKUP(Table311[[#This Row],[Date]],'DB Details'!$A:$L,12)</f>
        <v>56.5</v>
      </c>
      <c r="C755" s="49">
        <f>VLOOKUP(Table311[[#This Row],[Date]],'DB Details'!$A:$Q,16)</f>
        <v>2.9274678447875339E-2</v>
      </c>
      <c r="D755" s="49">
        <f>VLOOKUP(Table311[[#This Row],[Date]],'DB Details'!$A:$Q,15)</f>
        <v>9.6770463932624312E-3</v>
      </c>
      <c r="E755" s="49">
        <f>VLOOKUP(Table311[[#This Row],[Date]],'DB Details'!$A:$Q,17)</f>
        <v>3.9273690540683408E-2</v>
      </c>
    </row>
    <row r="756" spans="1:5" x14ac:dyDescent="0.2">
      <c r="A756" s="38">
        <v>40360</v>
      </c>
      <c r="B756" s="48">
        <f>VLOOKUP(Table311[[#This Row],[Date]],'DB Details'!$A:$L,12)</f>
        <v>56.1</v>
      </c>
      <c r="C756" s="49">
        <f>VLOOKUP(Table311[[#This Row],[Date]],'DB Details'!$A:$Q,16)</f>
        <v>3.3491938138539873E-2</v>
      </c>
      <c r="D756" s="49">
        <f>VLOOKUP(Table311[[#This Row],[Date]],'DB Details'!$A:$Q,15)</f>
        <v>7.7314415030268974E-3</v>
      </c>
      <c r="E756" s="49">
        <f>VLOOKUP(Table311[[#This Row],[Date]],'DB Details'!$A:$Q,17)</f>
        <v>3.128626930493783E-2</v>
      </c>
    </row>
    <row r="757" spans="1:5" x14ac:dyDescent="0.2">
      <c r="A757" s="38">
        <v>40391</v>
      </c>
      <c r="B757" s="48">
        <f>VLOOKUP(Table311[[#This Row],[Date]],'DB Details'!$A:$L,12)</f>
        <v>56.4</v>
      </c>
      <c r="C757" s="49">
        <f>VLOOKUP(Table311[[#This Row],[Date]],'DB Details'!$A:$Q,16)</f>
        <v>3.3491938138539873E-2</v>
      </c>
      <c r="D757" s="49">
        <f>VLOOKUP(Table311[[#This Row],[Date]],'DB Details'!$A:$Q,15)</f>
        <v>7.7314415030268974E-3</v>
      </c>
      <c r="E757" s="49">
        <f>VLOOKUP(Table311[[#This Row],[Date]],'DB Details'!$A:$Q,17)</f>
        <v>3.128626930493783E-2</v>
      </c>
    </row>
    <row r="758" spans="1:5" x14ac:dyDescent="0.2">
      <c r="A758" s="38">
        <v>40422</v>
      </c>
      <c r="B758" s="48">
        <f>VLOOKUP(Table311[[#This Row],[Date]],'DB Details'!$A:$L,12)</f>
        <v>55.3</v>
      </c>
      <c r="C758" s="49">
        <f>VLOOKUP(Table311[[#This Row],[Date]],'DB Details'!$A:$Q,16)</f>
        <v>3.3491938138539873E-2</v>
      </c>
      <c r="D758" s="49">
        <f>VLOOKUP(Table311[[#This Row],[Date]],'DB Details'!$A:$Q,15)</f>
        <v>7.7314415030268974E-3</v>
      </c>
      <c r="E758" s="49">
        <f>VLOOKUP(Table311[[#This Row],[Date]],'DB Details'!$A:$Q,17)</f>
        <v>3.128626930493783E-2</v>
      </c>
    </row>
    <row r="759" spans="1:5" x14ac:dyDescent="0.2">
      <c r="A759" s="38">
        <v>40452</v>
      </c>
      <c r="B759" s="48">
        <f>VLOOKUP(Table311[[#This Row],[Date]],'DB Details'!$A:$L,12)</f>
        <v>56.9</v>
      </c>
      <c r="C759" s="49">
        <f>VLOOKUP(Table311[[#This Row],[Date]],'DB Details'!$A:$Q,16)</f>
        <v>2.7884496905064039E-2</v>
      </c>
      <c r="D759" s="49">
        <f>VLOOKUP(Table311[[#This Row],[Date]],'DB Details'!$A:$Q,15)</f>
        <v>5.1959515923726638E-3</v>
      </c>
      <c r="E759" s="49">
        <f>VLOOKUP(Table311[[#This Row],[Date]],'DB Details'!$A:$Q,17)</f>
        <v>2.094635569547498E-2</v>
      </c>
    </row>
    <row r="760" spans="1:5" x14ac:dyDescent="0.2">
      <c r="A760" s="38">
        <v>40483</v>
      </c>
      <c r="B760" s="48">
        <f>VLOOKUP(Table311[[#This Row],[Date]],'DB Details'!$A:$L,12)</f>
        <v>57.3</v>
      </c>
      <c r="C760" s="49">
        <f>VLOOKUP(Table311[[#This Row],[Date]],'DB Details'!$A:$Q,16)</f>
        <v>2.7884496905064039E-2</v>
      </c>
      <c r="D760" s="49">
        <f>VLOOKUP(Table311[[#This Row],[Date]],'DB Details'!$A:$Q,15)</f>
        <v>5.1959515923726638E-3</v>
      </c>
      <c r="E760" s="49">
        <f>VLOOKUP(Table311[[#This Row],[Date]],'DB Details'!$A:$Q,17)</f>
        <v>2.094635569547498E-2</v>
      </c>
    </row>
    <row r="761" spans="1:5" x14ac:dyDescent="0.2">
      <c r="A761" s="38">
        <v>40513</v>
      </c>
      <c r="B761" s="48">
        <f>VLOOKUP(Table311[[#This Row],[Date]],'DB Details'!$A:$L,12)</f>
        <v>56.6</v>
      </c>
      <c r="C761" s="49">
        <f>VLOOKUP(Table311[[#This Row],[Date]],'DB Details'!$A:$Q,16)</f>
        <v>2.7884496905064039E-2</v>
      </c>
      <c r="D761" s="49">
        <f>VLOOKUP(Table311[[#This Row],[Date]],'DB Details'!$A:$Q,15)</f>
        <v>5.1959515923726638E-3</v>
      </c>
      <c r="E761" s="49">
        <f>VLOOKUP(Table311[[#This Row],[Date]],'DB Details'!$A:$Q,17)</f>
        <v>2.094635569547498E-2</v>
      </c>
    </row>
    <row r="762" spans="1:5" x14ac:dyDescent="0.2">
      <c r="A762" s="38">
        <v>40544</v>
      </c>
      <c r="B762" s="48">
        <f>VLOOKUP(Table311[[#This Row],[Date]],'DB Details'!$A:$L,12)</f>
        <v>59.1</v>
      </c>
      <c r="C762" s="49">
        <f>VLOOKUP(Table311[[#This Row],[Date]],'DB Details'!$A:$Q,16)</f>
        <v>2.0306081906131489E-2</v>
      </c>
      <c r="D762" s="49">
        <f>VLOOKUP(Table311[[#This Row],[Date]],'DB Details'!$A:$Q,15)</f>
        <v>-2.409160681035181E-3</v>
      </c>
      <c r="E762" s="49">
        <f>VLOOKUP(Table311[[#This Row],[Date]],'DB Details'!$A:$Q,17)</f>
        <v>-9.6018742909373955E-3</v>
      </c>
    </row>
    <row r="763" spans="1:5" x14ac:dyDescent="0.2">
      <c r="A763" s="38">
        <v>40575</v>
      </c>
      <c r="B763" s="48">
        <f>VLOOKUP(Table311[[#This Row],[Date]],'DB Details'!$A:$L,12)</f>
        <v>59.2</v>
      </c>
      <c r="C763" s="49">
        <f>VLOOKUP(Table311[[#This Row],[Date]],'DB Details'!$A:$Q,16)</f>
        <v>2.0306081906131489E-2</v>
      </c>
      <c r="D763" s="49">
        <f>VLOOKUP(Table311[[#This Row],[Date]],'DB Details'!$A:$Q,15)</f>
        <v>-2.409160681035181E-3</v>
      </c>
      <c r="E763" s="49">
        <f>VLOOKUP(Table311[[#This Row],[Date]],'DB Details'!$A:$Q,17)</f>
        <v>-9.6018742909373955E-3</v>
      </c>
    </row>
    <row r="764" spans="1:5" x14ac:dyDescent="0.2">
      <c r="A764" s="38">
        <v>40603</v>
      </c>
      <c r="B764" s="48">
        <f>VLOOKUP(Table311[[#This Row],[Date]],'DB Details'!$A:$L,12)</f>
        <v>58.4</v>
      </c>
      <c r="C764" s="49">
        <f>VLOOKUP(Table311[[#This Row],[Date]],'DB Details'!$A:$Q,16)</f>
        <v>2.0306081906131489E-2</v>
      </c>
      <c r="D764" s="49">
        <f>VLOOKUP(Table311[[#This Row],[Date]],'DB Details'!$A:$Q,15)</f>
        <v>-2.409160681035181E-3</v>
      </c>
      <c r="E764" s="49">
        <f>VLOOKUP(Table311[[#This Row],[Date]],'DB Details'!$A:$Q,17)</f>
        <v>-9.6018742909373955E-3</v>
      </c>
    </row>
    <row r="765" spans="1:5" x14ac:dyDescent="0.2">
      <c r="A765" s="38">
        <v>40634</v>
      </c>
      <c r="B765" s="48">
        <f>VLOOKUP(Table311[[#This Row],[Date]],'DB Details'!$A:$L,12)</f>
        <v>57.9</v>
      </c>
      <c r="C765" s="49">
        <f>VLOOKUP(Table311[[#This Row],[Date]],'DB Details'!$A:$Q,16)</f>
        <v>1.7379050686072959E-2</v>
      </c>
      <c r="D765" s="49">
        <f>VLOOKUP(Table311[[#This Row],[Date]],'DB Details'!$A:$Q,15)</f>
        <v>6.7805075120588752E-3</v>
      </c>
      <c r="E765" s="49">
        <f>VLOOKUP(Table311[[#This Row],[Date]],'DB Details'!$A:$Q,17)</f>
        <v>2.739913079767153E-2</v>
      </c>
    </row>
    <row r="766" spans="1:5" x14ac:dyDescent="0.2">
      <c r="A766" s="38">
        <v>40664</v>
      </c>
      <c r="B766" s="48">
        <f>VLOOKUP(Table311[[#This Row],[Date]],'DB Details'!$A:$L,12)</f>
        <v>54.8</v>
      </c>
      <c r="C766" s="49">
        <f>VLOOKUP(Table311[[#This Row],[Date]],'DB Details'!$A:$Q,16)</f>
        <v>1.7379050686072959E-2</v>
      </c>
      <c r="D766" s="49">
        <f>VLOOKUP(Table311[[#This Row],[Date]],'DB Details'!$A:$Q,15)</f>
        <v>6.7805075120588752E-3</v>
      </c>
      <c r="E766" s="49">
        <f>VLOOKUP(Table311[[#This Row],[Date]],'DB Details'!$A:$Q,17)</f>
        <v>2.739913079767153E-2</v>
      </c>
    </row>
    <row r="767" spans="1:5" x14ac:dyDescent="0.2">
      <c r="A767" s="38">
        <v>40695</v>
      </c>
      <c r="B767" s="48">
        <f>VLOOKUP(Table311[[#This Row],[Date]],'DB Details'!$A:$L,12)</f>
        <v>55.8</v>
      </c>
      <c r="C767" s="49">
        <f>VLOOKUP(Table311[[#This Row],[Date]],'DB Details'!$A:$Q,16)</f>
        <v>1.7379050686072959E-2</v>
      </c>
      <c r="D767" s="49">
        <f>VLOOKUP(Table311[[#This Row],[Date]],'DB Details'!$A:$Q,15)</f>
        <v>6.7805075120588752E-3</v>
      </c>
      <c r="E767" s="49">
        <f>VLOOKUP(Table311[[#This Row],[Date]],'DB Details'!$A:$Q,17)</f>
        <v>2.739913079767153E-2</v>
      </c>
    </row>
    <row r="768" spans="1:5" x14ac:dyDescent="0.2">
      <c r="A768" s="38">
        <v>40725</v>
      </c>
      <c r="B768" s="48">
        <f>VLOOKUP(Table311[[#This Row],[Date]],'DB Details'!$A:$L,12)</f>
        <v>52.9</v>
      </c>
      <c r="C768" s="49">
        <f>VLOOKUP(Table311[[#This Row],[Date]],'DB Details'!$A:$Q,16)</f>
        <v>9.1822084838616043E-3</v>
      </c>
      <c r="D768" s="49">
        <f>VLOOKUP(Table311[[#This Row],[Date]],'DB Details'!$A:$Q,15)</f>
        <v>-3.8767162657507928E-4</v>
      </c>
      <c r="E768" s="49">
        <f>VLOOKUP(Table311[[#This Row],[Date]],'DB Details'!$A:$Q,17)</f>
        <v>-1.5497850035888221E-3</v>
      </c>
    </row>
    <row r="769" spans="1:5" x14ac:dyDescent="0.2">
      <c r="A769" s="38">
        <v>40756</v>
      </c>
      <c r="B769" s="48">
        <f>VLOOKUP(Table311[[#This Row],[Date]],'DB Details'!$A:$L,12)</f>
        <v>52.6</v>
      </c>
      <c r="C769" s="49">
        <f>VLOOKUP(Table311[[#This Row],[Date]],'DB Details'!$A:$Q,16)</f>
        <v>9.1822084838616043E-3</v>
      </c>
      <c r="D769" s="49">
        <f>VLOOKUP(Table311[[#This Row],[Date]],'DB Details'!$A:$Q,15)</f>
        <v>-3.8767162657507928E-4</v>
      </c>
      <c r="E769" s="49">
        <f>VLOOKUP(Table311[[#This Row],[Date]],'DB Details'!$A:$Q,17)</f>
        <v>-1.5497850035888221E-3</v>
      </c>
    </row>
    <row r="770" spans="1:5" x14ac:dyDescent="0.2">
      <c r="A770" s="38">
        <v>40787</v>
      </c>
      <c r="B770" s="48">
        <f>VLOOKUP(Table311[[#This Row],[Date]],'DB Details'!$A:$L,12)</f>
        <v>53.7</v>
      </c>
      <c r="C770" s="49">
        <f>VLOOKUP(Table311[[#This Row],[Date]],'DB Details'!$A:$Q,16)</f>
        <v>9.1822084838616043E-3</v>
      </c>
      <c r="D770" s="49">
        <f>VLOOKUP(Table311[[#This Row],[Date]],'DB Details'!$A:$Q,15)</f>
        <v>-3.8767162657507928E-4</v>
      </c>
      <c r="E770" s="49">
        <f>VLOOKUP(Table311[[#This Row],[Date]],'DB Details'!$A:$Q,17)</f>
        <v>-1.5497850035888221E-3</v>
      </c>
    </row>
    <row r="771" spans="1:5" x14ac:dyDescent="0.2">
      <c r="A771" s="38">
        <v>40817</v>
      </c>
      <c r="B771" s="48">
        <f>VLOOKUP(Table311[[#This Row],[Date]],'DB Details'!$A:$L,12)</f>
        <v>51.4</v>
      </c>
      <c r="C771" s="49">
        <f>VLOOKUP(Table311[[#This Row],[Date]],'DB Details'!$A:$Q,16)</f>
        <v>1.52269152413066E-2</v>
      </c>
      <c r="D771" s="49">
        <f>VLOOKUP(Table311[[#This Row],[Date]],'DB Details'!$A:$Q,15)</f>
        <v>1.121678183498582E-2</v>
      </c>
      <c r="E771" s="49">
        <f>VLOOKUP(Table311[[#This Row],[Date]],'DB Details'!$A:$Q,17)</f>
        <v>4.5627685349290507E-2</v>
      </c>
    </row>
    <row r="772" spans="1:5" x14ac:dyDescent="0.2">
      <c r="A772" s="38">
        <v>40848</v>
      </c>
      <c r="B772" s="48">
        <f>VLOOKUP(Table311[[#This Row],[Date]],'DB Details'!$A:$L,12)</f>
        <v>51.8</v>
      </c>
      <c r="C772" s="49">
        <f>VLOOKUP(Table311[[#This Row],[Date]],'DB Details'!$A:$Q,16)</f>
        <v>1.52269152413066E-2</v>
      </c>
      <c r="D772" s="49">
        <f>VLOOKUP(Table311[[#This Row],[Date]],'DB Details'!$A:$Q,15)</f>
        <v>1.121678183498582E-2</v>
      </c>
      <c r="E772" s="49">
        <f>VLOOKUP(Table311[[#This Row],[Date]],'DB Details'!$A:$Q,17)</f>
        <v>4.5627685349290507E-2</v>
      </c>
    </row>
    <row r="773" spans="1:5" x14ac:dyDescent="0.2">
      <c r="A773" s="38">
        <v>40878</v>
      </c>
      <c r="B773" s="48">
        <f>VLOOKUP(Table311[[#This Row],[Date]],'DB Details'!$A:$L,12)</f>
        <v>53</v>
      </c>
      <c r="C773" s="49">
        <f>VLOOKUP(Table311[[#This Row],[Date]],'DB Details'!$A:$Q,16)</f>
        <v>1.52269152413066E-2</v>
      </c>
      <c r="D773" s="49">
        <f>VLOOKUP(Table311[[#This Row],[Date]],'DB Details'!$A:$Q,15)</f>
        <v>1.121678183498582E-2</v>
      </c>
      <c r="E773" s="49">
        <f>VLOOKUP(Table311[[#This Row],[Date]],'DB Details'!$A:$Q,17)</f>
        <v>4.5627685349290507E-2</v>
      </c>
    </row>
    <row r="774" spans="1:5" x14ac:dyDescent="0.2">
      <c r="A774" s="38">
        <v>40909</v>
      </c>
      <c r="B774" s="48">
        <f>VLOOKUP(Table311[[#This Row],[Date]],'DB Details'!$A:$L,12)</f>
        <v>52.6</v>
      </c>
      <c r="C774" s="49">
        <f>VLOOKUP(Table311[[#This Row],[Date]],'DB Details'!$A:$Q,16)</f>
        <v>2.6002492975388428E-2</v>
      </c>
      <c r="D774" s="49">
        <f>VLOOKUP(Table311[[#This Row],[Date]],'DB Details'!$A:$Q,15)</f>
        <v>8.1792284509988062E-3</v>
      </c>
      <c r="E774" s="49">
        <f>VLOOKUP(Table311[[#This Row],[Date]],'DB Details'!$A:$Q,17)</f>
        <v>3.3120505702169067E-2</v>
      </c>
    </row>
    <row r="775" spans="1:5" x14ac:dyDescent="0.2">
      <c r="A775" s="38">
        <v>40940</v>
      </c>
      <c r="B775" s="48">
        <f>VLOOKUP(Table311[[#This Row],[Date]],'DB Details'!$A:$L,12)</f>
        <v>53.1</v>
      </c>
      <c r="C775" s="49">
        <f>VLOOKUP(Table311[[#This Row],[Date]],'DB Details'!$A:$Q,16)</f>
        <v>2.6002492975388428E-2</v>
      </c>
      <c r="D775" s="49">
        <f>VLOOKUP(Table311[[#This Row],[Date]],'DB Details'!$A:$Q,15)</f>
        <v>8.1792284509988062E-3</v>
      </c>
      <c r="E775" s="49">
        <f>VLOOKUP(Table311[[#This Row],[Date]],'DB Details'!$A:$Q,17)</f>
        <v>3.3120505702169067E-2</v>
      </c>
    </row>
    <row r="776" spans="1:5" x14ac:dyDescent="0.2">
      <c r="A776" s="38">
        <v>40969</v>
      </c>
      <c r="B776" s="48">
        <f>VLOOKUP(Table311[[#This Row],[Date]],'DB Details'!$A:$L,12)</f>
        <v>53.5</v>
      </c>
      <c r="C776" s="49">
        <f>VLOOKUP(Table311[[#This Row],[Date]],'DB Details'!$A:$Q,16)</f>
        <v>2.6002492975388428E-2</v>
      </c>
      <c r="D776" s="49">
        <f>VLOOKUP(Table311[[#This Row],[Date]],'DB Details'!$A:$Q,15)</f>
        <v>8.1792284509988062E-3</v>
      </c>
      <c r="E776" s="49">
        <f>VLOOKUP(Table311[[#This Row],[Date]],'DB Details'!$A:$Q,17)</f>
        <v>3.3120505702169067E-2</v>
      </c>
    </row>
    <row r="777" spans="1:5" x14ac:dyDescent="0.2">
      <c r="A777" s="38">
        <v>41000</v>
      </c>
      <c r="B777" s="48">
        <f>VLOOKUP(Table311[[#This Row],[Date]],'DB Details'!$A:$L,12)</f>
        <v>53.5</v>
      </c>
      <c r="C777" s="49">
        <f>VLOOKUP(Table311[[#This Row],[Date]],'DB Details'!$A:$Q,16)</f>
        <v>2.3738163497154609E-2</v>
      </c>
      <c r="D777" s="49">
        <f>VLOOKUP(Table311[[#This Row],[Date]],'DB Details'!$A:$Q,15)</f>
        <v>4.5585998686771077E-3</v>
      </c>
      <c r="E777" s="49">
        <f>VLOOKUP(Table311[[#This Row],[Date]],'DB Details'!$A:$Q,17)</f>
        <v>1.8359463829133341E-2</v>
      </c>
    </row>
    <row r="778" spans="1:5" x14ac:dyDescent="0.2">
      <c r="A778" s="38">
        <v>41030</v>
      </c>
      <c r="B778" s="48">
        <f>VLOOKUP(Table311[[#This Row],[Date]],'DB Details'!$A:$L,12)</f>
        <v>52.6</v>
      </c>
      <c r="C778" s="49">
        <f>VLOOKUP(Table311[[#This Row],[Date]],'DB Details'!$A:$Q,16)</f>
        <v>2.3738163497154609E-2</v>
      </c>
      <c r="D778" s="49">
        <f>VLOOKUP(Table311[[#This Row],[Date]],'DB Details'!$A:$Q,15)</f>
        <v>4.5585998686771077E-3</v>
      </c>
      <c r="E778" s="49">
        <f>VLOOKUP(Table311[[#This Row],[Date]],'DB Details'!$A:$Q,17)</f>
        <v>1.8359463829133341E-2</v>
      </c>
    </row>
    <row r="779" spans="1:5" x14ac:dyDescent="0.2">
      <c r="A779" s="38">
        <v>41061</v>
      </c>
      <c r="B779" s="48">
        <f>VLOOKUP(Table311[[#This Row],[Date]],'DB Details'!$A:$L,12)</f>
        <v>49.7</v>
      </c>
      <c r="C779" s="49">
        <f>VLOOKUP(Table311[[#This Row],[Date]],'DB Details'!$A:$Q,16)</f>
        <v>2.3738163497154609E-2</v>
      </c>
      <c r="D779" s="49">
        <f>VLOOKUP(Table311[[#This Row],[Date]],'DB Details'!$A:$Q,15)</f>
        <v>4.5585998686771077E-3</v>
      </c>
      <c r="E779" s="49">
        <f>VLOOKUP(Table311[[#This Row],[Date]],'DB Details'!$A:$Q,17)</f>
        <v>1.8359463829133341E-2</v>
      </c>
    </row>
    <row r="780" spans="1:5" x14ac:dyDescent="0.2">
      <c r="A780" s="38">
        <v>41091</v>
      </c>
      <c r="B780" s="48">
        <f>VLOOKUP(Table311[[#This Row],[Date]],'DB Details'!$A:$L,12)</f>
        <v>50</v>
      </c>
      <c r="C780" s="49">
        <f>VLOOKUP(Table311[[#This Row],[Date]],'DB Details'!$A:$Q,16)</f>
        <v>2.5926229770563171E-2</v>
      </c>
      <c r="D780" s="49">
        <f>VLOOKUP(Table311[[#This Row],[Date]],'DB Details'!$A:$Q,15)</f>
        <v>1.748829776015621E-3</v>
      </c>
      <c r="E780" s="49">
        <f>VLOOKUP(Table311[[#This Row],[Date]],'DB Details'!$A:$Q,17)</f>
        <v>7.0136909414519888E-3</v>
      </c>
    </row>
    <row r="781" spans="1:5" x14ac:dyDescent="0.2">
      <c r="A781" s="38">
        <v>41122</v>
      </c>
      <c r="B781" s="48">
        <f>VLOOKUP(Table311[[#This Row],[Date]],'DB Details'!$A:$L,12)</f>
        <v>50.2</v>
      </c>
      <c r="C781" s="49">
        <f>VLOOKUP(Table311[[#This Row],[Date]],'DB Details'!$A:$Q,16)</f>
        <v>2.5926229770563171E-2</v>
      </c>
      <c r="D781" s="49">
        <f>VLOOKUP(Table311[[#This Row],[Date]],'DB Details'!$A:$Q,15)</f>
        <v>1.748829776015621E-3</v>
      </c>
      <c r="E781" s="49">
        <f>VLOOKUP(Table311[[#This Row],[Date]],'DB Details'!$A:$Q,17)</f>
        <v>7.0136909414519888E-3</v>
      </c>
    </row>
    <row r="782" spans="1:5" x14ac:dyDescent="0.2">
      <c r="A782" s="38">
        <v>41153</v>
      </c>
      <c r="B782" s="48">
        <f>VLOOKUP(Table311[[#This Row],[Date]],'DB Details'!$A:$L,12)</f>
        <v>51.8</v>
      </c>
      <c r="C782" s="49">
        <f>VLOOKUP(Table311[[#This Row],[Date]],'DB Details'!$A:$Q,16)</f>
        <v>2.5926229770563171E-2</v>
      </c>
      <c r="D782" s="49">
        <f>VLOOKUP(Table311[[#This Row],[Date]],'DB Details'!$A:$Q,15)</f>
        <v>1.748829776015621E-3</v>
      </c>
      <c r="E782" s="49">
        <f>VLOOKUP(Table311[[#This Row],[Date]],'DB Details'!$A:$Q,17)</f>
        <v>7.0136909414519888E-3</v>
      </c>
    </row>
    <row r="783" spans="1:5" x14ac:dyDescent="0.2">
      <c r="A783" s="38">
        <v>41183</v>
      </c>
      <c r="B783" s="48">
        <f>VLOOKUP(Table311[[#This Row],[Date]],'DB Details'!$A:$L,12)</f>
        <v>50.7</v>
      </c>
      <c r="C783" s="49">
        <f>VLOOKUP(Table311[[#This Row],[Date]],'DB Details'!$A:$Q,16)</f>
        <v>1.56606434588916E-2</v>
      </c>
      <c r="D783" s="49">
        <f>VLOOKUP(Table311[[#This Row],[Date]],'DB Details'!$A:$Q,15)</f>
        <v>1.0983806746418219E-3</v>
      </c>
      <c r="E783" s="49">
        <f>VLOOKUP(Table311[[#This Row],[Date]],'DB Details'!$A:$Q,17)</f>
        <v>4.4007666411833854E-3</v>
      </c>
    </row>
    <row r="784" spans="1:5" x14ac:dyDescent="0.2">
      <c r="A784" s="38">
        <v>41214</v>
      </c>
      <c r="B784" s="48">
        <f>VLOOKUP(Table311[[#This Row],[Date]],'DB Details'!$A:$L,12)</f>
        <v>48.9</v>
      </c>
      <c r="C784" s="49">
        <f>VLOOKUP(Table311[[#This Row],[Date]],'DB Details'!$A:$Q,16)</f>
        <v>1.56606434588916E-2</v>
      </c>
      <c r="D784" s="49">
        <f>VLOOKUP(Table311[[#This Row],[Date]],'DB Details'!$A:$Q,15)</f>
        <v>1.0983806746418219E-3</v>
      </c>
      <c r="E784" s="49">
        <f>VLOOKUP(Table311[[#This Row],[Date]],'DB Details'!$A:$Q,17)</f>
        <v>4.4007666411833854E-3</v>
      </c>
    </row>
    <row r="785" spans="1:5" x14ac:dyDescent="0.2">
      <c r="A785" s="38">
        <v>41244</v>
      </c>
      <c r="B785" s="48">
        <f>VLOOKUP(Table311[[#This Row],[Date]],'DB Details'!$A:$L,12)</f>
        <v>49.8</v>
      </c>
      <c r="C785" s="49">
        <f>VLOOKUP(Table311[[#This Row],[Date]],'DB Details'!$A:$Q,16)</f>
        <v>1.56606434588916E-2</v>
      </c>
      <c r="D785" s="49">
        <f>VLOOKUP(Table311[[#This Row],[Date]],'DB Details'!$A:$Q,15)</f>
        <v>1.0983806746418219E-3</v>
      </c>
      <c r="E785" s="49">
        <f>VLOOKUP(Table311[[#This Row],[Date]],'DB Details'!$A:$Q,17)</f>
        <v>4.4007666411833854E-3</v>
      </c>
    </row>
    <row r="786" spans="1:5" x14ac:dyDescent="0.2">
      <c r="A786" s="38">
        <v>41275</v>
      </c>
      <c r="B786" s="48">
        <f>VLOOKUP(Table311[[#This Row],[Date]],'DB Details'!$A:$L,12)</f>
        <v>52</v>
      </c>
      <c r="C786" s="49">
        <f>VLOOKUP(Table311[[#This Row],[Date]],'DB Details'!$A:$Q,16)</f>
        <v>1.6163010952802859E-2</v>
      </c>
      <c r="D786" s="49">
        <f>VLOOKUP(Table311[[#This Row],[Date]],'DB Details'!$A:$Q,15)</f>
        <v>8.6778954769115967E-3</v>
      </c>
      <c r="E786" s="49">
        <f>VLOOKUP(Table311[[#This Row],[Date]],'DB Details'!$A:$Q,17)</f>
        <v>3.5166036783941028E-2</v>
      </c>
    </row>
    <row r="787" spans="1:5" x14ac:dyDescent="0.2">
      <c r="A787" s="38">
        <v>41306</v>
      </c>
      <c r="B787" s="48">
        <f>VLOOKUP(Table311[[#This Row],[Date]],'DB Details'!$A:$L,12)</f>
        <v>53.6</v>
      </c>
      <c r="C787" s="49">
        <f>VLOOKUP(Table311[[#This Row],[Date]],'DB Details'!$A:$Q,16)</f>
        <v>1.6163010952802859E-2</v>
      </c>
      <c r="D787" s="49">
        <f>VLOOKUP(Table311[[#This Row],[Date]],'DB Details'!$A:$Q,15)</f>
        <v>8.6778954769115967E-3</v>
      </c>
      <c r="E787" s="49">
        <f>VLOOKUP(Table311[[#This Row],[Date]],'DB Details'!$A:$Q,17)</f>
        <v>3.5166036783941028E-2</v>
      </c>
    </row>
    <row r="788" spans="1:5" x14ac:dyDescent="0.2">
      <c r="A788" s="38">
        <v>41334</v>
      </c>
      <c r="B788" s="48">
        <f>VLOOKUP(Table311[[#This Row],[Date]],'DB Details'!$A:$L,12)</f>
        <v>52</v>
      </c>
      <c r="C788" s="49">
        <f>VLOOKUP(Table311[[#This Row],[Date]],'DB Details'!$A:$Q,16)</f>
        <v>1.6163010952802859E-2</v>
      </c>
      <c r="D788" s="49">
        <f>VLOOKUP(Table311[[#This Row],[Date]],'DB Details'!$A:$Q,15)</f>
        <v>8.6778954769115967E-3</v>
      </c>
      <c r="E788" s="49">
        <f>VLOOKUP(Table311[[#This Row],[Date]],'DB Details'!$A:$Q,17)</f>
        <v>3.5166036783941028E-2</v>
      </c>
    </row>
    <row r="789" spans="1:5" x14ac:dyDescent="0.2">
      <c r="A789" s="38">
        <v>41365</v>
      </c>
      <c r="B789" s="48">
        <f>VLOOKUP(Table311[[#This Row],[Date]],'DB Details'!$A:$L,12)</f>
        <v>49.7</v>
      </c>
      <c r="C789" s="49">
        <f>VLOOKUP(Table311[[#This Row],[Date]],'DB Details'!$A:$Q,16)</f>
        <v>1.2961704903847749E-2</v>
      </c>
      <c r="D789" s="49">
        <f>VLOOKUP(Table311[[#This Row],[Date]],'DB Details'!$A:$Q,15)</f>
        <v>1.393852197657185E-3</v>
      </c>
      <c r="E789" s="49">
        <f>VLOOKUP(Table311[[#This Row],[Date]],'DB Details'!$A:$Q,17)</f>
        <v>5.5870765701340197E-3</v>
      </c>
    </row>
    <row r="790" spans="1:5" x14ac:dyDescent="0.2">
      <c r="A790" s="38">
        <v>41395</v>
      </c>
      <c r="B790" s="48">
        <f>VLOOKUP(Table311[[#This Row],[Date]],'DB Details'!$A:$L,12)</f>
        <v>50.5</v>
      </c>
      <c r="C790" s="49">
        <f>VLOOKUP(Table311[[#This Row],[Date]],'DB Details'!$A:$Q,16)</f>
        <v>1.2961704903847749E-2</v>
      </c>
      <c r="D790" s="49">
        <f>VLOOKUP(Table311[[#This Row],[Date]],'DB Details'!$A:$Q,15)</f>
        <v>1.393852197657185E-3</v>
      </c>
      <c r="E790" s="49">
        <f>VLOOKUP(Table311[[#This Row],[Date]],'DB Details'!$A:$Q,17)</f>
        <v>5.5870765701340197E-3</v>
      </c>
    </row>
    <row r="791" spans="1:5" x14ac:dyDescent="0.2">
      <c r="A791" s="38">
        <v>41426</v>
      </c>
      <c r="B791" s="48">
        <f>VLOOKUP(Table311[[#This Row],[Date]],'DB Details'!$A:$L,12)</f>
        <v>51.5</v>
      </c>
      <c r="C791" s="49">
        <f>VLOOKUP(Table311[[#This Row],[Date]],'DB Details'!$A:$Q,16)</f>
        <v>1.2961704903847749E-2</v>
      </c>
      <c r="D791" s="49">
        <f>VLOOKUP(Table311[[#This Row],[Date]],'DB Details'!$A:$Q,15)</f>
        <v>1.393852197657185E-3</v>
      </c>
      <c r="E791" s="49">
        <f>VLOOKUP(Table311[[#This Row],[Date]],'DB Details'!$A:$Q,17)</f>
        <v>5.5870765701340197E-3</v>
      </c>
    </row>
    <row r="792" spans="1:5" x14ac:dyDescent="0.2">
      <c r="A792" s="38">
        <v>41456</v>
      </c>
      <c r="B792" s="48">
        <f>VLOOKUP(Table311[[#This Row],[Date]],'DB Details'!$A:$L,12)</f>
        <v>53.5</v>
      </c>
      <c r="C792" s="49">
        <f>VLOOKUP(Table311[[#This Row],[Date]],'DB Details'!$A:$Q,16)</f>
        <v>1.919844620038217E-2</v>
      </c>
      <c r="D792" s="49">
        <f>VLOOKUP(Table311[[#This Row],[Date]],'DB Details'!$A:$Q,15)</f>
        <v>7.9165341079500094E-3</v>
      </c>
      <c r="E792" s="49">
        <f>VLOOKUP(Table311[[#This Row],[Date]],'DB Details'!$A:$Q,17)</f>
        <v>3.2044153997870417E-2</v>
      </c>
    </row>
    <row r="793" spans="1:5" x14ac:dyDescent="0.2">
      <c r="A793" s="38">
        <v>41487</v>
      </c>
      <c r="B793" s="48">
        <f>VLOOKUP(Table311[[#This Row],[Date]],'DB Details'!$A:$L,12)</f>
        <v>55.9</v>
      </c>
      <c r="C793" s="49">
        <f>VLOOKUP(Table311[[#This Row],[Date]],'DB Details'!$A:$Q,16)</f>
        <v>1.919844620038217E-2</v>
      </c>
      <c r="D793" s="49">
        <f>VLOOKUP(Table311[[#This Row],[Date]],'DB Details'!$A:$Q,15)</f>
        <v>7.9165341079500094E-3</v>
      </c>
      <c r="E793" s="49">
        <f>VLOOKUP(Table311[[#This Row],[Date]],'DB Details'!$A:$Q,17)</f>
        <v>3.2044153997870417E-2</v>
      </c>
    </row>
    <row r="794" spans="1:5" x14ac:dyDescent="0.2">
      <c r="A794" s="38">
        <v>41518</v>
      </c>
      <c r="B794" s="48">
        <f>VLOOKUP(Table311[[#This Row],[Date]],'DB Details'!$A:$L,12)</f>
        <v>54.8</v>
      </c>
      <c r="C794" s="49">
        <f>VLOOKUP(Table311[[#This Row],[Date]],'DB Details'!$A:$Q,16)</f>
        <v>1.919844620038217E-2</v>
      </c>
      <c r="D794" s="49">
        <f>VLOOKUP(Table311[[#This Row],[Date]],'DB Details'!$A:$Q,15)</f>
        <v>7.9165341079500094E-3</v>
      </c>
      <c r="E794" s="49">
        <f>VLOOKUP(Table311[[#This Row],[Date]],'DB Details'!$A:$Q,17)</f>
        <v>3.2044153997870417E-2</v>
      </c>
    </row>
    <row r="795" spans="1:5" x14ac:dyDescent="0.2">
      <c r="A795" s="38">
        <v>41548</v>
      </c>
      <c r="B795" s="48">
        <f>VLOOKUP(Table311[[#This Row],[Date]],'DB Details'!$A:$L,12)</f>
        <v>55.3</v>
      </c>
      <c r="C795" s="49">
        <f>VLOOKUP(Table311[[#This Row],[Date]],'DB Details'!$A:$Q,16)</f>
        <v>2.532049777807217E-2</v>
      </c>
      <c r="D795" s="49">
        <f>VLOOKUP(Table311[[#This Row],[Date]],'DB Details'!$A:$Q,15)</f>
        <v>7.1117100156356649E-3</v>
      </c>
      <c r="E795" s="49">
        <f>VLOOKUP(Table311[[#This Row],[Date]],'DB Details'!$A:$Q,17)</f>
        <v>2.875173987590807E-2</v>
      </c>
    </row>
    <row r="796" spans="1:5" x14ac:dyDescent="0.2">
      <c r="A796" s="38">
        <v>41579</v>
      </c>
      <c r="B796" s="48">
        <f>VLOOKUP(Table311[[#This Row],[Date]],'DB Details'!$A:$L,12)</f>
        <v>56.3</v>
      </c>
      <c r="C796" s="49">
        <f>VLOOKUP(Table311[[#This Row],[Date]],'DB Details'!$A:$Q,16)</f>
        <v>2.532049777807217E-2</v>
      </c>
      <c r="D796" s="49">
        <f>VLOOKUP(Table311[[#This Row],[Date]],'DB Details'!$A:$Q,15)</f>
        <v>7.1117100156356649E-3</v>
      </c>
      <c r="E796" s="49">
        <f>VLOOKUP(Table311[[#This Row],[Date]],'DB Details'!$A:$Q,17)</f>
        <v>2.875173987590807E-2</v>
      </c>
    </row>
    <row r="797" spans="1:5" x14ac:dyDescent="0.2">
      <c r="A797" s="38">
        <v>41609</v>
      </c>
      <c r="B797" s="48">
        <f>VLOOKUP(Table311[[#This Row],[Date]],'DB Details'!$A:$L,12)</f>
        <v>55.9</v>
      </c>
      <c r="C797" s="49">
        <f>VLOOKUP(Table311[[#This Row],[Date]],'DB Details'!$A:$Q,16)</f>
        <v>2.532049777807217E-2</v>
      </c>
      <c r="D797" s="49">
        <f>VLOOKUP(Table311[[#This Row],[Date]],'DB Details'!$A:$Q,15)</f>
        <v>7.1117100156356649E-3</v>
      </c>
      <c r="E797" s="49">
        <f>VLOOKUP(Table311[[#This Row],[Date]],'DB Details'!$A:$Q,17)</f>
        <v>2.875173987590807E-2</v>
      </c>
    </row>
    <row r="798" spans="1:5" x14ac:dyDescent="0.2">
      <c r="A798" s="38">
        <v>41640</v>
      </c>
      <c r="B798" s="48">
        <f>VLOOKUP(Table311[[#This Row],[Date]],'DB Details'!$A:$L,12)</f>
        <v>51.7</v>
      </c>
      <c r="C798" s="49">
        <f>VLOOKUP(Table311[[#This Row],[Date]],'DB Details'!$A:$Q,16)</f>
        <v>1.294055859309538E-2</v>
      </c>
      <c r="D798" s="49">
        <f>VLOOKUP(Table311[[#This Row],[Date]],'DB Details'!$A:$Q,15)</f>
        <v>-3.5010973651269459E-3</v>
      </c>
      <c r="E798" s="49">
        <f>VLOOKUP(Table311[[#This Row],[Date]],'DB Details'!$A:$Q,17)</f>
        <v>-1.393101487505966E-2</v>
      </c>
    </row>
    <row r="799" spans="1:5" x14ac:dyDescent="0.2">
      <c r="A799" s="38">
        <v>41671</v>
      </c>
      <c r="B799" s="48">
        <f>VLOOKUP(Table311[[#This Row],[Date]],'DB Details'!$A:$L,12)</f>
        <v>54.6</v>
      </c>
      <c r="C799" s="49">
        <f>VLOOKUP(Table311[[#This Row],[Date]],'DB Details'!$A:$Q,16)</f>
        <v>1.294055859309538E-2</v>
      </c>
      <c r="D799" s="49">
        <f>VLOOKUP(Table311[[#This Row],[Date]],'DB Details'!$A:$Q,15)</f>
        <v>-3.5010973651269459E-3</v>
      </c>
      <c r="E799" s="49">
        <f>VLOOKUP(Table311[[#This Row],[Date]],'DB Details'!$A:$Q,17)</f>
        <v>-1.393101487505966E-2</v>
      </c>
    </row>
    <row r="800" spans="1:5" x14ac:dyDescent="0.2">
      <c r="A800" s="38">
        <v>41699</v>
      </c>
      <c r="B800" s="48">
        <f>VLOOKUP(Table311[[#This Row],[Date]],'DB Details'!$A:$L,12)</f>
        <v>55.3</v>
      </c>
      <c r="C800" s="49">
        <f>VLOOKUP(Table311[[#This Row],[Date]],'DB Details'!$A:$Q,16)</f>
        <v>1.294055859309538E-2</v>
      </c>
      <c r="D800" s="49">
        <f>VLOOKUP(Table311[[#This Row],[Date]],'DB Details'!$A:$Q,15)</f>
        <v>-3.5010973651269459E-3</v>
      </c>
      <c r="E800" s="49">
        <f>VLOOKUP(Table311[[#This Row],[Date]],'DB Details'!$A:$Q,17)</f>
        <v>-1.393101487505966E-2</v>
      </c>
    </row>
    <row r="801" spans="1:5" x14ac:dyDescent="0.2">
      <c r="A801" s="38">
        <v>41730</v>
      </c>
      <c r="B801" s="48">
        <f>VLOOKUP(Table311[[#This Row],[Date]],'DB Details'!$A:$L,12)</f>
        <v>55.7</v>
      </c>
      <c r="C801" s="49">
        <f>VLOOKUP(Table311[[#This Row],[Date]],'DB Details'!$A:$Q,16)</f>
        <v>2.45199916765882E-2</v>
      </c>
      <c r="D801" s="49">
        <f>VLOOKUP(Table311[[#This Row],[Date]],'DB Details'!$A:$Q,15)</f>
        <v>1.2841289071790579E-2</v>
      </c>
      <c r="E801" s="49">
        <f>VLOOKUP(Table311[[#This Row],[Date]],'DB Details'!$A:$Q,17)</f>
        <v>5.2363045756652182E-2</v>
      </c>
    </row>
    <row r="802" spans="1:5" x14ac:dyDescent="0.2">
      <c r="A802" s="38">
        <v>41760</v>
      </c>
      <c r="B802" s="48">
        <f>VLOOKUP(Table311[[#This Row],[Date]],'DB Details'!$A:$L,12)</f>
        <v>55.8</v>
      </c>
      <c r="C802" s="49">
        <f>VLOOKUP(Table311[[#This Row],[Date]],'DB Details'!$A:$Q,16)</f>
        <v>2.45199916765882E-2</v>
      </c>
      <c r="D802" s="49">
        <f>VLOOKUP(Table311[[#This Row],[Date]],'DB Details'!$A:$Q,15)</f>
        <v>1.2841289071790579E-2</v>
      </c>
      <c r="E802" s="49">
        <f>VLOOKUP(Table311[[#This Row],[Date]],'DB Details'!$A:$Q,17)</f>
        <v>5.2363045756652182E-2</v>
      </c>
    </row>
    <row r="803" spans="1:5" x14ac:dyDescent="0.2">
      <c r="A803" s="38">
        <v>41791</v>
      </c>
      <c r="B803" s="48">
        <f>VLOOKUP(Table311[[#This Row],[Date]],'DB Details'!$A:$L,12)</f>
        <v>54.9</v>
      </c>
      <c r="C803" s="49">
        <f>VLOOKUP(Table311[[#This Row],[Date]],'DB Details'!$A:$Q,16)</f>
        <v>2.45199916765882E-2</v>
      </c>
      <c r="D803" s="49">
        <f>VLOOKUP(Table311[[#This Row],[Date]],'DB Details'!$A:$Q,15)</f>
        <v>1.2841289071790579E-2</v>
      </c>
      <c r="E803" s="49">
        <f>VLOOKUP(Table311[[#This Row],[Date]],'DB Details'!$A:$Q,17)</f>
        <v>5.2363045756652182E-2</v>
      </c>
    </row>
    <row r="804" spans="1:5" x14ac:dyDescent="0.2">
      <c r="A804" s="38">
        <v>41821</v>
      </c>
      <c r="B804" s="48">
        <f>VLOOKUP(Table311[[#This Row],[Date]],'DB Details'!$A:$L,12)</f>
        <v>55.3</v>
      </c>
      <c r="C804" s="49">
        <f>VLOOKUP(Table311[[#This Row],[Date]],'DB Details'!$A:$Q,16)</f>
        <v>2.831456925846958E-2</v>
      </c>
      <c r="D804" s="49">
        <f>VLOOKUP(Table311[[#This Row],[Date]],'DB Details'!$A:$Q,15)</f>
        <v>1.1649616444854689E-2</v>
      </c>
      <c r="E804" s="49">
        <f>VLOOKUP(Table311[[#This Row],[Date]],'DB Details'!$A:$Q,17)</f>
        <v>4.7419089621299371E-2</v>
      </c>
    </row>
    <row r="805" spans="1:5" x14ac:dyDescent="0.2">
      <c r="A805" s="38">
        <v>41852</v>
      </c>
      <c r="B805" s="48">
        <f>VLOOKUP(Table311[[#This Row],[Date]],'DB Details'!$A:$L,12)</f>
        <v>58.2</v>
      </c>
      <c r="C805" s="49">
        <f>VLOOKUP(Table311[[#This Row],[Date]],'DB Details'!$A:$Q,16)</f>
        <v>2.831456925846958E-2</v>
      </c>
      <c r="D805" s="49">
        <f>VLOOKUP(Table311[[#This Row],[Date]],'DB Details'!$A:$Q,15)</f>
        <v>1.1649616444854689E-2</v>
      </c>
      <c r="E805" s="49">
        <f>VLOOKUP(Table311[[#This Row],[Date]],'DB Details'!$A:$Q,17)</f>
        <v>4.7419089621299371E-2</v>
      </c>
    </row>
    <row r="806" spans="1:5" x14ac:dyDescent="0.2">
      <c r="A806" s="38">
        <v>41883</v>
      </c>
      <c r="B806" s="48">
        <f>VLOOKUP(Table311[[#This Row],[Date]],'DB Details'!$A:$L,12)</f>
        <v>55.5</v>
      </c>
      <c r="C806" s="49">
        <f>VLOOKUP(Table311[[#This Row],[Date]],'DB Details'!$A:$Q,16)</f>
        <v>2.831456925846958E-2</v>
      </c>
      <c r="D806" s="49">
        <f>VLOOKUP(Table311[[#This Row],[Date]],'DB Details'!$A:$Q,15)</f>
        <v>1.1649616444854689E-2</v>
      </c>
      <c r="E806" s="49">
        <f>VLOOKUP(Table311[[#This Row],[Date]],'DB Details'!$A:$Q,17)</f>
        <v>4.7419089621299371E-2</v>
      </c>
    </row>
    <row r="807" spans="1:5" x14ac:dyDescent="0.2">
      <c r="A807" s="38">
        <v>41913</v>
      </c>
      <c r="B807" s="48">
        <f>VLOOKUP(Table311[[#This Row],[Date]],'DB Details'!$A:$L,12)</f>
        <v>56.8</v>
      </c>
      <c r="C807" s="49">
        <f>VLOOKUP(Table311[[#This Row],[Date]],'DB Details'!$A:$Q,16)</f>
        <v>2.5637596662669859E-2</v>
      </c>
      <c r="D807" s="49">
        <f>VLOOKUP(Table311[[#This Row],[Date]],'DB Details'!$A:$Q,15)</f>
        <v>4.4899340248851054E-3</v>
      </c>
      <c r="E807" s="49">
        <f>VLOOKUP(Table311[[#This Row],[Date]],'DB Details'!$A:$Q,17)</f>
        <v>1.808105561066875E-2</v>
      </c>
    </row>
    <row r="808" spans="1:5" x14ac:dyDescent="0.2">
      <c r="A808" s="38">
        <v>41944</v>
      </c>
      <c r="B808" s="48">
        <f>VLOOKUP(Table311[[#This Row],[Date]],'DB Details'!$A:$L,12)</f>
        <v>57</v>
      </c>
      <c r="C808" s="49">
        <f>VLOOKUP(Table311[[#This Row],[Date]],'DB Details'!$A:$Q,16)</f>
        <v>2.5637596662669859E-2</v>
      </c>
      <c r="D808" s="49">
        <f>VLOOKUP(Table311[[#This Row],[Date]],'DB Details'!$A:$Q,15)</f>
        <v>4.4899340248851054E-3</v>
      </c>
      <c r="E808" s="49">
        <f>VLOOKUP(Table311[[#This Row],[Date]],'DB Details'!$A:$Q,17)</f>
        <v>1.808105561066875E-2</v>
      </c>
    </row>
    <row r="809" spans="1:5" x14ac:dyDescent="0.2">
      <c r="A809" s="38">
        <v>41974</v>
      </c>
      <c r="B809" s="48">
        <f>VLOOKUP(Table311[[#This Row],[Date]],'DB Details'!$A:$L,12)</f>
        <v>54.7</v>
      </c>
      <c r="C809" s="49">
        <f>VLOOKUP(Table311[[#This Row],[Date]],'DB Details'!$A:$Q,16)</f>
        <v>2.5637596662669859E-2</v>
      </c>
      <c r="D809" s="49">
        <f>VLOOKUP(Table311[[#This Row],[Date]],'DB Details'!$A:$Q,15)</f>
        <v>4.4899340248851054E-3</v>
      </c>
      <c r="E809" s="49">
        <f>VLOOKUP(Table311[[#This Row],[Date]],'DB Details'!$A:$Q,17)</f>
        <v>1.808105561066875E-2</v>
      </c>
    </row>
    <row r="810" spans="1:5" x14ac:dyDescent="0.2">
      <c r="A810" s="38">
        <v>42005</v>
      </c>
      <c r="B810" s="48">
        <f>VLOOKUP(Table311[[#This Row],[Date]],'DB Details'!$A:$L,12)</f>
        <v>53.9</v>
      </c>
      <c r="C810" s="49">
        <f>VLOOKUP(Table311[[#This Row],[Date]],'DB Details'!$A:$Q,16)</f>
        <v>3.7612027730824553E-2</v>
      </c>
      <c r="D810" s="49">
        <f>VLOOKUP(Table311[[#This Row],[Date]],'DB Details'!$A:$Q,15)</f>
        <v>8.1331362646857273E-3</v>
      </c>
      <c r="E810" s="49">
        <f>VLOOKUP(Table311[[#This Row],[Date]],'DB Details'!$A:$Q,17)</f>
        <v>3.2931588827004088E-2</v>
      </c>
    </row>
    <row r="811" spans="1:5" x14ac:dyDescent="0.2">
      <c r="A811" s="38">
        <v>42036</v>
      </c>
      <c r="B811" s="48">
        <f>VLOOKUP(Table311[[#This Row],[Date]],'DB Details'!$A:$L,12)</f>
        <v>53</v>
      </c>
      <c r="C811" s="49">
        <f>VLOOKUP(Table311[[#This Row],[Date]],'DB Details'!$A:$Q,16)</f>
        <v>3.7612027730824553E-2</v>
      </c>
      <c r="D811" s="49">
        <f>VLOOKUP(Table311[[#This Row],[Date]],'DB Details'!$A:$Q,15)</f>
        <v>8.1331362646857273E-3</v>
      </c>
      <c r="E811" s="49">
        <f>VLOOKUP(Table311[[#This Row],[Date]],'DB Details'!$A:$Q,17)</f>
        <v>3.2931588827004088E-2</v>
      </c>
    </row>
    <row r="812" spans="1:5" x14ac:dyDescent="0.2">
      <c r="A812" s="38">
        <v>42064</v>
      </c>
      <c r="B812" s="48">
        <f>VLOOKUP(Table311[[#This Row],[Date]],'DB Details'!$A:$L,12)</f>
        <v>51.8</v>
      </c>
      <c r="C812" s="49">
        <f>VLOOKUP(Table311[[#This Row],[Date]],'DB Details'!$A:$Q,16)</f>
        <v>3.7612027730824553E-2</v>
      </c>
      <c r="D812" s="49">
        <f>VLOOKUP(Table311[[#This Row],[Date]],'DB Details'!$A:$Q,15)</f>
        <v>8.1331362646857273E-3</v>
      </c>
      <c r="E812" s="49">
        <f>VLOOKUP(Table311[[#This Row],[Date]],'DB Details'!$A:$Q,17)</f>
        <v>3.2931588827004088E-2</v>
      </c>
    </row>
    <row r="813" spans="1:5" x14ac:dyDescent="0.2">
      <c r="A813" s="38">
        <v>42095</v>
      </c>
      <c r="B813" s="48">
        <f>VLOOKUP(Table311[[#This Row],[Date]],'DB Details'!$A:$L,12)</f>
        <v>51.6</v>
      </c>
      <c r="C813" s="49">
        <f>VLOOKUP(Table311[[#This Row],[Date]],'DB Details'!$A:$Q,16)</f>
        <v>3.0398546748778989E-2</v>
      </c>
      <c r="D813" s="49">
        <f>VLOOKUP(Table311[[#This Row],[Date]],'DB Details'!$A:$Q,15)</f>
        <v>5.800014316593537E-3</v>
      </c>
      <c r="E813" s="49">
        <f>VLOOKUP(Table311[[#This Row],[Date]],'DB Details'!$A:$Q,17)</f>
        <v>2.3402679848250289E-2</v>
      </c>
    </row>
    <row r="814" spans="1:5" x14ac:dyDescent="0.2">
      <c r="A814" s="38">
        <v>42125</v>
      </c>
      <c r="B814" s="48">
        <f>VLOOKUP(Table311[[#This Row],[Date]],'DB Details'!$A:$L,12)</f>
        <v>52.9</v>
      </c>
      <c r="C814" s="49">
        <f>VLOOKUP(Table311[[#This Row],[Date]],'DB Details'!$A:$Q,16)</f>
        <v>3.0398546748778989E-2</v>
      </c>
      <c r="D814" s="49">
        <f>VLOOKUP(Table311[[#This Row],[Date]],'DB Details'!$A:$Q,15)</f>
        <v>5.800014316593537E-3</v>
      </c>
      <c r="E814" s="49">
        <f>VLOOKUP(Table311[[#This Row],[Date]],'DB Details'!$A:$Q,17)</f>
        <v>2.3402679848250289E-2</v>
      </c>
    </row>
    <row r="815" spans="1:5" x14ac:dyDescent="0.2">
      <c r="A815" s="38">
        <v>42156</v>
      </c>
      <c r="B815" s="48">
        <f>VLOOKUP(Table311[[#This Row],[Date]],'DB Details'!$A:$L,12)</f>
        <v>52.3</v>
      </c>
      <c r="C815" s="49">
        <f>VLOOKUP(Table311[[#This Row],[Date]],'DB Details'!$A:$Q,16)</f>
        <v>3.0398546748778989E-2</v>
      </c>
      <c r="D815" s="49">
        <f>VLOOKUP(Table311[[#This Row],[Date]],'DB Details'!$A:$Q,15)</f>
        <v>5.800014316593537E-3</v>
      </c>
      <c r="E815" s="49">
        <f>VLOOKUP(Table311[[#This Row],[Date]],'DB Details'!$A:$Q,17)</f>
        <v>2.3402679848250289E-2</v>
      </c>
    </row>
    <row r="816" spans="1:5" x14ac:dyDescent="0.2">
      <c r="A816" s="38">
        <v>42186</v>
      </c>
      <c r="B816" s="48">
        <f>VLOOKUP(Table311[[#This Row],[Date]],'DB Details'!$A:$L,12)</f>
        <v>51.9</v>
      </c>
      <c r="C816" s="49">
        <f>VLOOKUP(Table311[[#This Row],[Date]],'DB Details'!$A:$Q,16)</f>
        <v>2.1826685112633061E-2</v>
      </c>
      <c r="D816" s="49">
        <f>VLOOKUP(Table311[[#This Row],[Date]],'DB Details'!$A:$Q,15)</f>
        <v>3.233726725495796E-3</v>
      </c>
      <c r="E816" s="49">
        <f>VLOOKUP(Table311[[#This Row],[Date]],'DB Details'!$A:$Q,17)</f>
        <v>1.299778420271624E-2</v>
      </c>
    </row>
    <row r="817" spans="1:5" x14ac:dyDescent="0.2">
      <c r="A817" s="38">
        <v>42217</v>
      </c>
      <c r="B817" s="48">
        <f>VLOOKUP(Table311[[#This Row],[Date]],'DB Details'!$A:$L,12)</f>
        <v>50.8</v>
      </c>
      <c r="C817" s="49">
        <f>VLOOKUP(Table311[[#This Row],[Date]],'DB Details'!$A:$Q,16)</f>
        <v>2.1826685112633061E-2</v>
      </c>
      <c r="D817" s="49">
        <f>VLOOKUP(Table311[[#This Row],[Date]],'DB Details'!$A:$Q,15)</f>
        <v>3.233726725495796E-3</v>
      </c>
      <c r="E817" s="49">
        <f>VLOOKUP(Table311[[#This Row],[Date]],'DB Details'!$A:$Q,17)</f>
        <v>1.299778420271624E-2</v>
      </c>
    </row>
    <row r="818" spans="1:5" x14ac:dyDescent="0.2">
      <c r="A818" s="38">
        <v>42248</v>
      </c>
      <c r="B818" s="48">
        <f>VLOOKUP(Table311[[#This Row],[Date]],'DB Details'!$A:$L,12)</f>
        <v>50.1</v>
      </c>
      <c r="C818" s="49">
        <f>VLOOKUP(Table311[[#This Row],[Date]],'DB Details'!$A:$Q,16)</f>
        <v>2.1826685112633061E-2</v>
      </c>
      <c r="D818" s="49">
        <f>VLOOKUP(Table311[[#This Row],[Date]],'DB Details'!$A:$Q,15)</f>
        <v>3.233726725495796E-3</v>
      </c>
      <c r="E818" s="49">
        <f>VLOOKUP(Table311[[#This Row],[Date]],'DB Details'!$A:$Q,17)</f>
        <v>1.299778420271624E-2</v>
      </c>
    </row>
    <row r="819" spans="1:5" x14ac:dyDescent="0.2">
      <c r="A819" s="38">
        <v>42278</v>
      </c>
      <c r="B819" s="48">
        <f>VLOOKUP(Table311[[#This Row],[Date]],'DB Details'!$A:$L,12)</f>
        <v>49.6</v>
      </c>
      <c r="C819" s="49">
        <f>VLOOKUP(Table311[[#This Row],[Date]],'DB Details'!$A:$Q,16)</f>
        <v>1.874684058645722E-2</v>
      </c>
      <c r="D819" s="49">
        <f>VLOOKUP(Table311[[#This Row],[Date]],'DB Details'!$A:$Q,15)</f>
        <v>1.462343465763751E-3</v>
      </c>
      <c r="E819" s="49">
        <f>VLOOKUP(Table311[[#This Row],[Date]],'DB Details'!$A:$Q,17)</f>
        <v>5.8622170666831064E-3</v>
      </c>
    </row>
    <row r="820" spans="1:5" x14ac:dyDescent="0.2">
      <c r="A820" s="38">
        <v>42309</v>
      </c>
      <c r="B820" s="48">
        <f>VLOOKUP(Table311[[#This Row],[Date]],'DB Details'!$A:$L,12)</f>
        <v>49.1</v>
      </c>
      <c r="C820" s="49">
        <f>VLOOKUP(Table311[[#This Row],[Date]],'DB Details'!$A:$Q,16)</f>
        <v>1.874684058645722E-2</v>
      </c>
      <c r="D820" s="49">
        <f>VLOOKUP(Table311[[#This Row],[Date]],'DB Details'!$A:$Q,15)</f>
        <v>1.462343465763751E-3</v>
      </c>
      <c r="E820" s="49">
        <f>VLOOKUP(Table311[[#This Row],[Date]],'DB Details'!$A:$Q,17)</f>
        <v>5.8622170666831064E-3</v>
      </c>
    </row>
    <row r="821" spans="1:5" x14ac:dyDescent="0.2">
      <c r="A821" s="38">
        <v>42339</v>
      </c>
      <c r="B821" s="48">
        <f>VLOOKUP(Table311[[#This Row],[Date]],'DB Details'!$A:$L,12)</f>
        <v>48.4</v>
      </c>
      <c r="C821" s="49">
        <f>VLOOKUP(Table311[[#This Row],[Date]],'DB Details'!$A:$Q,16)</f>
        <v>1.874684058645722E-2</v>
      </c>
      <c r="D821" s="49">
        <f>VLOOKUP(Table311[[#This Row],[Date]],'DB Details'!$A:$Q,15)</f>
        <v>1.462343465763751E-3</v>
      </c>
      <c r="E821" s="49">
        <f>VLOOKUP(Table311[[#This Row],[Date]],'DB Details'!$A:$Q,17)</f>
        <v>5.8622170666831064E-3</v>
      </c>
    </row>
    <row r="822" spans="1:5" x14ac:dyDescent="0.2">
      <c r="A822" s="38">
        <v>42370</v>
      </c>
      <c r="B822" s="48">
        <f>VLOOKUP(Table311[[#This Row],[Date]],'DB Details'!$A:$L,12)</f>
        <v>47.8</v>
      </c>
      <c r="C822" s="49">
        <f>VLOOKUP(Table311[[#This Row],[Date]],'DB Details'!$A:$Q,16)</f>
        <v>1.6481906030485969E-2</v>
      </c>
      <c r="D822" s="49">
        <f>VLOOKUP(Table311[[#This Row],[Date]],'DB Details'!$A:$Q,15)</f>
        <v>5.8917986856350706E-3</v>
      </c>
      <c r="E822" s="49">
        <f>VLOOKUP(Table311[[#This Row],[Date]],'DB Details'!$A:$Q,17)</f>
        <v>2.377629379297197E-2</v>
      </c>
    </row>
    <row r="823" spans="1:5" x14ac:dyDescent="0.2">
      <c r="A823" s="38">
        <v>42401</v>
      </c>
      <c r="B823" s="48">
        <f>VLOOKUP(Table311[[#This Row],[Date]],'DB Details'!$A:$L,12)</f>
        <v>49.4</v>
      </c>
      <c r="C823" s="49">
        <f>VLOOKUP(Table311[[#This Row],[Date]],'DB Details'!$A:$Q,16)</f>
        <v>1.6481906030485969E-2</v>
      </c>
      <c r="D823" s="49">
        <f>VLOOKUP(Table311[[#This Row],[Date]],'DB Details'!$A:$Q,15)</f>
        <v>5.8917986856350706E-3</v>
      </c>
      <c r="E823" s="49">
        <f>VLOOKUP(Table311[[#This Row],[Date]],'DB Details'!$A:$Q,17)</f>
        <v>2.377629379297197E-2</v>
      </c>
    </row>
    <row r="824" spans="1:5" x14ac:dyDescent="0.2">
      <c r="A824" s="38">
        <v>42430</v>
      </c>
      <c r="B824" s="48">
        <f>VLOOKUP(Table311[[#This Row],[Date]],'DB Details'!$A:$L,12)</f>
        <v>51.2</v>
      </c>
      <c r="C824" s="49">
        <f>VLOOKUP(Table311[[#This Row],[Date]],'DB Details'!$A:$Q,16)</f>
        <v>1.6481906030485969E-2</v>
      </c>
      <c r="D824" s="49">
        <f>VLOOKUP(Table311[[#This Row],[Date]],'DB Details'!$A:$Q,15)</f>
        <v>5.8917986856350706E-3</v>
      </c>
      <c r="E824" s="49">
        <f>VLOOKUP(Table311[[#This Row],[Date]],'DB Details'!$A:$Q,17)</f>
        <v>2.377629379297197E-2</v>
      </c>
    </row>
    <row r="825" spans="1:5" x14ac:dyDescent="0.2">
      <c r="A825" s="38">
        <v>42461</v>
      </c>
      <c r="B825" s="48">
        <f>VLOOKUP(Table311[[#This Row],[Date]],'DB Details'!$A:$L,12)</f>
        <v>50.8</v>
      </c>
      <c r="C825" s="49">
        <f>VLOOKUP(Table311[[#This Row],[Date]],'DB Details'!$A:$Q,16)</f>
        <v>1.367629650405968E-2</v>
      </c>
      <c r="D825" s="49">
        <f>VLOOKUP(Table311[[#This Row],[Date]],'DB Details'!$A:$Q,15)</f>
        <v>3.0238880667262818E-3</v>
      </c>
      <c r="E825" s="49">
        <f>VLOOKUP(Table311[[#This Row],[Date]],'DB Details'!$A:$Q,17)</f>
        <v>1.21505263452657E-2</v>
      </c>
    </row>
    <row r="826" spans="1:5" x14ac:dyDescent="0.2">
      <c r="A826" s="38">
        <v>42491</v>
      </c>
      <c r="B826" s="48">
        <f>VLOOKUP(Table311[[#This Row],[Date]],'DB Details'!$A:$L,12)</f>
        <v>50.9</v>
      </c>
      <c r="C826" s="49">
        <f>VLOOKUP(Table311[[#This Row],[Date]],'DB Details'!$A:$Q,16)</f>
        <v>1.367629650405968E-2</v>
      </c>
      <c r="D826" s="49">
        <f>VLOOKUP(Table311[[#This Row],[Date]],'DB Details'!$A:$Q,15)</f>
        <v>3.0238880667262818E-3</v>
      </c>
      <c r="E826" s="49">
        <f>VLOOKUP(Table311[[#This Row],[Date]],'DB Details'!$A:$Q,17)</f>
        <v>1.21505263452657E-2</v>
      </c>
    </row>
    <row r="827" spans="1:5" x14ac:dyDescent="0.2">
      <c r="A827" s="38">
        <v>42522</v>
      </c>
      <c r="B827" s="48">
        <f>VLOOKUP(Table311[[#This Row],[Date]],'DB Details'!$A:$L,12)</f>
        <v>52.5</v>
      </c>
      <c r="C827" s="49">
        <f>VLOOKUP(Table311[[#This Row],[Date]],'DB Details'!$A:$Q,16)</f>
        <v>1.367629650405968E-2</v>
      </c>
      <c r="D827" s="49">
        <f>VLOOKUP(Table311[[#This Row],[Date]],'DB Details'!$A:$Q,15)</f>
        <v>3.0238880667262818E-3</v>
      </c>
      <c r="E827" s="49">
        <f>VLOOKUP(Table311[[#This Row],[Date]],'DB Details'!$A:$Q,17)</f>
        <v>1.21505263452657E-2</v>
      </c>
    </row>
    <row r="828" spans="1:5" x14ac:dyDescent="0.2">
      <c r="A828" s="38">
        <v>42552</v>
      </c>
      <c r="B828" s="48">
        <f>VLOOKUP(Table311[[#This Row],[Date]],'DB Details'!$A:$L,12)</f>
        <v>52.9</v>
      </c>
      <c r="C828" s="49">
        <f>VLOOKUP(Table311[[#This Row],[Date]],'DB Details'!$A:$Q,16)</f>
        <v>1.6482633560206159E-2</v>
      </c>
      <c r="D828" s="49">
        <f>VLOOKUP(Table311[[#This Row],[Date]],'DB Details'!$A:$Q,15)</f>
        <v>6.0111537926921072E-3</v>
      </c>
      <c r="E828" s="49">
        <f>VLOOKUP(Table311[[#This Row],[Date]],'DB Details'!$A:$Q,17)</f>
        <v>2.426228912334993E-2</v>
      </c>
    </row>
    <row r="829" spans="1:5" x14ac:dyDescent="0.2">
      <c r="A829" s="38">
        <v>42583</v>
      </c>
      <c r="B829" s="48">
        <f>VLOOKUP(Table311[[#This Row],[Date]],'DB Details'!$A:$L,12)</f>
        <v>49.9</v>
      </c>
      <c r="C829" s="49">
        <f>VLOOKUP(Table311[[#This Row],[Date]],'DB Details'!$A:$Q,16)</f>
        <v>1.6482633560206159E-2</v>
      </c>
      <c r="D829" s="49">
        <f>VLOOKUP(Table311[[#This Row],[Date]],'DB Details'!$A:$Q,15)</f>
        <v>6.0111537926921072E-3</v>
      </c>
      <c r="E829" s="49">
        <f>VLOOKUP(Table311[[#This Row],[Date]],'DB Details'!$A:$Q,17)</f>
        <v>2.426228912334993E-2</v>
      </c>
    </row>
    <row r="830" spans="1:5" x14ac:dyDescent="0.2">
      <c r="A830" s="38">
        <v>42614</v>
      </c>
      <c r="B830" s="48">
        <f>VLOOKUP(Table311[[#This Row],[Date]],'DB Details'!$A:$L,12)</f>
        <v>51.4</v>
      </c>
      <c r="C830" s="49">
        <f>VLOOKUP(Table311[[#This Row],[Date]],'DB Details'!$A:$Q,16)</f>
        <v>1.6482633560206159E-2</v>
      </c>
      <c r="D830" s="49">
        <f>VLOOKUP(Table311[[#This Row],[Date]],'DB Details'!$A:$Q,15)</f>
        <v>6.0111537926921072E-3</v>
      </c>
      <c r="E830" s="49">
        <f>VLOOKUP(Table311[[#This Row],[Date]],'DB Details'!$A:$Q,17)</f>
        <v>2.426228912334993E-2</v>
      </c>
    </row>
    <row r="831" spans="1:5" x14ac:dyDescent="0.2">
      <c r="A831" s="38">
        <v>42644</v>
      </c>
      <c r="B831" s="48">
        <f>VLOOKUP(Table311[[#This Row],[Date]],'DB Details'!$A:$L,12)</f>
        <v>51.8</v>
      </c>
      <c r="C831" s="49">
        <f>VLOOKUP(Table311[[#This Row],[Date]],'DB Details'!$A:$Q,16)</f>
        <v>2.0041770462427101E-2</v>
      </c>
      <c r="D831" s="49">
        <f>VLOOKUP(Table311[[#This Row],[Date]],'DB Details'!$A:$Q,15)</f>
        <v>4.9688879606063626E-3</v>
      </c>
      <c r="E831" s="49">
        <f>VLOOKUP(Table311[[#This Row],[Date]],'DB Details'!$A:$Q,17)</f>
        <v>2.002418226174996E-2</v>
      </c>
    </row>
    <row r="832" spans="1:5" x14ac:dyDescent="0.2">
      <c r="A832" s="38">
        <v>42675</v>
      </c>
      <c r="B832" s="48">
        <f>VLOOKUP(Table311[[#This Row],[Date]],'DB Details'!$A:$L,12)</f>
        <v>53.4</v>
      </c>
      <c r="C832" s="49">
        <f>VLOOKUP(Table311[[#This Row],[Date]],'DB Details'!$A:$Q,16)</f>
        <v>2.0041770462427101E-2</v>
      </c>
      <c r="D832" s="49">
        <f>VLOOKUP(Table311[[#This Row],[Date]],'DB Details'!$A:$Q,15)</f>
        <v>4.9688879606063626E-3</v>
      </c>
      <c r="E832" s="49">
        <f>VLOOKUP(Table311[[#This Row],[Date]],'DB Details'!$A:$Q,17)</f>
        <v>2.002418226174996E-2</v>
      </c>
    </row>
    <row r="833" spans="1:5" x14ac:dyDescent="0.2">
      <c r="A833" s="38">
        <v>42705</v>
      </c>
      <c r="B833" s="48">
        <f>VLOOKUP(Table311[[#This Row],[Date]],'DB Details'!$A:$L,12)</f>
        <v>54.3</v>
      </c>
      <c r="C833" s="49">
        <f>VLOOKUP(Table311[[#This Row],[Date]],'DB Details'!$A:$Q,16)</f>
        <v>2.0041770462427101E-2</v>
      </c>
      <c r="D833" s="49">
        <f>VLOOKUP(Table311[[#This Row],[Date]],'DB Details'!$A:$Q,15)</f>
        <v>4.9688879606063626E-3</v>
      </c>
      <c r="E833" s="49">
        <f>VLOOKUP(Table311[[#This Row],[Date]],'DB Details'!$A:$Q,17)</f>
        <v>2.002418226174996E-2</v>
      </c>
    </row>
    <row r="834" spans="1:5" x14ac:dyDescent="0.2">
      <c r="A834" s="38">
        <v>42736</v>
      </c>
      <c r="B834" s="48">
        <f>VLOOKUP(Table311[[#This Row],[Date]],'DB Details'!$A:$L,12)</f>
        <v>55.6</v>
      </c>
      <c r="C834" s="49">
        <f>VLOOKUP(Table311[[#This Row],[Date]],'DB Details'!$A:$Q,16)</f>
        <v>1.8852788696456339E-2</v>
      </c>
      <c r="D834" s="49">
        <f>VLOOKUP(Table311[[#This Row],[Date]],'DB Details'!$A:$Q,15)</f>
        <v>4.719310419164807E-3</v>
      </c>
      <c r="E834" s="49">
        <f>VLOOKUP(Table311[[#This Row],[Date]],'DB Details'!$A:$Q,17)</f>
        <v>1.9011293949556581E-2</v>
      </c>
    </row>
    <row r="835" spans="1:5" x14ac:dyDescent="0.2">
      <c r="A835" s="38">
        <v>42767</v>
      </c>
      <c r="B835" s="48">
        <f>VLOOKUP(Table311[[#This Row],[Date]],'DB Details'!$A:$L,12)</f>
        <v>57.6</v>
      </c>
      <c r="C835" s="49">
        <f>VLOOKUP(Table311[[#This Row],[Date]],'DB Details'!$A:$Q,16)</f>
        <v>1.8852788696456339E-2</v>
      </c>
      <c r="D835" s="49">
        <f>VLOOKUP(Table311[[#This Row],[Date]],'DB Details'!$A:$Q,15)</f>
        <v>4.719310419164807E-3</v>
      </c>
      <c r="E835" s="49">
        <f>VLOOKUP(Table311[[#This Row],[Date]],'DB Details'!$A:$Q,17)</f>
        <v>1.9011293949556581E-2</v>
      </c>
    </row>
    <row r="836" spans="1:5" x14ac:dyDescent="0.2">
      <c r="A836" s="38">
        <v>42795</v>
      </c>
      <c r="B836" s="48">
        <f>VLOOKUP(Table311[[#This Row],[Date]],'DB Details'!$A:$L,12)</f>
        <v>56.6</v>
      </c>
      <c r="C836" s="49">
        <f>VLOOKUP(Table311[[#This Row],[Date]],'DB Details'!$A:$Q,16)</f>
        <v>1.8852788696456339E-2</v>
      </c>
      <c r="D836" s="49">
        <f>VLOOKUP(Table311[[#This Row],[Date]],'DB Details'!$A:$Q,15)</f>
        <v>4.719310419164807E-3</v>
      </c>
      <c r="E836" s="49">
        <f>VLOOKUP(Table311[[#This Row],[Date]],'DB Details'!$A:$Q,17)</f>
        <v>1.9011293949556581E-2</v>
      </c>
    </row>
    <row r="837" spans="1:5" x14ac:dyDescent="0.2">
      <c r="A837" s="38">
        <v>42826</v>
      </c>
      <c r="B837" s="48">
        <f>VLOOKUP(Table311[[#This Row],[Date]],'DB Details'!$A:$L,12)</f>
        <v>55.5</v>
      </c>
      <c r="C837" s="49">
        <f>VLOOKUP(Table311[[#This Row],[Date]],'DB Details'!$A:$Q,16)</f>
        <v>2.1467165829075641E-2</v>
      </c>
      <c r="D837" s="49">
        <f>VLOOKUP(Table311[[#This Row],[Date]],'DB Details'!$A:$Q,15)</f>
        <v>5.5976482267073562E-3</v>
      </c>
      <c r="E837" s="49">
        <f>VLOOKUP(Table311[[#This Row],[Date]],'DB Details'!$A:$Q,17)</f>
        <v>2.2579297461999829E-2</v>
      </c>
    </row>
    <row r="838" spans="1:5" x14ac:dyDescent="0.2">
      <c r="A838" s="38">
        <v>42856</v>
      </c>
      <c r="B838" s="48">
        <f>VLOOKUP(Table311[[#This Row],[Date]],'DB Details'!$A:$L,12)</f>
        <v>56.7</v>
      </c>
      <c r="C838" s="49">
        <f>VLOOKUP(Table311[[#This Row],[Date]],'DB Details'!$A:$Q,16)</f>
        <v>2.1467165829075641E-2</v>
      </c>
      <c r="D838" s="49">
        <f>VLOOKUP(Table311[[#This Row],[Date]],'DB Details'!$A:$Q,15)</f>
        <v>5.5976482267073562E-3</v>
      </c>
      <c r="E838" s="49">
        <f>VLOOKUP(Table311[[#This Row],[Date]],'DB Details'!$A:$Q,17)</f>
        <v>2.2579297461999829E-2</v>
      </c>
    </row>
    <row r="839" spans="1:5" x14ac:dyDescent="0.2">
      <c r="A839" s="38">
        <v>42887</v>
      </c>
      <c r="B839" s="48">
        <f>VLOOKUP(Table311[[#This Row],[Date]],'DB Details'!$A:$L,12)</f>
        <v>56.5</v>
      </c>
      <c r="C839" s="49">
        <f>VLOOKUP(Table311[[#This Row],[Date]],'DB Details'!$A:$Q,16)</f>
        <v>2.1467165829075641E-2</v>
      </c>
      <c r="D839" s="49">
        <f>VLOOKUP(Table311[[#This Row],[Date]],'DB Details'!$A:$Q,15)</f>
        <v>5.5976482267073562E-3</v>
      </c>
      <c r="E839" s="49">
        <f>VLOOKUP(Table311[[#This Row],[Date]],'DB Details'!$A:$Q,17)</f>
        <v>2.2579297461999829E-2</v>
      </c>
    </row>
    <row r="840" spans="1:5" x14ac:dyDescent="0.2">
      <c r="A840" s="38">
        <v>42917</v>
      </c>
      <c r="B840" s="48">
        <f>VLOOKUP(Table311[[#This Row],[Date]],'DB Details'!$A:$L,12)</f>
        <v>59.3</v>
      </c>
      <c r="C840" s="49">
        <f>VLOOKUP(Table311[[#This Row],[Date]],'DB Details'!$A:$Q,16)</f>
        <v>2.2665646383373719E-2</v>
      </c>
      <c r="D840" s="49">
        <f>VLOOKUP(Table311[[#This Row],[Date]],'DB Details'!$A:$Q,15)</f>
        <v>7.1914999120398764E-3</v>
      </c>
      <c r="E840" s="49">
        <f>VLOOKUP(Table311[[#This Row],[Date]],'DB Details'!$A:$Q,17)</f>
        <v>2.9077796059291838E-2</v>
      </c>
    </row>
    <row r="841" spans="1:5" x14ac:dyDescent="0.2">
      <c r="A841" s="38">
        <v>42948</v>
      </c>
      <c r="B841" s="48">
        <f>VLOOKUP(Table311[[#This Row],[Date]],'DB Details'!$A:$L,12)</f>
        <v>60.2</v>
      </c>
      <c r="C841" s="49">
        <f>VLOOKUP(Table311[[#This Row],[Date]],'DB Details'!$A:$Q,16)</f>
        <v>2.2665646383373719E-2</v>
      </c>
      <c r="D841" s="49">
        <f>VLOOKUP(Table311[[#This Row],[Date]],'DB Details'!$A:$Q,15)</f>
        <v>7.1914999120398764E-3</v>
      </c>
      <c r="E841" s="49">
        <f>VLOOKUP(Table311[[#This Row],[Date]],'DB Details'!$A:$Q,17)</f>
        <v>2.9077796059291838E-2</v>
      </c>
    </row>
    <row r="842" spans="1:5" x14ac:dyDescent="0.2">
      <c r="A842" s="38">
        <v>42979</v>
      </c>
      <c r="B842" s="48">
        <f>VLOOKUP(Table311[[#This Row],[Date]],'DB Details'!$A:$L,12)</f>
        <v>58.5</v>
      </c>
      <c r="C842" s="49">
        <f>VLOOKUP(Table311[[#This Row],[Date]],'DB Details'!$A:$Q,16)</f>
        <v>2.2665646383373719E-2</v>
      </c>
      <c r="D842" s="49">
        <f>VLOOKUP(Table311[[#This Row],[Date]],'DB Details'!$A:$Q,15)</f>
        <v>7.1914999120398764E-3</v>
      </c>
      <c r="E842" s="49">
        <f>VLOOKUP(Table311[[#This Row],[Date]],'DB Details'!$A:$Q,17)</f>
        <v>2.9077796059291838E-2</v>
      </c>
    </row>
    <row r="843" spans="1:5" x14ac:dyDescent="0.2">
      <c r="A843" s="38">
        <v>43009</v>
      </c>
      <c r="B843" s="48">
        <f>VLOOKUP(Table311[[#This Row],[Date]],'DB Details'!$A:$L,12)</f>
        <v>58.2</v>
      </c>
      <c r="C843" s="49">
        <f>VLOOKUP(Table311[[#This Row],[Date]],'DB Details'!$A:$Q,16)</f>
        <v>2.7178855818590929E-2</v>
      </c>
      <c r="D843" s="49">
        <f>VLOOKUP(Table311[[#This Row],[Date]],'DB Details'!$A:$Q,15)</f>
        <v>9.403998383337081E-3</v>
      </c>
      <c r="E843" s="49">
        <f>VLOOKUP(Table311[[#This Row],[Date]],'DB Details'!$A:$Q,17)</f>
        <v>3.814993904506303E-2</v>
      </c>
    </row>
    <row r="844" spans="1:5" x14ac:dyDescent="0.2">
      <c r="A844" s="38">
        <v>43040</v>
      </c>
      <c r="B844" s="48">
        <f>VLOOKUP(Table311[[#This Row],[Date]],'DB Details'!$A:$L,12)</f>
        <v>59.3</v>
      </c>
      <c r="C844" s="49">
        <f>VLOOKUP(Table311[[#This Row],[Date]],'DB Details'!$A:$Q,16)</f>
        <v>2.7178855818590929E-2</v>
      </c>
      <c r="D844" s="49">
        <f>VLOOKUP(Table311[[#This Row],[Date]],'DB Details'!$A:$Q,15)</f>
        <v>9.403998383337081E-3</v>
      </c>
      <c r="E844" s="49">
        <f>VLOOKUP(Table311[[#This Row],[Date]],'DB Details'!$A:$Q,17)</f>
        <v>3.814993904506303E-2</v>
      </c>
    </row>
    <row r="845" spans="1:5" x14ac:dyDescent="0.2">
      <c r="A845" s="38">
        <v>43070</v>
      </c>
      <c r="B845" s="48">
        <f>VLOOKUP(Table311[[#This Row],[Date]],'DB Details'!$A:$L,12)</f>
        <v>59.1</v>
      </c>
      <c r="C845" s="49">
        <f>VLOOKUP(Table311[[#This Row],[Date]],'DB Details'!$A:$Q,16)</f>
        <v>2.7178855818590929E-2</v>
      </c>
      <c r="D845" s="49">
        <f>VLOOKUP(Table311[[#This Row],[Date]],'DB Details'!$A:$Q,15)</f>
        <v>9.403998383337081E-3</v>
      </c>
      <c r="E845" s="49">
        <f>VLOOKUP(Table311[[#This Row],[Date]],'DB Details'!$A:$Q,17)</f>
        <v>3.814993904506303E-2</v>
      </c>
    </row>
    <row r="846" spans="1:5" x14ac:dyDescent="0.2">
      <c r="A846" s="38">
        <v>43101</v>
      </c>
      <c r="B846" s="48">
        <f>VLOOKUP(Table311[[#This Row],[Date]],'DB Details'!$A:$L,12)</f>
        <v>60.8</v>
      </c>
      <c r="C846" s="49">
        <f>VLOOKUP(Table311[[#This Row],[Date]],'DB Details'!$A:$Q,16)</f>
        <v>3.0153118831413011E-2</v>
      </c>
      <c r="D846" s="49">
        <f>VLOOKUP(Table311[[#This Row],[Date]],'DB Details'!$A:$Q,15)</f>
        <v>7.6285403612729556E-3</v>
      </c>
      <c r="E846" s="49">
        <f>VLOOKUP(Table311[[#This Row],[Date]],'DB Details'!$A:$Q,17)</f>
        <v>3.0865108360243591E-2</v>
      </c>
    </row>
    <row r="847" spans="1:5" x14ac:dyDescent="0.2">
      <c r="A847" s="38">
        <v>43132</v>
      </c>
      <c r="B847" s="48">
        <f>VLOOKUP(Table311[[#This Row],[Date]],'DB Details'!$A:$L,12)</f>
        <v>59.3</v>
      </c>
      <c r="C847" s="49">
        <f>VLOOKUP(Table311[[#This Row],[Date]],'DB Details'!$A:$Q,16)</f>
        <v>3.0153118831413011E-2</v>
      </c>
      <c r="D847" s="49">
        <f>VLOOKUP(Table311[[#This Row],[Date]],'DB Details'!$A:$Q,15)</f>
        <v>7.6285403612729556E-3</v>
      </c>
      <c r="E847" s="49">
        <f>VLOOKUP(Table311[[#This Row],[Date]],'DB Details'!$A:$Q,17)</f>
        <v>3.0865108360243591E-2</v>
      </c>
    </row>
    <row r="848" spans="1:5" x14ac:dyDescent="0.2">
      <c r="A848" s="38">
        <v>43160</v>
      </c>
      <c r="B848" s="48">
        <f>VLOOKUP(Table311[[#This Row],[Date]],'DB Details'!$A:$L,12)</f>
        <v>57.3</v>
      </c>
      <c r="C848" s="49">
        <f>VLOOKUP(Table311[[#This Row],[Date]],'DB Details'!$A:$Q,16)</f>
        <v>3.0153118831413011E-2</v>
      </c>
      <c r="D848" s="49">
        <f>VLOOKUP(Table311[[#This Row],[Date]],'DB Details'!$A:$Q,15)</f>
        <v>7.6285403612729556E-3</v>
      </c>
      <c r="E848" s="49">
        <f>VLOOKUP(Table311[[#This Row],[Date]],'DB Details'!$A:$Q,17)</f>
        <v>3.0865108360243591E-2</v>
      </c>
    </row>
    <row r="849" spans="1:5" x14ac:dyDescent="0.2">
      <c r="A849" s="38">
        <v>43191</v>
      </c>
      <c r="B849" s="48">
        <f>VLOOKUP(Table311[[#This Row],[Date]],'DB Details'!$A:$L,12)</f>
        <v>57.3</v>
      </c>
      <c r="C849" s="49">
        <f>VLOOKUP(Table311[[#This Row],[Date]],'DB Details'!$A:$Q,16)</f>
        <v>3.296152283055629E-2</v>
      </c>
      <c r="D849" s="49">
        <f>VLOOKUP(Table311[[#This Row],[Date]],'DB Details'!$A:$Q,15)</f>
        <v>8.339109088382559E-3</v>
      </c>
      <c r="E849" s="49">
        <f>VLOOKUP(Table311[[#This Row],[Date]],'DB Details'!$A:$Q,17)</f>
        <v>3.3776005263053577E-2</v>
      </c>
    </row>
    <row r="850" spans="1:5" x14ac:dyDescent="0.2">
      <c r="A850" s="38">
        <v>43221</v>
      </c>
      <c r="B850" s="48">
        <f>VLOOKUP(Table311[[#This Row],[Date]],'DB Details'!$A:$L,12)</f>
        <v>58.7</v>
      </c>
      <c r="C850" s="49">
        <f>VLOOKUP(Table311[[#This Row],[Date]],'DB Details'!$A:$Q,16)</f>
        <v>3.296152283055629E-2</v>
      </c>
      <c r="D850" s="49">
        <f>VLOOKUP(Table311[[#This Row],[Date]],'DB Details'!$A:$Q,15)</f>
        <v>8.339109088382559E-3</v>
      </c>
      <c r="E850" s="49">
        <f>VLOOKUP(Table311[[#This Row],[Date]],'DB Details'!$A:$Q,17)</f>
        <v>3.3776005263053577E-2</v>
      </c>
    </row>
    <row r="851" spans="1:5" x14ac:dyDescent="0.2">
      <c r="A851" s="38">
        <v>43252</v>
      </c>
      <c r="B851" s="48">
        <f>VLOOKUP(Table311[[#This Row],[Date]],'DB Details'!$A:$L,12)</f>
        <v>60.2</v>
      </c>
      <c r="C851" s="49">
        <f>VLOOKUP(Table311[[#This Row],[Date]],'DB Details'!$A:$Q,16)</f>
        <v>3.296152283055629E-2</v>
      </c>
      <c r="D851" s="49">
        <f>VLOOKUP(Table311[[#This Row],[Date]],'DB Details'!$A:$Q,15)</f>
        <v>8.339109088382559E-3</v>
      </c>
      <c r="E851" s="49">
        <f>VLOOKUP(Table311[[#This Row],[Date]],'DB Details'!$A:$Q,17)</f>
        <v>3.3776005263053577E-2</v>
      </c>
    </row>
    <row r="852" spans="1:5" x14ac:dyDescent="0.2">
      <c r="A852" s="38">
        <v>43282</v>
      </c>
      <c r="B852" s="48">
        <f>VLOOKUP(Table311[[#This Row],[Date]],'DB Details'!$A:$L,12)</f>
        <v>58.1</v>
      </c>
      <c r="C852" s="49">
        <f>VLOOKUP(Table311[[#This Row],[Date]],'DB Details'!$A:$Q,16)</f>
        <v>3.0528859123791111E-2</v>
      </c>
      <c r="D852" s="49">
        <f>VLOOKUP(Table311[[#This Row],[Date]],'DB Details'!$A:$Q,15)</f>
        <v>4.819525590204151E-3</v>
      </c>
      <c r="E852" s="49">
        <f>VLOOKUP(Table311[[#This Row],[Date]],'DB Details'!$A:$Q,17)</f>
        <v>1.9417917650261129E-2</v>
      </c>
    </row>
    <row r="853" spans="1:5" x14ac:dyDescent="0.2">
      <c r="A853" s="38">
        <v>43313</v>
      </c>
      <c r="B853" s="48">
        <f>VLOOKUP(Table311[[#This Row],[Date]],'DB Details'!$A:$L,12)</f>
        <v>61.3</v>
      </c>
      <c r="C853" s="49">
        <f>VLOOKUP(Table311[[#This Row],[Date]],'DB Details'!$A:$Q,16)</f>
        <v>3.0528859123791111E-2</v>
      </c>
      <c r="D853" s="49">
        <f>VLOOKUP(Table311[[#This Row],[Date]],'DB Details'!$A:$Q,15)</f>
        <v>4.819525590204151E-3</v>
      </c>
      <c r="E853" s="49">
        <f>VLOOKUP(Table311[[#This Row],[Date]],'DB Details'!$A:$Q,17)</f>
        <v>1.9417917650261129E-2</v>
      </c>
    </row>
    <row r="854" spans="1:5" x14ac:dyDescent="0.2">
      <c r="A854" s="38">
        <v>43344</v>
      </c>
      <c r="B854" s="48">
        <f>VLOOKUP(Table311[[#This Row],[Date]],'DB Details'!$A:$L,12)</f>
        <v>59.8</v>
      </c>
      <c r="C854" s="49">
        <f>VLOOKUP(Table311[[#This Row],[Date]],'DB Details'!$A:$Q,16)</f>
        <v>3.0528859123791111E-2</v>
      </c>
      <c r="D854" s="49">
        <f>VLOOKUP(Table311[[#This Row],[Date]],'DB Details'!$A:$Q,15)</f>
        <v>4.819525590204151E-3</v>
      </c>
      <c r="E854" s="49">
        <f>VLOOKUP(Table311[[#This Row],[Date]],'DB Details'!$A:$Q,17)</f>
        <v>1.9417917650261129E-2</v>
      </c>
    </row>
    <row r="855" spans="1:5" x14ac:dyDescent="0.2">
      <c r="A855" s="38">
        <v>43374</v>
      </c>
      <c r="B855" s="48">
        <f>VLOOKUP(Table311[[#This Row],[Date]],'DB Details'!$A:$L,12)</f>
        <v>57.7</v>
      </c>
      <c r="C855" s="49">
        <f>VLOOKUP(Table311[[#This Row],[Date]],'DB Details'!$A:$Q,16)</f>
        <v>2.3206170953918571E-2</v>
      </c>
      <c r="D855" s="49">
        <f>VLOOKUP(Table311[[#This Row],[Date]],'DB Details'!$A:$Q,15)</f>
        <v>2.2314183511113221E-3</v>
      </c>
      <c r="E855" s="49">
        <f>VLOOKUP(Table311[[#This Row],[Date]],'DB Details'!$A:$Q,17)</f>
        <v>8.9555932393461379E-3</v>
      </c>
    </row>
    <row r="856" spans="1:5" x14ac:dyDescent="0.2">
      <c r="A856" s="38">
        <v>43405</v>
      </c>
      <c r="B856" s="48">
        <f>VLOOKUP(Table311[[#This Row],[Date]],'DB Details'!$A:$L,12)</f>
        <v>59.3</v>
      </c>
      <c r="C856" s="49">
        <f>VLOOKUP(Table311[[#This Row],[Date]],'DB Details'!$A:$Q,16)</f>
        <v>2.3206170953918571E-2</v>
      </c>
      <c r="D856" s="49">
        <f>VLOOKUP(Table311[[#This Row],[Date]],'DB Details'!$A:$Q,15)</f>
        <v>2.2314183511113221E-3</v>
      </c>
      <c r="E856" s="49">
        <f>VLOOKUP(Table311[[#This Row],[Date]],'DB Details'!$A:$Q,17)</f>
        <v>8.9555932393461379E-3</v>
      </c>
    </row>
    <row r="857" spans="1:5" x14ac:dyDescent="0.2">
      <c r="A857" s="38">
        <v>43435</v>
      </c>
      <c r="B857" s="48">
        <f>VLOOKUP(Table311[[#This Row],[Date]],'DB Details'!$A:$L,12)</f>
        <v>54.3</v>
      </c>
      <c r="C857" s="49">
        <f>VLOOKUP(Table311[[#This Row],[Date]],'DB Details'!$A:$Q,16)</f>
        <v>2.3206170953918571E-2</v>
      </c>
      <c r="D857" s="49">
        <f>VLOOKUP(Table311[[#This Row],[Date]],'DB Details'!$A:$Q,15)</f>
        <v>2.2314183511113221E-3</v>
      </c>
      <c r="E857" s="49">
        <f>VLOOKUP(Table311[[#This Row],[Date]],'DB Details'!$A:$Q,17)</f>
        <v>8.9555932393461379E-3</v>
      </c>
    </row>
    <row r="858" spans="1:5" x14ac:dyDescent="0.2">
      <c r="A858" s="38">
        <v>43466</v>
      </c>
      <c r="B858" s="48">
        <f>VLOOKUP(Table311[[#This Row],[Date]],'DB Details'!$A:$L,12)</f>
        <v>56.6</v>
      </c>
      <c r="C858" s="49">
        <f>VLOOKUP(Table311[[#This Row],[Date]],'DB Details'!$A:$Q,16)</f>
        <v>2.1530015140813302E-2</v>
      </c>
      <c r="D858" s="49">
        <f>VLOOKUP(Table311[[#This Row],[Date]],'DB Details'!$A:$Q,15)</f>
        <v>5.9779029009820791E-3</v>
      </c>
      <c r="E858" s="49">
        <f>VLOOKUP(Table311[[#This Row],[Date]],'DB Details'!$A:$Q,17)</f>
        <v>2.4126879308669521E-2</v>
      </c>
    </row>
    <row r="859" spans="1:5" x14ac:dyDescent="0.2">
      <c r="A859" s="38">
        <v>43497</v>
      </c>
      <c r="B859" s="48">
        <f>VLOOKUP(Table311[[#This Row],[Date]],'DB Details'!$A:$L,12)</f>
        <v>54.2</v>
      </c>
      <c r="C859" s="49">
        <f>VLOOKUP(Table311[[#This Row],[Date]],'DB Details'!$A:$Q,16)</f>
        <v>2.1530015140813302E-2</v>
      </c>
      <c r="D859" s="49">
        <f>VLOOKUP(Table311[[#This Row],[Date]],'DB Details'!$A:$Q,15)</f>
        <v>5.9779029009820791E-3</v>
      </c>
      <c r="E859" s="49">
        <f>VLOOKUP(Table311[[#This Row],[Date]],'DB Details'!$A:$Q,17)</f>
        <v>2.4126879308669521E-2</v>
      </c>
    </row>
    <row r="860" spans="1:5" x14ac:dyDescent="0.2">
      <c r="A860" s="38">
        <v>43525</v>
      </c>
      <c r="B860" s="48">
        <f>VLOOKUP(Table311[[#This Row],[Date]],'DB Details'!$A:$L,12)</f>
        <v>55.3</v>
      </c>
      <c r="C860" s="49">
        <f>VLOOKUP(Table311[[#This Row],[Date]],'DB Details'!$A:$Q,16)</f>
        <v>2.1530015140813302E-2</v>
      </c>
      <c r="D860" s="49">
        <f>VLOOKUP(Table311[[#This Row],[Date]],'DB Details'!$A:$Q,15)</f>
        <v>5.9779029009820791E-3</v>
      </c>
      <c r="E860" s="49">
        <f>VLOOKUP(Table311[[#This Row],[Date]],'DB Details'!$A:$Q,17)</f>
        <v>2.4126879308669521E-2</v>
      </c>
    </row>
    <row r="861" spans="1:5" x14ac:dyDescent="0.2">
      <c r="A861" s="38">
        <v>43556</v>
      </c>
      <c r="B861" s="48">
        <f>VLOOKUP(Table311[[#This Row],[Date]],'DB Details'!$A:$L,12)</f>
        <v>52.8</v>
      </c>
      <c r="C861" s="49">
        <f>VLOOKUP(Table311[[#This Row],[Date]],'DB Details'!$A:$Q,16)</f>
        <v>2.111478835615084E-2</v>
      </c>
      <c r="D861" s="49">
        <f>VLOOKUP(Table311[[#This Row],[Date]],'DB Details'!$A:$Q,15)</f>
        <v>7.9292440820582337E-3</v>
      </c>
      <c r="E861" s="49">
        <f>VLOOKUP(Table311[[#This Row],[Date]],'DB Details'!$A:$Q,17)</f>
        <v>3.2096211890165323E-2</v>
      </c>
    </row>
    <row r="862" spans="1:5" x14ac:dyDescent="0.2">
      <c r="A862" s="38">
        <v>43586</v>
      </c>
      <c r="B862" s="48">
        <f>VLOOKUP(Table311[[#This Row],[Date]],'DB Details'!$A:$L,12)</f>
        <v>52.1</v>
      </c>
      <c r="C862" s="49">
        <f>VLOOKUP(Table311[[#This Row],[Date]],'DB Details'!$A:$Q,16)</f>
        <v>2.111478835615084E-2</v>
      </c>
      <c r="D862" s="49">
        <f>VLOOKUP(Table311[[#This Row],[Date]],'DB Details'!$A:$Q,15)</f>
        <v>7.9292440820582337E-3</v>
      </c>
      <c r="E862" s="49">
        <f>VLOOKUP(Table311[[#This Row],[Date]],'DB Details'!$A:$Q,17)</f>
        <v>3.2096211890165323E-2</v>
      </c>
    </row>
    <row r="863" spans="1:5" x14ac:dyDescent="0.2">
      <c r="A863" s="38">
        <v>43617</v>
      </c>
      <c r="B863" s="48">
        <f>VLOOKUP(Table311[[#This Row],[Date]],'DB Details'!$A:$L,12)</f>
        <v>51.7</v>
      </c>
      <c r="C863" s="49">
        <f>VLOOKUP(Table311[[#This Row],[Date]],'DB Details'!$A:$Q,16)</f>
        <v>2.111478835615084E-2</v>
      </c>
      <c r="D863" s="49">
        <f>VLOOKUP(Table311[[#This Row],[Date]],'DB Details'!$A:$Q,15)</f>
        <v>7.9292440820582337E-3</v>
      </c>
      <c r="E863" s="49">
        <f>VLOOKUP(Table311[[#This Row],[Date]],'DB Details'!$A:$Q,17)</f>
        <v>3.2096211890165323E-2</v>
      </c>
    </row>
    <row r="864" spans="1:5" x14ac:dyDescent="0.2">
      <c r="A864" s="38">
        <v>43647</v>
      </c>
      <c r="B864" s="48">
        <f>VLOOKUP(Table311[[#This Row],[Date]],'DB Details'!$A:$L,12)</f>
        <v>51.2</v>
      </c>
      <c r="C864" s="49">
        <f>VLOOKUP(Table311[[#This Row],[Date]],'DB Details'!$A:$Q,16)</f>
        <v>2.3183259983257681E-2</v>
      </c>
      <c r="D864" s="49">
        <f>VLOOKUP(Table311[[#This Row],[Date]],'DB Details'!$A:$Q,15)</f>
        <v>6.8549879130956641E-3</v>
      </c>
      <c r="E864" s="49">
        <f>VLOOKUP(Table311[[#This Row],[Date]],'DB Details'!$A:$Q,17)</f>
        <v>2.770318750334555E-2</v>
      </c>
    </row>
    <row r="865" spans="1:5" x14ac:dyDescent="0.2">
      <c r="A865" s="38">
        <v>43678</v>
      </c>
      <c r="B865" s="48">
        <f>VLOOKUP(Table311[[#This Row],[Date]],'DB Details'!$A:$L,12)</f>
        <v>49.1</v>
      </c>
      <c r="C865" s="49">
        <f>VLOOKUP(Table311[[#This Row],[Date]],'DB Details'!$A:$Q,16)</f>
        <v>2.3183259983257681E-2</v>
      </c>
      <c r="D865" s="49">
        <f>VLOOKUP(Table311[[#This Row],[Date]],'DB Details'!$A:$Q,15)</f>
        <v>6.8549879130956641E-3</v>
      </c>
      <c r="E865" s="49">
        <f>VLOOKUP(Table311[[#This Row],[Date]],'DB Details'!$A:$Q,17)</f>
        <v>2.770318750334555E-2</v>
      </c>
    </row>
    <row r="866" spans="1:5" x14ac:dyDescent="0.2">
      <c r="A866" s="38">
        <v>43709</v>
      </c>
      <c r="B866" s="48">
        <f>VLOOKUP(Table311[[#This Row],[Date]],'DB Details'!$A:$L,12)</f>
        <v>47.8</v>
      </c>
      <c r="C866" s="49">
        <f>VLOOKUP(Table311[[#This Row],[Date]],'DB Details'!$A:$Q,16)</f>
        <v>2.3183259983257681E-2</v>
      </c>
      <c r="D866" s="49">
        <f>VLOOKUP(Table311[[#This Row],[Date]],'DB Details'!$A:$Q,15)</f>
        <v>6.8549879130956641E-3</v>
      </c>
      <c r="E866" s="49">
        <f>VLOOKUP(Table311[[#This Row],[Date]],'DB Details'!$A:$Q,17)</f>
        <v>2.770318750334555E-2</v>
      </c>
    </row>
    <row r="867" spans="1:5" x14ac:dyDescent="0.2">
      <c r="A867" s="38">
        <v>43739</v>
      </c>
      <c r="B867" s="48">
        <f>VLOOKUP(Table311[[#This Row],[Date]],'DB Details'!$A:$L,12)</f>
        <v>48.3</v>
      </c>
      <c r="C867" s="49">
        <f>VLOOKUP(Table311[[#This Row],[Date]],'DB Details'!$A:$Q,16)</f>
        <v>2.5694235346395491E-2</v>
      </c>
      <c r="D867" s="49">
        <f>VLOOKUP(Table311[[#This Row],[Date]],'DB Details'!$A:$Q,15)</f>
        <v>4.690976182113644E-3</v>
      </c>
      <c r="E867" s="49">
        <f>VLOOKUP(Table311[[#This Row],[Date]],'DB Details'!$A:$Q,17)</f>
        <v>1.8896349662488991E-2</v>
      </c>
    </row>
    <row r="868" spans="1:5" x14ac:dyDescent="0.2">
      <c r="A868" s="38">
        <v>43770</v>
      </c>
      <c r="B868" s="48">
        <f>VLOOKUP(Table311[[#This Row],[Date]],'DB Details'!$A:$L,12)</f>
        <v>48.1</v>
      </c>
      <c r="C868" s="49">
        <f>VLOOKUP(Table311[[#This Row],[Date]],'DB Details'!$A:$Q,16)</f>
        <v>2.5694235346395491E-2</v>
      </c>
      <c r="D868" s="49">
        <f>VLOOKUP(Table311[[#This Row],[Date]],'DB Details'!$A:$Q,15)</f>
        <v>4.690976182113644E-3</v>
      </c>
      <c r="E868" s="49">
        <f>VLOOKUP(Table311[[#This Row],[Date]],'DB Details'!$A:$Q,17)</f>
        <v>1.8896349662488991E-2</v>
      </c>
    </row>
    <row r="869" spans="1:5" x14ac:dyDescent="0.2">
      <c r="A869" s="38">
        <v>43800</v>
      </c>
      <c r="B869" s="48">
        <f>VLOOKUP(Table311[[#This Row],[Date]],'DB Details'!$A:$L,12)</f>
        <v>47.8</v>
      </c>
      <c r="C869" s="49">
        <f>VLOOKUP(Table311[[#This Row],[Date]],'DB Details'!$A:$Q,16)</f>
        <v>2.5694235346395491E-2</v>
      </c>
      <c r="D869" s="49">
        <f>VLOOKUP(Table311[[#This Row],[Date]],'DB Details'!$A:$Q,15)</f>
        <v>4.690976182113644E-3</v>
      </c>
      <c r="E869" s="49">
        <f>VLOOKUP(Table311[[#This Row],[Date]],'DB Details'!$A:$Q,17)</f>
        <v>1.8896349662488991E-2</v>
      </c>
    </row>
    <row r="870" spans="1:5" x14ac:dyDescent="0.2">
      <c r="A870" s="38">
        <v>43831</v>
      </c>
      <c r="B870" s="48">
        <f>VLOOKUP(Table311[[#This Row],[Date]],'DB Details'!$A:$L,12)</f>
        <v>50.9</v>
      </c>
      <c r="C870" s="49">
        <f>VLOOKUP(Table311[[#This Row],[Date]],'DB Details'!$A:$Q,16)</f>
        <v>6.3078516417420767E-3</v>
      </c>
      <c r="D870" s="49">
        <f>VLOOKUP(Table311[[#This Row],[Date]],'DB Details'!$A:$Q,15)</f>
        <v>-1.303582746034216E-2</v>
      </c>
      <c r="E870" s="49">
        <f>VLOOKUP(Table311[[#This Row],[Date]],'DB Details'!$A:$Q,17)</f>
        <v>-5.1132545037274268E-2</v>
      </c>
    </row>
    <row r="871" spans="1:5" x14ac:dyDescent="0.2">
      <c r="A871" s="38">
        <v>43862</v>
      </c>
      <c r="B871" s="48">
        <f>VLOOKUP(Table311[[#This Row],[Date]],'DB Details'!$A:$L,12)</f>
        <v>50.1</v>
      </c>
      <c r="C871" s="49">
        <f>VLOOKUP(Table311[[#This Row],[Date]],'DB Details'!$A:$Q,16)</f>
        <v>6.3078516417420767E-3</v>
      </c>
      <c r="D871" s="49">
        <f>VLOOKUP(Table311[[#This Row],[Date]],'DB Details'!$A:$Q,15)</f>
        <v>-1.303582746034216E-2</v>
      </c>
      <c r="E871" s="49">
        <f>VLOOKUP(Table311[[#This Row],[Date]],'DB Details'!$A:$Q,17)</f>
        <v>-5.1132545037274268E-2</v>
      </c>
    </row>
    <row r="872" spans="1:5" x14ac:dyDescent="0.2">
      <c r="A872" s="38">
        <v>43891</v>
      </c>
      <c r="B872" s="48">
        <f>VLOOKUP(Table311[[#This Row],[Date]],'DB Details'!$A:$L,12)</f>
        <v>49.1</v>
      </c>
      <c r="C872" s="49">
        <f>VLOOKUP(Table311[[#This Row],[Date]],'DB Details'!$A:$Q,16)</f>
        <v>6.3078516417420767E-3</v>
      </c>
      <c r="D872" s="49">
        <f>VLOOKUP(Table311[[#This Row],[Date]],'DB Details'!$A:$Q,15)</f>
        <v>-1.303582746034216E-2</v>
      </c>
      <c r="E872" s="49">
        <f>VLOOKUP(Table311[[#This Row],[Date]],'DB Details'!$A:$Q,17)</f>
        <v>-5.1132545037274268E-2</v>
      </c>
    </row>
    <row r="873" spans="1:5" x14ac:dyDescent="0.2">
      <c r="A873" s="38">
        <v>43922</v>
      </c>
      <c r="B873" s="48">
        <f>VLOOKUP(Table311[[#This Row],[Date]],'DB Details'!$A:$L,12)</f>
        <v>41.5</v>
      </c>
      <c r="C873" s="49">
        <f>VLOOKUP(Table311[[#This Row],[Date]],'DB Details'!$A:$Q,16)</f>
        <v>-9.0837374242250385E-2</v>
      </c>
      <c r="D873" s="49">
        <f>VLOOKUP(Table311[[#This Row],[Date]],'DB Details'!$A:$Q,15)</f>
        <v>-8.9372505011610218E-2</v>
      </c>
      <c r="E873" s="49">
        <f>VLOOKUP(Table311[[#This Row],[Date]],'DB Details'!$A:$Q,17)</f>
        <v>-0.31235698461085082</v>
      </c>
    </row>
    <row r="874" spans="1:5" x14ac:dyDescent="0.2">
      <c r="A874" s="38">
        <v>43952</v>
      </c>
      <c r="B874" s="48">
        <f>VLOOKUP(Table311[[#This Row],[Date]],'DB Details'!$A:$L,12)</f>
        <v>43.1</v>
      </c>
      <c r="C874" s="49">
        <f>VLOOKUP(Table311[[#This Row],[Date]],'DB Details'!$A:$Q,16)</f>
        <v>-9.0837374242250385E-2</v>
      </c>
      <c r="D874" s="49">
        <f>VLOOKUP(Table311[[#This Row],[Date]],'DB Details'!$A:$Q,15)</f>
        <v>-8.9372505011610218E-2</v>
      </c>
      <c r="E874" s="49">
        <f>VLOOKUP(Table311[[#This Row],[Date]],'DB Details'!$A:$Q,17)</f>
        <v>-0.31235698461085082</v>
      </c>
    </row>
    <row r="875" spans="1:5" x14ac:dyDescent="0.2">
      <c r="A875" s="38">
        <v>43983</v>
      </c>
      <c r="B875" s="48">
        <f>VLOOKUP(Table311[[#This Row],[Date]],'DB Details'!$A:$L,12)</f>
        <v>52.6</v>
      </c>
      <c r="C875" s="49">
        <f>VLOOKUP(Table311[[#This Row],[Date]],'DB Details'!$A:$Q,16)</f>
        <v>-9.0837374242250385E-2</v>
      </c>
      <c r="D875" s="49">
        <f>VLOOKUP(Table311[[#This Row],[Date]],'DB Details'!$A:$Q,15)</f>
        <v>-8.9372505011610218E-2</v>
      </c>
      <c r="E875" s="49">
        <f>VLOOKUP(Table311[[#This Row],[Date]],'DB Details'!$A:$Q,17)</f>
        <v>-0.31235698461085082</v>
      </c>
    </row>
    <row r="876" spans="1:5" x14ac:dyDescent="0.2">
      <c r="A876" s="38">
        <v>44013</v>
      </c>
      <c r="B876" s="48">
        <f>VLOOKUP(Table311[[#This Row],[Date]],'DB Details'!$A:$L,12)</f>
        <v>54.2</v>
      </c>
      <c r="C876" s="49">
        <f>VLOOKUP(Table311[[#This Row],[Date]],'DB Details'!$A:$Q,16)</f>
        <v>-2.8875059888336659E-2</v>
      </c>
      <c r="D876" s="49">
        <f>VLOOKUP(Table311[[#This Row],[Date]],'DB Details'!$A:$Q,15)</f>
        <v>7.547534636423657E-2</v>
      </c>
      <c r="E876" s="49">
        <f>VLOOKUP(Table311[[#This Row],[Date]],'DB Details'!$A:$Q,17)</f>
        <v>0.33783279300793229</v>
      </c>
    </row>
    <row r="877" spans="1:5" x14ac:dyDescent="0.2">
      <c r="A877" s="38">
        <v>44044</v>
      </c>
      <c r="B877" s="48">
        <f>VLOOKUP(Table311[[#This Row],[Date]],'DB Details'!$A:$L,12)</f>
        <v>56</v>
      </c>
      <c r="C877" s="49">
        <f>VLOOKUP(Table311[[#This Row],[Date]],'DB Details'!$A:$Q,16)</f>
        <v>-2.8875059888336659E-2</v>
      </c>
      <c r="D877" s="49">
        <f>VLOOKUP(Table311[[#This Row],[Date]],'DB Details'!$A:$Q,15)</f>
        <v>7.547534636423657E-2</v>
      </c>
      <c r="E877" s="49">
        <f>VLOOKUP(Table311[[#This Row],[Date]],'DB Details'!$A:$Q,17)</f>
        <v>0.33783279300793229</v>
      </c>
    </row>
    <row r="878" spans="1:5" x14ac:dyDescent="0.2">
      <c r="A878" s="38">
        <v>44075</v>
      </c>
      <c r="B878" s="48">
        <f>VLOOKUP(Table311[[#This Row],[Date]],'DB Details'!$A:$L,12)</f>
        <v>55.4</v>
      </c>
      <c r="C878" s="49">
        <f>VLOOKUP(Table311[[#This Row],[Date]],'DB Details'!$A:$Q,16)</f>
        <v>-2.8875059888336659E-2</v>
      </c>
      <c r="D878" s="49">
        <f>VLOOKUP(Table311[[#This Row],[Date]],'DB Details'!$A:$Q,15)</f>
        <v>7.547534636423657E-2</v>
      </c>
      <c r="E878" s="49">
        <f>VLOOKUP(Table311[[#This Row],[Date]],'DB Details'!$A:$Q,17)</f>
        <v>0.33783279300793229</v>
      </c>
    </row>
    <row r="879" spans="1:5" x14ac:dyDescent="0.2">
      <c r="A879" s="38">
        <v>44105</v>
      </c>
      <c r="B879" s="48">
        <f>VLOOKUP(Table311[[#This Row],[Date]],'DB Details'!$A:$L,12)</f>
        <v>59.3</v>
      </c>
      <c r="C879" s="49">
        <f>VLOOKUP(Table311[[#This Row],[Date]],'DB Details'!$A:$Q,16)</f>
        <v>-2.2629152430098401E-2</v>
      </c>
      <c r="D879" s="49">
        <f>VLOOKUP(Table311[[#This Row],[Date]],'DB Details'!$A:$Q,15)</f>
        <v>1.115276765936578E-2</v>
      </c>
      <c r="E879" s="49">
        <f>VLOOKUP(Table311[[#This Row],[Date]],'DB Details'!$A:$Q,17)</f>
        <v>4.536294038119415E-2</v>
      </c>
    </row>
    <row r="880" spans="1:5" x14ac:dyDescent="0.2">
      <c r="A880" s="38">
        <v>44136</v>
      </c>
      <c r="B880" s="48">
        <f>VLOOKUP(Table311[[#This Row],[Date]],'DB Details'!$A:$L,12)</f>
        <v>57.5</v>
      </c>
      <c r="C880" s="49">
        <f>VLOOKUP(Table311[[#This Row],[Date]],'DB Details'!$A:$Q,16)</f>
        <v>-2.2629152430098401E-2</v>
      </c>
      <c r="D880" s="49">
        <f>VLOOKUP(Table311[[#This Row],[Date]],'DB Details'!$A:$Q,15)</f>
        <v>1.115276765936578E-2</v>
      </c>
      <c r="E880" s="49">
        <f>VLOOKUP(Table311[[#This Row],[Date]],'DB Details'!$A:$Q,17)</f>
        <v>4.536294038119415E-2</v>
      </c>
    </row>
    <row r="881" spans="1:5" x14ac:dyDescent="0.2">
      <c r="A881" s="38">
        <v>44166</v>
      </c>
      <c r="B881" s="48">
        <f>VLOOKUP(Table311[[#This Row],[Date]],'DB Details'!$A:$L,12)</f>
        <v>60.5</v>
      </c>
      <c r="C881" s="49">
        <f>VLOOKUP(Table311[[#This Row],[Date]],'DB Details'!$A:$Q,16)</f>
        <v>-2.2629152430098401E-2</v>
      </c>
      <c r="D881" s="49">
        <f>VLOOKUP(Table311[[#This Row],[Date]],'DB Details'!$A:$Q,15)</f>
        <v>1.115276765936578E-2</v>
      </c>
      <c r="E881" s="49">
        <f>VLOOKUP(Table311[[#This Row],[Date]],'DB Details'!$A:$Q,17)</f>
        <v>4.536294038119415E-2</v>
      </c>
    </row>
    <row r="882" spans="1:5" x14ac:dyDescent="0.2">
      <c r="A882" s="38">
        <v>44197</v>
      </c>
      <c r="B882" s="48">
        <f>VLOOKUP(Table311[[#This Row],[Date]],'DB Details'!$A:$L,12)</f>
        <v>58.7</v>
      </c>
      <c r="C882" s="49">
        <f>VLOOKUP(Table311[[#This Row],[Date]],'DB Details'!$A:$Q,16)</f>
        <v>5.4697680328273934E-3</v>
      </c>
      <c r="D882" s="49">
        <f>VLOOKUP(Table311[[#This Row],[Date]],'DB Details'!$A:$Q,15)</f>
        <v>1.533889627211066E-2</v>
      </c>
      <c r="E882" s="49">
        <f>VLOOKUP(Table311[[#This Row],[Date]],'DB Details'!$A:$Q,17)</f>
        <v>6.278176672776592E-2</v>
      </c>
    </row>
    <row r="883" spans="1:5" x14ac:dyDescent="0.2">
      <c r="A883" s="38">
        <v>44228</v>
      </c>
      <c r="B883" s="48">
        <f>VLOOKUP(Table311[[#This Row],[Date]],'DB Details'!$A:$L,12)</f>
        <v>60.8</v>
      </c>
      <c r="C883" s="49">
        <f>VLOOKUP(Table311[[#This Row],[Date]],'DB Details'!$A:$Q,16)</f>
        <v>5.4697680328273934E-3</v>
      </c>
      <c r="D883" s="49">
        <f>VLOOKUP(Table311[[#This Row],[Date]],'DB Details'!$A:$Q,15)</f>
        <v>1.533889627211066E-2</v>
      </c>
      <c r="E883" s="49">
        <f>VLOOKUP(Table311[[#This Row],[Date]],'DB Details'!$A:$Q,17)</f>
        <v>6.278176672776592E-2</v>
      </c>
    </row>
    <row r="884" spans="1:5" x14ac:dyDescent="0.2">
      <c r="A884" s="38">
        <v>44256</v>
      </c>
      <c r="B884" s="48">
        <f>VLOOKUP(Table311[[#This Row],[Date]],'DB Details'!$A:$L,12)</f>
        <v>64.7</v>
      </c>
      <c r="C884" s="49">
        <f>VLOOKUP(Table311[[#This Row],[Date]],'DB Details'!$A:$Q,16)</f>
        <v>5.4697680328273934E-3</v>
      </c>
      <c r="D884" s="49">
        <f>VLOOKUP(Table311[[#This Row],[Date]],'DB Details'!$A:$Q,15)</f>
        <v>1.533889627211066E-2</v>
      </c>
      <c r="E884" s="49">
        <f>VLOOKUP(Table311[[#This Row],[Date]],'DB Details'!$A:$Q,17)</f>
        <v>6.278176672776592E-2</v>
      </c>
    </row>
    <row r="885" spans="1:5" x14ac:dyDescent="0.2">
      <c r="A885" s="38">
        <v>44287</v>
      </c>
      <c r="B885" s="48">
        <f>VLOOKUP(Table311[[#This Row],[Date]],'DB Details'!$A:$L,12)</f>
        <v>60.7</v>
      </c>
      <c r="C885" s="49">
        <f>VLOOKUP(Table311[[#This Row],[Date]],'DB Details'!$A:$Q,16)</f>
        <v>0.12226677108077</v>
      </c>
      <c r="D885" s="49">
        <f>VLOOKUP(Table311[[#This Row],[Date]],'DB Details'!$A:$Q,15)</f>
        <v>1.6407465395443108E-2</v>
      </c>
      <c r="E885" s="49">
        <f>VLOOKUP(Table311[[#This Row],[Date]],'DB Details'!$A:$Q,17)</f>
        <v>6.7262831458960726E-2</v>
      </c>
    </row>
    <row r="886" spans="1:5" x14ac:dyDescent="0.2">
      <c r="A886" s="38">
        <v>44317</v>
      </c>
      <c r="B886" s="48">
        <f>VLOOKUP(Table311[[#This Row],[Date]],'DB Details'!$A:$L,12)</f>
        <v>61.2</v>
      </c>
      <c r="C886" s="49">
        <f>VLOOKUP(Table311[[#This Row],[Date]],'DB Details'!$A:$Q,16)</f>
        <v>0.12226677108077</v>
      </c>
      <c r="D886" s="49">
        <f>VLOOKUP(Table311[[#This Row],[Date]],'DB Details'!$A:$Q,15)</f>
        <v>1.6407465395443108E-2</v>
      </c>
      <c r="E886" s="49">
        <f>VLOOKUP(Table311[[#This Row],[Date]],'DB Details'!$A:$Q,17)</f>
        <v>6.7262831458960726E-2</v>
      </c>
    </row>
    <row r="887" spans="1:5" x14ac:dyDescent="0.2">
      <c r="A887" s="38">
        <v>44348</v>
      </c>
      <c r="B887" s="48">
        <f>VLOOKUP(Table311[[#This Row],[Date]],'DB Details'!$A:$L,12)</f>
        <v>60.6</v>
      </c>
      <c r="C887" s="49">
        <f>VLOOKUP(Table311[[#This Row],[Date]],'DB Details'!$A:$Q,16)</f>
        <v>0.12226677108077</v>
      </c>
      <c r="D887" s="49">
        <f>VLOOKUP(Table311[[#This Row],[Date]],'DB Details'!$A:$Q,15)</f>
        <v>1.6407465395443108E-2</v>
      </c>
      <c r="E887" s="49">
        <f>VLOOKUP(Table311[[#This Row],[Date]],'DB Details'!$A:$Q,17)</f>
        <v>6.7262831458960726E-2</v>
      </c>
    </row>
    <row r="888" spans="1:5" x14ac:dyDescent="0.2">
      <c r="A888" s="38">
        <v>44378</v>
      </c>
      <c r="B888" s="48">
        <f>VLOOKUP(Table311[[#This Row],[Date]],'DB Details'!$A:$L,12)</f>
        <v>59.5</v>
      </c>
      <c r="C888" s="49">
        <f>VLOOKUP(Table311[[#This Row],[Date]],'DB Details'!$A:$Q,16)</f>
        <v>4.9465555692882128E-2</v>
      </c>
      <c r="D888" s="49">
        <f>VLOOKUP(Table311[[#This Row],[Date]],'DB Details'!$A:$Q,15)</f>
        <v>5.7094811059921454E-3</v>
      </c>
      <c r="E888" s="49">
        <f>VLOOKUP(Table311[[#This Row],[Date]],'DB Details'!$A:$Q,17)</f>
        <v>2.303425900825307E-2</v>
      </c>
    </row>
    <row r="889" spans="1:5" x14ac:dyDescent="0.2">
      <c r="A889" s="38">
        <v>44409</v>
      </c>
      <c r="B889" s="48">
        <f>VLOOKUP(Table311[[#This Row],[Date]],'DB Details'!$A:$L,12)</f>
        <v>59.9</v>
      </c>
      <c r="C889" s="49">
        <f>VLOOKUP(Table311[[#This Row],[Date]],'DB Details'!$A:$Q,16)</f>
        <v>4.9465555692882128E-2</v>
      </c>
      <c r="D889" s="49">
        <f>VLOOKUP(Table311[[#This Row],[Date]],'DB Details'!$A:$Q,15)</f>
        <v>5.7094811059921454E-3</v>
      </c>
      <c r="E889" s="49">
        <f>VLOOKUP(Table311[[#This Row],[Date]],'DB Details'!$A:$Q,17)</f>
        <v>2.303425900825307E-2</v>
      </c>
    </row>
    <row r="890" spans="1:5" x14ac:dyDescent="0.2">
      <c r="A890" s="38">
        <v>44440</v>
      </c>
      <c r="B890" s="48">
        <f>VLOOKUP(Table311[[#This Row],[Date]],'DB Details'!$A:$L,12)</f>
        <v>61.1</v>
      </c>
      <c r="C890" s="49">
        <f>VLOOKUP(Table311[[#This Row],[Date]],'DB Details'!$A:$Q,16)</f>
        <v>4.9465555692882128E-2</v>
      </c>
      <c r="D890" s="49">
        <f>VLOOKUP(Table311[[#This Row],[Date]],'DB Details'!$A:$Q,15)</f>
        <v>5.7094811059921454E-3</v>
      </c>
      <c r="E890" s="49">
        <f>VLOOKUP(Table311[[#This Row],[Date]],'DB Details'!$A:$Q,17)</f>
        <v>2.303425900825307E-2</v>
      </c>
    </row>
    <row r="891" spans="1:5" x14ac:dyDescent="0.2">
      <c r="A891" s="38">
        <v>44470</v>
      </c>
      <c r="B891" s="48">
        <f>VLOOKUP(Table311[[#This Row],[Date]],'DB Details'!$A:$L,12)</f>
        <v>60.8</v>
      </c>
      <c r="C891" s="49">
        <f>VLOOKUP(Table311[[#This Row],[Date]],'DB Details'!$A:$Q,16)</f>
        <v>4.9465555692882128E-2</v>
      </c>
      <c r="D891" s="49">
        <f>VLOOKUP(Table311[[#This Row],[Date]],'DB Details'!$A:$Q,15)</f>
        <v>5.7094811059921454E-3</v>
      </c>
      <c r="E891" s="49">
        <f>VLOOKUP(Table311[[#This Row],[Date]],'DB Details'!$A:$Q,17)</f>
        <v>2.303425900825307E-2</v>
      </c>
    </row>
    <row r="892" spans="1:5" x14ac:dyDescent="0.2">
      <c r="A892" s="38">
        <v>44501</v>
      </c>
      <c r="B892" s="48">
        <f>VLOOKUP(Table311[[#This Row],[Date]],'DB Details'!$A:$L,12)</f>
        <v>61.1</v>
      </c>
      <c r="C892" s="49">
        <f>VLOOKUP(Table311[[#This Row],[Date]],'DB Details'!$A:$Q,16)</f>
        <v>4.9465555692882128E-2</v>
      </c>
      <c r="D892" s="49">
        <f>VLOOKUP(Table311[[#This Row],[Date]],'DB Details'!$A:$Q,15)</f>
        <v>5.7094811059921454E-3</v>
      </c>
      <c r="E892" s="49">
        <f>VLOOKUP(Table311[[#This Row],[Date]],'DB Details'!$A:$Q,17)</f>
        <v>2.303425900825307E-2</v>
      </c>
    </row>
    <row r="893" spans="1:5" x14ac:dyDescent="0.2">
      <c r="A893" s="38">
        <v>44531</v>
      </c>
      <c r="B893" s="48">
        <f>VLOOKUP(Table311[[#This Row],[Date]],'DB Details'!$A:$L,12)</f>
        <v>58.7</v>
      </c>
      <c r="C893" s="49">
        <f>VLOOKUP(Table311[[#This Row],[Date]],'DB Details'!$A:$Q,16)</f>
        <v>4.9465555692882128E-2</v>
      </c>
      <c r="D893" s="49">
        <f>VLOOKUP(Table311[[#This Row],[Date]],'DB Details'!$A:$Q,15)</f>
        <v>5.7094811059921454E-3</v>
      </c>
      <c r="E893" s="49">
        <f>VLOOKUP(Table311[[#This Row],[Date]],'DB Details'!$A:$Q,17)</f>
        <v>2.303425900825307E-2</v>
      </c>
    </row>
    <row r="894" spans="1:5" x14ac:dyDescent="0.2">
      <c r="A894" s="38">
        <v>44562</v>
      </c>
      <c r="B894" s="48">
        <f>VLOOKUP(Table311[[#This Row],[Date]],'DB Details'!$A:$L,12)</f>
        <v>57.6</v>
      </c>
      <c r="C894" s="49">
        <f>VLOOKUP(Table311[[#This Row],[Date]],'DB Details'!$A:$Q,16)</f>
        <v>4.9465555692882128E-2</v>
      </c>
      <c r="D894" s="49">
        <f>VLOOKUP(Table311[[#This Row],[Date]],'DB Details'!$A:$Q,15)</f>
        <v>5.7094811059921454E-3</v>
      </c>
      <c r="E894" s="49">
        <f>VLOOKUP(Table311[[#This Row],[Date]],'DB Details'!$A:$Q,17)</f>
        <v>2.303425900825307E-2</v>
      </c>
    </row>
    <row r="895" spans="1:5" x14ac:dyDescent="0.2">
      <c r="A895" s="38">
        <v>44593</v>
      </c>
      <c r="B895" s="48">
        <f>VLOOKUP(Table311[[#This Row],[Date]],'DB Details'!$A:$L,12)</f>
        <v>58.6</v>
      </c>
      <c r="C895" s="49">
        <f>VLOOKUP(Table311[[#This Row],[Date]],'DB Details'!$A:$Q,16)</f>
        <v>4.9465555692882128E-2</v>
      </c>
      <c r="D895" s="49">
        <f>VLOOKUP(Table311[[#This Row],[Date]],'DB Details'!$A:$Q,15)</f>
        <v>5.7094811059921454E-3</v>
      </c>
      <c r="E895" s="49">
        <f>VLOOKUP(Table311[[#This Row],[Date]],'DB Details'!$A:$Q,17)</f>
        <v>2.303425900825307E-2</v>
      </c>
    </row>
    <row r="896" spans="1:5" x14ac:dyDescent="0.2">
      <c r="A896" s="38">
        <v>44621</v>
      </c>
      <c r="B896" s="48">
        <f>VLOOKUP(Table311[[#This Row],[Date]],'DB Details'!$A:$L,12)</f>
        <v>57.1</v>
      </c>
      <c r="C896" s="49">
        <f>VLOOKUP(Table311[[#This Row],[Date]],'DB Details'!$A:$Q,16)</f>
        <v>4.9465555692882128E-2</v>
      </c>
      <c r="D896" s="49">
        <f>VLOOKUP(Table311[[#This Row],[Date]],'DB Details'!$A:$Q,15)</f>
        <v>5.7094811059921454E-3</v>
      </c>
      <c r="E896" s="49">
        <f>VLOOKUP(Table311[[#This Row],[Date]],'DB Details'!$A:$Q,17)</f>
        <v>2.303425900825307E-2</v>
      </c>
    </row>
    <row r="897" spans="1:5" x14ac:dyDescent="0.2">
      <c r="A897" s="38">
        <v>44652</v>
      </c>
      <c r="B897" s="48">
        <f>VLOOKUP(Table311[[#This Row],[Date]],'DB Details'!$A:$L,12)</f>
        <v>55.4</v>
      </c>
      <c r="C897" s="49">
        <f>VLOOKUP(Table311[[#This Row],[Date]],'DB Details'!$A:$Q,16)</f>
        <v>4.9465555692882128E-2</v>
      </c>
      <c r="D897" s="49">
        <f>VLOOKUP(Table311[[#This Row],[Date]],'DB Details'!$A:$Q,15)</f>
        <v>5.7094811059921454E-3</v>
      </c>
      <c r="E897" s="49">
        <f>VLOOKUP(Table311[[#This Row],[Date]],'DB Details'!$A:$Q,17)</f>
        <v>2.303425900825307E-2</v>
      </c>
    </row>
    <row r="898" spans="1:5" x14ac:dyDescent="0.2">
      <c r="A898" s="38">
        <v>44682</v>
      </c>
      <c r="B898" s="48">
        <f>VLOOKUP(Table311[[#This Row],[Date]],'DB Details'!$A:$L,12)</f>
        <v>56.1</v>
      </c>
      <c r="C898" s="49">
        <f>VLOOKUP(Table311[[#This Row],[Date]],'DB Details'!$A:$Q,16)</f>
        <v>4.9465555692882128E-2</v>
      </c>
      <c r="D898" s="49">
        <f>VLOOKUP(Table311[[#This Row],[Date]],'DB Details'!$A:$Q,15)</f>
        <v>5.7094811059921454E-3</v>
      </c>
      <c r="E898" s="49">
        <f>VLOOKUP(Table311[[#This Row],[Date]],'DB Details'!$A:$Q,17)</f>
        <v>2.303425900825307E-2</v>
      </c>
    </row>
    <row r="899" spans="1:5" x14ac:dyDescent="0.2">
      <c r="A899" s="38">
        <v>44713</v>
      </c>
      <c r="B899" s="48">
        <f>VLOOKUP(Table311[[#This Row],[Date]],'DB Details'!$A:$L,12)</f>
        <v>53</v>
      </c>
      <c r="C899" s="49">
        <f>VLOOKUP(Table311[[#This Row],[Date]],'DB Details'!$A:$Q,16)</f>
        <v>4.9465555692882128E-2</v>
      </c>
      <c r="D899" s="49">
        <f>VLOOKUP(Table311[[#This Row],[Date]],'DB Details'!$A:$Q,15)</f>
        <v>5.7094811059921454E-3</v>
      </c>
      <c r="E899" s="49">
        <f>VLOOKUP(Table311[[#This Row],[Date]],'DB Details'!$A:$Q,17)</f>
        <v>2.303425900825307E-2</v>
      </c>
    </row>
    <row r="900" spans="1:5" x14ac:dyDescent="0.2">
      <c r="A900" s="38">
        <v>44743</v>
      </c>
      <c r="B900" s="48">
        <f>VLOOKUP(Table311[[#This Row],[Date]],'DB Details'!$A:$L,12)</f>
        <v>52.8</v>
      </c>
      <c r="C900" s="49">
        <f>VLOOKUP(Table311[[#This Row],[Date]],'DB Details'!$A:$Q,16)</f>
        <v>4.9465555692882128E-2</v>
      </c>
      <c r="D900" s="49">
        <f>VLOOKUP(Table311[[#This Row],[Date]],'DB Details'!$A:$Q,15)</f>
        <v>5.7094811059921454E-3</v>
      </c>
      <c r="E900" s="49">
        <f>VLOOKUP(Table311[[#This Row],[Date]],'DB Details'!$A:$Q,17)</f>
        <v>2.303425900825307E-2</v>
      </c>
    </row>
    <row r="901" spans="1:5" x14ac:dyDescent="0.2">
      <c r="A901" s="38">
        <v>44774</v>
      </c>
      <c r="B901" s="48">
        <f>VLOOKUP(Table311[[#This Row],[Date]],'DB Details'!$A:$L,12)</f>
        <v>52.8</v>
      </c>
      <c r="C901" s="49">
        <f>VLOOKUP(Table311[[#This Row],[Date]],'DB Details'!$A:$Q,16)</f>
        <v>4.9465555692882128E-2</v>
      </c>
      <c r="D901" s="49">
        <f>VLOOKUP(Table311[[#This Row],[Date]],'DB Details'!$A:$Q,15)</f>
        <v>5.7094811059921454E-3</v>
      </c>
      <c r="E901" s="49">
        <f>VLOOKUP(Table311[[#This Row],[Date]],'DB Details'!$A:$Q,17)</f>
        <v>2.303425900825307E-2</v>
      </c>
    </row>
  </sheetData>
  <conditionalFormatting sqref="B750:B901">
    <cfRule type="colorScale" priority="2">
      <colorScale>
        <cfvo type="min"/>
        <cfvo type="percentile" val="50"/>
        <cfvo type="max"/>
        <color rgb="FFF8696B"/>
        <color rgb="FFFFEB84"/>
        <color rgb="FF63BE7B"/>
      </colorScale>
    </cfRule>
  </conditionalFormatting>
  <conditionalFormatting sqref="E750:E90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1"/>
  <sheetViews>
    <sheetView zoomScale="170" zoomScaleNormal="170" workbookViewId="0">
      <pane ySplit="5" topLeftCell="A892" activePane="bottomLeft" state="frozen"/>
      <selection pane="bottomLeft" activeCell="G906" sqref="G906"/>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44" width="9.1640625" style="91" customWidth="1"/>
    <col min="45" max="16384" width="9.1640625" style="91"/>
  </cols>
  <sheetData>
    <row r="4" spans="1:11" ht="16" customHeight="1" thickBot="1" x14ac:dyDescent="0.25"/>
    <row r="5" spans="1:11" s="93" customFormat="1" x14ac:dyDescent="0.2">
      <c r="A5" s="35" t="s">
        <v>82</v>
      </c>
      <c r="B5" s="36" t="s">
        <v>84</v>
      </c>
      <c r="C5" s="36" t="s">
        <v>88</v>
      </c>
      <c r="D5" s="37" t="s">
        <v>89</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row r="895" spans="1:4" x14ac:dyDescent="0.2">
      <c r="A895" s="45">
        <v>44593</v>
      </c>
      <c r="B895" s="40">
        <f>VLOOKUP(Table7[[#This Row],[Date]],'DB Details'!$A:$L,12)</f>
        <v>58.6</v>
      </c>
      <c r="C895" s="41">
        <f>VLOOKUP(Table7[[#This Row],[Date]],'DB Details'!$A:$Q,13)</f>
        <v>4373.93994140625</v>
      </c>
      <c r="D895" s="46">
        <f>(Table7[[#This Row],[S&amp;P]]-C883)/C883</f>
        <v>0.14766935268444834</v>
      </c>
    </row>
    <row r="896" spans="1:4" x14ac:dyDescent="0.2">
      <c r="A896" s="45">
        <v>44621</v>
      </c>
      <c r="B896" s="40">
        <f>VLOOKUP(Table7[[#This Row],[Date]],'DB Details'!$A:$L,12)</f>
        <v>57.1</v>
      </c>
      <c r="C896" s="41">
        <f>VLOOKUP(Table7[[#This Row],[Date]],'DB Details'!$A:$Q,13)</f>
        <v>4530.41015625</v>
      </c>
      <c r="D896" s="46">
        <f>(Table7[[#This Row],[S&amp;P]]-C884)/C884</f>
        <v>0.14033116415166585</v>
      </c>
    </row>
    <row r="897" spans="1:4" x14ac:dyDescent="0.2">
      <c r="A897" s="45">
        <v>44652</v>
      </c>
      <c r="B897" s="40">
        <f>VLOOKUP(Table7[[#This Row],[Date]],'DB Details'!$A:$L,12)</f>
        <v>55.4</v>
      </c>
      <c r="C897" s="41">
        <f>VLOOKUP(Table7[[#This Row],[Date]],'DB Details'!$A:$Q,13)</f>
        <v>4131.93017578125</v>
      </c>
      <c r="D897" s="46">
        <f>(Table7[[#This Row],[S&amp;P]]-C885)/C885</f>
        <v>-1.1776547476852835E-2</v>
      </c>
    </row>
    <row r="898" spans="1:4" x14ac:dyDescent="0.2">
      <c r="A898" s="45">
        <v>44682</v>
      </c>
      <c r="B898" s="40">
        <f>VLOOKUP(Table7[[#This Row],[Date]],'DB Details'!$A:$L,12)</f>
        <v>56.1</v>
      </c>
      <c r="C898" s="41">
        <f>VLOOKUP(Table7[[#This Row],[Date]],'DB Details'!$A:$Q,13)</f>
        <v>4132.14990234375</v>
      </c>
      <c r="D898" s="46">
        <f>(Table7[[#This Row],[S&amp;P]]-C886)/C886</f>
        <v>-1.7116574798865088E-2</v>
      </c>
    </row>
    <row r="899" spans="1:4" x14ac:dyDescent="0.2">
      <c r="A899" s="45">
        <v>44713</v>
      </c>
      <c r="B899" s="40">
        <f>VLOOKUP(Table7[[#This Row],[Date]],'DB Details'!$A:$L,12)</f>
        <v>53</v>
      </c>
      <c r="C899" s="41">
        <f>VLOOKUP(Table7[[#This Row],[Date]],'DB Details'!$A:$Q,13)</f>
        <v>3785.3798828125</v>
      </c>
      <c r="D899" s="46">
        <f>(Table7[[#This Row],[S&amp;P]]-C887)/C887</f>
        <v>-0.11916698480221059</v>
      </c>
    </row>
    <row r="900" spans="1:4" x14ac:dyDescent="0.2">
      <c r="A900" s="45">
        <v>44743</v>
      </c>
      <c r="B900" s="40">
        <f>VLOOKUP(Table7[[#This Row],[Date]],'DB Details'!$A:$L,12)</f>
        <v>52.8</v>
      </c>
      <c r="C900" s="41">
        <f>VLOOKUP(Table7[[#This Row],[Date]],'DB Details'!$A:$Q,13)</f>
        <v>4130.2900390625</v>
      </c>
      <c r="D900" s="46">
        <f>(Table7[[#This Row],[S&amp;P]]-C888)/C888</f>
        <v>-6.0285339363741031E-2</v>
      </c>
    </row>
    <row r="901" spans="1:4" x14ac:dyDescent="0.2">
      <c r="A901" s="45">
        <v>44774</v>
      </c>
      <c r="B901" s="40">
        <f>VLOOKUP(Table7[[#This Row],[Date]],'DB Details'!$A:$L,12)</f>
        <v>52.8</v>
      </c>
      <c r="C901" s="41">
        <f>VLOOKUP(Table7[[#This Row],[Date]],'DB Details'!$A:$Q,13)</f>
        <v>3955</v>
      </c>
      <c r="D901" s="46">
        <f>(Table7[[#This Row],[S&amp;P]]-C889)/C889</f>
        <v>-0.12551853186991907</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1"/>
  <sheetViews>
    <sheetView topLeftCell="C1" zoomScale="160" zoomScaleNormal="160" workbookViewId="0">
      <pane ySplit="5" topLeftCell="A893" activePane="bottomLeft" state="frozen"/>
      <selection activeCell="C68" sqref="C68"/>
      <selection pane="bottomLeft" activeCell="A897" sqref="A897:C901"/>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41" width="9.1640625" style="91" customWidth="1"/>
    <col min="42" max="16384" width="9.1640625" style="91"/>
  </cols>
  <sheetData>
    <row r="1" spans="1:9" x14ac:dyDescent="0.2">
      <c r="A1" s="92" t="s">
        <v>27</v>
      </c>
      <c r="I1" s="94"/>
    </row>
    <row r="2" spans="1:9" x14ac:dyDescent="0.2">
      <c r="B2" s="94"/>
      <c r="C2" s="94"/>
    </row>
    <row r="3" spans="1:9" x14ac:dyDescent="0.2">
      <c r="B3" s="94"/>
      <c r="C3" s="94"/>
    </row>
    <row r="4" spans="1:9" ht="16" customHeight="1" thickBot="1" x14ac:dyDescent="0.25">
      <c r="B4" s="94"/>
      <c r="C4" s="94"/>
    </row>
    <row r="5" spans="1:9" x14ac:dyDescent="0.2">
      <c r="A5" s="42" t="s">
        <v>82</v>
      </c>
      <c r="B5" s="43" t="s">
        <v>84</v>
      </c>
      <c r="C5" s="44" t="s">
        <v>90</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row r="895" spans="1:3" x14ac:dyDescent="0.2">
      <c r="A895" s="39">
        <v>44593</v>
      </c>
      <c r="B895" s="40">
        <f>VLOOKUP(Table9[[#This Row],[Date]],'DB Details'!$A:$L,12)</f>
        <v>58.6</v>
      </c>
      <c r="C895" s="40">
        <f>Table9[[#This Row],[PMI]]-B894</f>
        <v>1</v>
      </c>
    </row>
    <row r="896" spans="1:3" x14ac:dyDescent="0.2">
      <c r="A896" s="45">
        <v>44621</v>
      </c>
      <c r="B896" s="40">
        <f>VLOOKUP(Table9[[#This Row],[Date]],'DB Details'!$A:$L,12)</f>
        <v>57.1</v>
      </c>
      <c r="C896" s="40">
        <f>Table9[[#This Row],[PMI]]-B895</f>
        <v>-1.5</v>
      </c>
    </row>
    <row r="897" spans="1:3" x14ac:dyDescent="0.2">
      <c r="A897" s="39">
        <v>44652</v>
      </c>
      <c r="B897" s="40">
        <f>VLOOKUP(Table9[[#This Row],[Date]],'DB Details'!$A:$L,12)</f>
        <v>55.4</v>
      </c>
      <c r="C897" s="40">
        <f>Table9[[#This Row],[PMI]]-B896</f>
        <v>-1.7000000000000028</v>
      </c>
    </row>
    <row r="898" spans="1:3" x14ac:dyDescent="0.2">
      <c r="A898" s="45">
        <v>44682</v>
      </c>
      <c r="B898" s="40">
        <f>VLOOKUP(Table9[[#This Row],[Date]],'DB Details'!$A:$L,12)</f>
        <v>56.1</v>
      </c>
      <c r="C898" s="40">
        <f>Table9[[#This Row],[PMI]]-B897</f>
        <v>0.70000000000000284</v>
      </c>
    </row>
    <row r="899" spans="1:3" x14ac:dyDescent="0.2">
      <c r="A899" s="39">
        <v>44713</v>
      </c>
      <c r="B899" s="40">
        <f>VLOOKUP(Table9[[#This Row],[Date]],'DB Details'!$A:$L,12)</f>
        <v>53</v>
      </c>
      <c r="C899" s="40">
        <f>Table9[[#This Row],[PMI]]-B898</f>
        <v>-3.1000000000000014</v>
      </c>
    </row>
    <row r="900" spans="1:3" x14ac:dyDescent="0.2">
      <c r="A900" s="39">
        <v>44743</v>
      </c>
      <c r="B900" s="40">
        <f>VLOOKUP(Table9[[#This Row],[Date]],'DB Details'!$A:$L,12)</f>
        <v>52.8</v>
      </c>
      <c r="C900" s="40">
        <f>Table9[[#This Row],[PMI]]-B899</f>
        <v>-0.20000000000000284</v>
      </c>
    </row>
    <row r="901" spans="1:3" x14ac:dyDescent="0.2">
      <c r="A901" s="39">
        <v>44774</v>
      </c>
      <c r="B901" s="40">
        <f>VLOOKUP(Table9[[#This Row],[Date]],'DB Details'!$A:$L,12)</f>
        <v>52.8</v>
      </c>
      <c r="C901" s="40">
        <f>Table9[[#This Row],[PMI]]-B900</f>
        <v>0</v>
      </c>
    </row>
  </sheetData>
  <conditionalFormatting sqref="B750:B90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13"/>
  <sheetViews>
    <sheetView zoomScale="120" zoomScaleNormal="120" workbookViewId="0">
      <pane ySplit="1" topLeftCell="A2" activePane="bottomLeft" state="frozen"/>
      <selection pane="bottomLeft" activeCell="C68" sqref="C68"/>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91</v>
      </c>
      <c r="B1" t="s">
        <v>82</v>
      </c>
      <c r="C1" t="s">
        <v>35</v>
      </c>
    </row>
    <row r="2" spans="1:3" ht="32" customHeight="1" x14ac:dyDescent="0.2">
      <c r="A2" t="s">
        <v>12</v>
      </c>
      <c r="B2" s="96">
        <v>44713</v>
      </c>
      <c r="C2" t="s">
        <v>92</v>
      </c>
    </row>
    <row r="3" spans="1:3" ht="17" customHeight="1" x14ac:dyDescent="0.2">
      <c r="A3" t="s">
        <v>12</v>
      </c>
      <c r="B3" s="96">
        <v>43922</v>
      </c>
      <c r="C3" t="s">
        <v>93</v>
      </c>
    </row>
    <row r="4" spans="1:3" ht="32" customHeight="1" x14ac:dyDescent="0.2">
      <c r="A4" t="s">
        <v>12</v>
      </c>
      <c r="B4" s="96">
        <v>43525</v>
      </c>
      <c r="C4" t="s">
        <v>94</v>
      </c>
    </row>
    <row r="5" spans="1:3" ht="32" customHeight="1" x14ac:dyDescent="0.2">
      <c r="A5" t="s">
        <v>15</v>
      </c>
      <c r="B5" s="96">
        <v>44774</v>
      </c>
      <c r="C5" t="s">
        <v>95</v>
      </c>
    </row>
    <row r="6" spans="1:3" ht="32" customHeight="1" x14ac:dyDescent="0.2">
      <c r="A6" t="s">
        <v>15</v>
      </c>
      <c r="B6" s="96">
        <v>44743</v>
      </c>
      <c r="C6" t="s">
        <v>96</v>
      </c>
    </row>
    <row r="7" spans="1:3" ht="32" customHeight="1" x14ac:dyDescent="0.2">
      <c r="A7" t="s">
        <v>15</v>
      </c>
      <c r="B7" s="96">
        <v>44713</v>
      </c>
      <c r="C7" t="s">
        <v>97</v>
      </c>
    </row>
    <row r="8" spans="1:3" ht="16" customHeight="1" x14ac:dyDescent="0.2">
      <c r="A8" t="s">
        <v>15</v>
      </c>
      <c r="B8" s="96">
        <v>44682</v>
      </c>
      <c r="C8" t="s">
        <v>98</v>
      </c>
    </row>
    <row r="9" spans="1:3" ht="32" customHeight="1" x14ac:dyDescent="0.2">
      <c r="A9" t="s">
        <v>15</v>
      </c>
      <c r="B9" s="96">
        <v>44652</v>
      </c>
      <c r="C9" t="s">
        <v>99</v>
      </c>
    </row>
    <row r="10" spans="1:3" ht="16" customHeight="1" x14ac:dyDescent="0.2">
      <c r="A10" t="s">
        <v>15</v>
      </c>
      <c r="B10" s="96">
        <v>44621</v>
      </c>
      <c r="C10" t="s">
        <v>100</v>
      </c>
    </row>
    <row r="11" spans="1:3" ht="16" customHeight="1" x14ac:dyDescent="0.2">
      <c r="A11" t="s">
        <v>15</v>
      </c>
      <c r="B11" s="96">
        <v>44593</v>
      </c>
      <c r="C11" t="s">
        <v>101</v>
      </c>
    </row>
    <row r="12" spans="1:3" ht="16" customHeight="1" x14ac:dyDescent="0.2">
      <c r="A12" t="s">
        <v>15</v>
      </c>
      <c r="B12" s="96">
        <v>44562</v>
      </c>
      <c r="C12" t="s">
        <v>102</v>
      </c>
    </row>
    <row r="13" spans="1:3" ht="16" customHeight="1" x14ac:dyDescent="0.2">
      <c r="A13" t="s">
        <v>15</v>
      </c>
      <c r="B13" s="96">
        <v>44531</v>
      </c>
      <c r="C13" t="s">
        <v>103</v>
      </c>
    </row>
    <row r="14" spans="1:3" ht="16" customHeight="1" x14ac:dyDescent="0.2">
      <c r="A14" t="s">
        <v>15</v>
      </c>
      <c r="B14" s="96">
        <v>44470</v>
      </c>
      <c r="C14" t="s">
        <v>104</v>
      </c>
    </row>
    <row r="15" spans="1:3" ht="32" customHeight="1" x14ac:dyDescent="0.2">
      <c r="A15" t="s">
        <v>15</v>
      </c>
      <c r="B15" s="96">
        <v>44440</v>
      </c>
      <c r="C15" t="s">
        <v>105</v>
      </c>
    </row>
    <row r="16" spans="1:3" ht="16" customHeight="1" x14ac:dyDescent="0.2">
      <c r="A16" t="s">
        <v>15</v>
      </c>
      <c r="B16" s="96">
        <v>44409</v>
      </c>
      <c r="C16" t="s">
        <v>106</v>
      </c>
    </row>
    <row r="17" spans="1:3" ht="16" customHeight="1" x14ac:dyDescent="0.2">
      <c r="A17" t="s">
        <v>15</v>
      </c>
      <c r="B17" s="96">
        <v>44348</v>
      </c>
      <c r="C17" t="s">
        <v>107</v>
      </c>
    </row>
    <row r="18" spans="1:3" ht="16" customHeight="1" x14ac:dyDescent="0.2">
      <c r="A18" t="s">
        <v>15</v>
      </c>
      <c r="B18" s="96">
        <v>44317</v>
      </c>
      <c r="C18" t="s">
        <v>108</v>
      </c>
    </row>
    <row r="19" spans="1:3" ht="16" customHeight="1" x14ac:dyDescent="0.2">
      <c r="A19" t="s">
        <v>15</v>
      </c>
      <c r="B19" s="96">
        <v>44287</v>
      </c>
      <c r="C19" t="s">
        <v>109</v>
      </c>
    </row>
    <row r="20" spans="1:3" ht="16" customHeight="1" x14ac:dyDescent="0.2">
      <c r="A20" t="s">
        <v>15</v>
      </c>
      <c r="B20" s="96">
        <v>44256</v>
      </c>
      <c r="C20" t="s">
        <v>110</v>
      </c>
    </row>
    <row r="21" spans="1:3" ht="16" customHeight="1" x14ac:dyDescent="0.2">
      <c r="A21" t="s">
        <v>15</v>
      </c>
      <c r="B21" s="96">
        <v>44228</v>
      </c>
      <c r="C21" t="s">
        <v>111</v>
      </c>
    </row>
    <row r="22" spans="1:3" ht="16" customHeight="1" x14ac:dyDescent="0.2">
      <c r="A22" t="s">
        <v>15</v>
      </c>
      <c r="B22" s="96">
        <v>44197</v>
      </c>
      <c r="C22" t="s">
        <v>112</v>
      </c>
    </row>
    <row r="23" spans="1:3" ht="32" customHeight="1" x14ac:dyDescent="0.2">
      <c r="A23" t="s">
        <v>15</v>
      </c>
      <c r="B23" s="96">
        <v>44166</v>
      </c>
      <c r="C23" t="s">
        <v>113</v>
      </c>
    </row>
    <row r="24" spans="1:3" ht="16" customHeight="1" x14ac:dyDescent="0.2">
      <c r="A24" t="s">
        <v>15</v>
      </c>
      <c r="B24" s="96">
        <v>44136</v>
      </c>
      <c r="C24" t="s">
        <v>114</v>
      </c>
    </row>
    <row r="25" spans="1:3" ht="16" customHeight="1" x14ac:dyDescent="0.2">
      <c r="A25" t="s">
        <v>15</v>
      </c>
      <c r="B25" s="96">
        <v>44105</v>
      </c>
      <c r="C25" t="s">
        <v>115</v>
      </c>
    </row>
    <row r="26" spans="1:3" ht="16" customHeight="1" x14ac:dyDescent="0.2">
      <c r="A26" t="s">
        <v>15</v>
      </c>
      <c r="B26" s="96">
        <v>44075</v>
      </c>
      <c r="C26" t="s">
        <v>116</v>
      </c>
    </row>
    <row r="27" spans="1:3" ht="16" customHeight="1" x14ac:dyDescent="0.2">
      <c r="A27" t="s">
        <v>15</v>
      </c>
      <c r="B27" s="96">
        <v>44044</v>
      </c>
      <c r="C27" t="s">
        <v>117</v>
      </c>
    </row>
    <row r="28" spans="1:3" ht="16" customHeight="1" x14ac:dyDescent="0.2">
      <c r="A28" t="s">
        <v>15</v>
      </c>
      <c r="B28" s="96">
        <v>44013</v>
      </c>
      <c r="C28" t="s">
        <v>118</v>
      </c>
    </row>
    <row r="29" spans="1:3" ht="16" customHeight="1" x14ac:dyDescent="0.2">
      <c r="A29" t="s">
        <v>15</v>
      </c>
      <c r="B29" s="96">
        <v>43983</v>
      </c>
      <c r="C29" t="s">
        <v>119</v>
      </c>
    </row>
    <row r="30" spans="1:3" ht="16" customHeight="1" x14ac:dyDescent="0.2">
      <c r="A30" t="s">
        <v>15</v>
      </c>
      <c r="B30" s="96">
        <v>43952</v>
      </c>
      <c r="C30" t="s">
        <v>120</v>
      </c>
    </row>
    <row r="31" spans="1:3" ht="16" customHeight="1" x14ac:dyDescent="0.2">
      <c r="A31" t="s">
        <v>15</v>
      </c>
      <c r="B31" s="96">
        <v>43922</v>
      </c>
      <c r="C31" t="s">
        <v>121</v>
      </c>
    </row>
    <row r="32" spans="1:3" ht="16" customHeight="1" x14ac:dyDescent="0.2">
      <c r="A32" t="s">
        <v>15</v>
      </c>
      <c r="B32" s="96">
        <v>43891</v>
      </c>
      <c r="C32" t="s">
        <v>122</v>
      </c>
    </row>
    <row r="33" spans="1:3" ht="16" customHeight="1" x14ac:dyDescent="0.2">
      <c r="A33" t="s">
        <v>15</v>
      </c>
      <c r="B33" s="96">
        <v>43862</v>
      </c>
      <c r="C33" t="s">
        <v>123</v>
      </c>
    </row>
    <row r="34" spans="1:3" ht="16" customHeight="1" x14ac:dyDescent="0.2">
      <c r="A34" t="s">
        <v>15</v>
      </c>
      <c r="B34" s="96">
        <v>43831</v>
      </c>
      <c r="C34" t="s">
        <v>124</v>
      </c>
    </row>
    <row r="35" spans="1:3" ht="16" customHeight="1" x14ac:dyDescent="0.2">
      <c r="A35" t="s">
        <v>15</v>
      </c>
      <c r="B35" s="96">
        <v>43800</v>
      </c>
      <c r="C35" t="s">
        <v>125</v>
      </c>
    </row>
    <row r="36" spans="1:3" ht="17" customHeight="1" x14ac:dyDescent="0.2">
      <c r="A36" t="s">
        <v>15</v>
      </c>
      <c r="B36" s="96">
        <v>43770</v>
      </c>
      <c r="C36" t="s">
        <v>126</v>
      </c>
    </row>
    <row r="37" spans="1:3" ht="32" customHeight="1" thickBot="1" x14ac:dyDescent="0.25">
      <c r="A37" t="s">
        <v>15</v>
      </c>
      <c r="B37" s="96">
        <v>43739</v>
      </c>
      <c r="C37" t="s">
        <v>127</v>
      </c>
    </row>
    <row r="38" spans="1:3" ht="16" customHeight="1" x14ac:dyDescent="0.2">
      <c r="A38" t="s">
        <v>15</v>
      </c>
      <c r="B38" s="96">
        <v>43709</v>
      </c>
      <c r="C38" t="s">
        <v>128</v>
      </c>
    </row>
    <row r="39" spans="1:3" ht="16" customHeight="1" x14ac:dyDescent="0.2">
      <c r="A39" t="s">
        <v>15</v>
      </c>
      <c r="B39" s="96">
        <v>43678</v>
      </c>
      <c r="C39" t="s">
        <v>129</v>
      </c>
    </row>
    <row r="40" spans="1:3" ht="32" customHeight="1" x14ac:dyDescent="0.2">
      <c r="A40" t="s">
        <v>15</v>
      </c>
      <c r="B40" s="96">
        <v>43647</v>
      </c>
      <c r="C40" t="s">
        <v>130</v>
      </c>
    </row>
    <row r="41" spans="1:3" ht="48" customHeight="1" x14ac:dyDescent="0.2">
      <c r="A41" t="s">
        <v>15</v>
      </c>
      <c r="B41" s="96">
        <v>43617</v>
      </c>
      <c r="C41" t="s">
        <v>131</v>
      </c>
    </row>
    <row r="42" spans="1:3" ht="16" customHeight="1" x14ac:dyDescent="0.2">
      <c r="A42" t="s">
        <v>15</v>
      </c>
      <c r="B42" s="96">
        <v>43586</v>
      </c>
      <c r="C42" t="s">
        <v>132</v>
      </c>
    </row>
    <row r="43" spans="1:3" ht="16" customHeight="1" x14ac:dyDescent="0.2">
      <c r="A43" t="s">
        <v>15</v>
      </c>
      <c r="B43" s="96">
        <v>43556</v>
      </c>
      <c r="C43" t="s">
        <v>133</v>
      </c>
    </row>
    <row r="44" spans="1:3" ht="48" customHeight="1" x14ac:dyDescent="0.2">
      <c r="A44" t="s">
        <v>15</v>
      </c>
      <c r="B44" s="96">
        <v>43525</v>
      </c>
      <c r="C44" t="s">
        <v>134</v>
      </c>
    </row>
    <row r="45" spans="1:3" ht="32" customHeight="1" x14ac:dyDescent="0.2">
      <c r="A45" t="s">
        <v>15</v>
      </c>
      <c r="B45" s="96">
        <v>43497</v>
      </c>
      <c r="C45" t="s">
        <v>135</v>
      </c>
    </row>
    <row r="46" spans="1:3" ht="16" customHeight="1" x14ac:dyDescent="0.2">
      <c r="A46" t="s">
        <v>15</v>
      </c>
      <c r="B46" s="96">
        <v>43466</v>
      </c>
      <c r="C46" t="s">
        <v>136</v>
      </c>
    </row>
    <row r="47" spans="1:3" ht="32" customHeight="1" x14ac:dyDescent="0.2">
      <c r="A47" t="s">
        <v>9</v>
      </c>
      <c r="B47" s="96">
        <v>44774</v>
      </c>
      <c r="C47" t="s">
        <v>137</v>
      </c>
    </row>
    <row r="48" spans="1:3" ht="16" customHeight="1" x14ac:dyDescent="0.2">
      <c r="A48" t="s">
        <v>9</v>
      </c>
      <c r="B48" s="96">
        <v>44743</v>
      </c>
      <c r="C48" t="s">
        <v>138</v>
      </c>
    </row>
    <row r="49" spans="1:3" ht="16" customHeight="1" x14ac:dyDescent="0.2">
      <c r="A49" t="s">
        <v>9</v>
      </c>
      <c r="B49" s="96">
        <v>44713</v>
      </c>
      <c r="C49" t="s">
        <v>139</v>
      </c>
    </row>
    <row r="50" spans="1:3" ht="16" customHeight="1" x14ac:dyDescent="0.2">
      <c r="A50" t="s">
        <v>9</v>
      </c>
      <c r="B50" s="96">
        <v>44682</v>
      </c>
      <c r="C50" t="s">
        <v>140</v>
      </c>
    </row>
    <row r="51" spans="1:3" ht="16" customHeight="1" x14ac:dyDescent="0.2">
      <c r="A51" t="s">
        <v>9</v>
      </c>
      <c r="B51" s="96">
        <v>44621</v>
      </c>
      <c r="C51" t="s">
        <v>141</v>
      </c>
    </row>
    <row r="52" spans="1:3" ht="16" customHeight="1" x14ac:dyDescent="0.2">
      <c r="A52" t="s">
        <v>9</v>
      </c>
      <c r="B52" s="96">
        <v>44593</v>
      </c>
      <c r="C52" t="s">
        <v>142</v>
      </c>
    </row>
    <row r="53" spans="1:3" ht="16" customHeight="1" x14ac:dyDescent="0.2">
      <c r="A53" t="s">
        <v>9</v>
      </c>
      <c r="B53" s="96">
        <v>44562</v>
      </c>
      <c r="C53" t="s">
        <v>143</v>
      </c>
    </row>
    <row r="54" spans="1:3" ht="16" customHeight="1" x14ac:dyDescent="0.2">
      <c r="A54" t="s">
        <v>9</v>
      </c>
      <c r="B54" s="96">
        <v>44470</v>
      </c>
      <c r="C54" t="s">
        <v>144</v>
      </c>
    </row>
    <row r="55" spans="1:3" ht="16" customHeight="1" x14ac:dyDescent="0.2">
      <c r="A55" t="s">
        <v>9</v>
      </c>
      <c r="B55" s="96">
        <v>44440</v>
      </c>
      <c r="C55" t="s">
        <v>145</v>
      </c>
    </row>
    <row r="56" spans="1:3" ht="32" customHeight="1" x14ac:dyDescent="0.2">
      <c r="A56" t="s">
        <v>9</v>
      </c>
      <c r="B56" s="96">
        <v>44409</v>
      </c>
      <c r="C56" t="s">
        <v>146</v>
      </c>
    </row>
    <row r="57" spans="1:3" ht="32" customHeight="1" x14ac:dyDescent="0.2">
      <c r="A57" t="s">
        <v>9</v>
      </c>
      <c r="B57" s="96">
        <v>44378</v>
      </c>
      <c r="C57" t="s">
        <v>147</v>
      </c>
    </row>
    <row r="58" spans="1:3" ht="16" customHeight="1" x14ac:dyDescent="0.2">
      <c r="A58" t="s">
        <v>9</v>
      </c>
      <c r="B58" s="96">
        <v>44348</v>
      </c>
      <c r="C58" t="s">
        <v>148</v>
      </c>
    </row>
    <row r="59" spans="1:3" ht="16" customHeight="1" x14ac:dyDescent="0.2">
      <c r="A59" t="s">
        <v>9</v>
      </c>
      <c r="B59" s="96">
        <v>44317</v>
      </c>
      <c r="C59" t="s">
        <v>149</v>
      </c>
    </row>
    <row r="60" spans="1:3" ht="32" customHeight="1" x14ac:dyDescent="0.2">
      <c r="A60" t="s">
        <v>9</v>
      </c>
      <c r="B60" s="96">
        <v>44287</v>
      </c>
      <c r="C60" t="s">
        <v>150</v>
      </c>
    </row>
    <row r="61" spans="1:3" ht="16" customHeight="1" x14ac:dyDescent="0.2">
      <c r="A61" t="s">
        <v>9</v>
      </c>
      <c r="B61" s="96">
        <v>44256</v>
      </c>
      <c r="C61" t="s">
        <v>151</v>
      </c>
    </row>
    <row r="62" spans="1:3" ht="32" customHeight="1" x14ac:dyDescent="0.2">
      <c r="A62" t="s">
        <v>9</v>
      </c>
      <c r="B62" s="96">
        <v>44228</v>
      </c>
      <c r="C62" t="s">
        <v>152</v>
      </c>
    </row>
    <row r="63" spans="1:3" ht="16" customHeight="1" x14ac:dyDescent="0.2">
      <c r="A63" t="s">
        <v>9</v>
      </c>
      <c r="B63" s="96">
        <v>44197</v>
      </c>
      <c r="C63" t="s">
        <v>153</v>
      </c>
    </row>
    <row r="64" spans="1:3" ht="16" customHeight="1" x14ac:dyDescent="0.2">
      <c r="A64" t="s">
        <v>9</v>
      </c>
      <c r="B64" s="96">
        <v>44166</v>
      </c>
      <c r="C64" t="s">
        <v>154</v>
      </c>
    </row>
    <row r="65" spans="1:3" ht="16" customHeight="1" x14ac:dyDescent="0.2">
      <c r="A65" t="s">
        <v>9</v>
      </c>
      <c r="B65" s="96">
        <v>44136</v>
      </c>
      <c r="C65" t="s">
        <v>155</v>
      </c>
    </row>
    <row r="66" spans="1:3" ht="32" customHeight="1" x14ac:dyDescent="0.2">
      <c r="A66" t="s">
        <v>9</v>
      </c>
      <c r="B66" s="96">
        <v>44105</v>
      </c>
      <c r="C66" t="s">
        <v>156</v>
      </c>
    </row>
    <row r="67" spans="1:3" ht="16" customHeight="1" x14ac:dyDescent="0.2">
      <c r="A67" t="s">
        <v>9</v>
      </c>
      <c r="B67" s="96">
        <v>44075</v>
      </c>
      <c r="C67" t="s">
        <v>157</v>
      </c>
    </row>
    <row r="68" spans="1:3" ht="32" customHeight="1" x14ac:dyDescent="0.2">
      <c r="A68" t="s">
        <v>9</v>
      </c>
      <c r="B68" s="96">
        <v>44044</v>
      </c>
      <c r="C68" t="s">
        <v>158</v>
      </c>
    </row>
    <row r="69" spans="1:3" ht="17" customHeight="1" x14ac:dyDescent="0.2">
      <c r="A69" t="s">
        <v>9</v>
      </c>
      <c r="B69" s="96">
        <v>44013</v>
      </c>
      <c r="C69" t="s">
        <v>159</v>
      </c>
    </row>
    <row r="70" spans="1:3" ht="32" customHeight="1" x14ac:dyDescent="0.2">
      <c r="A70" t="s">
        <v>9</v>
      </c>
      <c r="B70" s="96">
        <v>43952</v>
      </c>
      <c r="C70" t="s">
        <v>160</v>
      </c>
    </row>
    <row r="71" spans="1:3" ht="32" customHeight="1" thickBot="1" x14ac:dyDescent="0.25">
      <c r="A71" t="s">
        <v>9</v>
      </c>
      <c r="B71" s="96">
        <v>43922</v>
      </c>
      <c r="C71" t="s">
        <v>161</v>
      </c>
    </row>
    <row r="72" spans="1:3" ht="16" customHeight="1" x14ac:dyDescent="0.2">
      <c r="A72" t="s">
        <v>9</v>
      </c>
      <c r="B72" s="96">
        <v>43891</v>
      </c>
      <c r="C72" t="s">
        <v>162</v>
      </c>
    </row>
    <row r="73" spans="1:3" ht="16" customHeight="1" x14ac:dyDescent="0.2">
      <c r="A73" t="s">
        <v>9</v>
      </c>
      <c r="B73" s="96">
        <v>43862</v>
      </c>
      <c r="C73" t="s">
        <v>163</v>
      </c>
    </row>
    <row r="74" spans="1:3" ht="16" customHeight="1" x14ac:dyDescent="0.2">
      <c r="A74" t="s">
        <v>9</v>
      </c>
      <c r="B74" s="96">
        <v>43831</v>
      </c>
      <c r="C74" t="s">
        <v>164</v>
      </c>
    </row>
    <row r="75" spans="1:3" ht="16" customHeight="1" x14ac:dyDescent="0.2">
      <c r="A75" t="s">
        <v>9</v>
      </c>
      <c r="B75" s="96">
        <v>43800</v>
      </c>
      <c r="C75" t="s">
        <v>165</v>
      </c>
    </row>
    <row r="76" spans="1:3" ht="16" customHeight="1" x14ac:dyDescent="0.2">
      <c r="A76" t="s">
        <v>9</v>
      </c>
      <c r="B76" s="96">
        <v>43770</v>
      </c>
      <c r="C76" t="s">
        <v>166</v>
      </c>
    </row>
    <row r="77" spans="1:3" ht="32" customHeight="1" x14ac:dyDescent="0.2">
      <c r="A77" t="s">
        <v>9</v>
      </c>
      <c r="B77" s="96">
        <v>43739</v>
      </c>
      <c r="C77" t="s">
        <v>167</v>
      </c>
    </row>
    <row r="78" spans="1:3" ht="16" customHeight="1" x14ac:dyDescent="0.2">
      <c r="A78" t="s">
        <v>9</v>
      </c>
      <c r="B78" s="96">
        <v>43709</v>
      </c>
      <c r="C78" t="s">
        <v>168</v>
      </c>
    </row>
    <row r="79" spans="1:3" ht="32" customHeight="1" x14ac:dyDescent="0.2">
      <c r="A79" t="s">
        <v>9</v>
      </c>
      <c r="B79" s="96">
        <v>43678</v>
      </c>
      <c r="C79" t="s">
        <v>169</v>
      </c>
    </row>
    <row r="80" spans="1:3" ht="32" customHeight="1" x14ac:dyDescent="0.2">
      <c r="A80" t="s">
        <v>9</v>
      </c>
      <c r="B80" s="96">
        <v>43617</v>
      </c>
      <c r="C80" t="s">
        <v>170</v>
      </c>
    </row>
    <row r="81" spans="1:3" ht="16" customHeight="1" x14ac:dyDescent="0.2">
      <c r="A81" t="s">
        <v>9</v>
      </c>
      <c r="B81" s="96">
        <v>43586</v>
      </c>
      <c r="C81" t="s">
        <v>171</v>
      </c>
    </row>
    <row r="82" spans="1:3" ht="32" customHeight="1" x14ac:dyDescent="0.2">
      <c r="A82" t="s">
        <v>9</v>
      </c>
      <c r="B82" s="96">
        <v>43556</v>
      </c>
      <c r="C82" t="s">
        <v>172</v>
      </c>
    </row>
    <row r="83" spans="1:3" ht="16" customHeight="1" x14ac:dyDescent="0.2">
      <c r="A83" t="s">
        <v>9</v>
      </c>
      <c r="B83" s="96">
        <v>43525</v>
      </c>
      <c r="C83" t="s">
        <v>173</v>
      </c>
    </row>
    <row r="84" spans="1:3" ht="16" customHeight="1" x14ac:dyDescent="0.2">
      <c r="A84" t="s">
        <v>9</v>
      </c>
      <c r="B84" s="96">
        <v>43497</v>
      </c>
      <c r="C84" t="s">
        <v>174</v>
      </c>
    </row>
    <row r="85" spans="1:3" ht="33" customHeight="1" x14ac:dyDescent="0.2">
      <c r="A85" t="s">
        <v>9</v>
      </c>
      <c r="B85" s="96">
        <v>43466</v>
      </c>
      <c r="C85" t="s">
        <v>175</v>
      </c>
    </row>
    <row r="86" spans="1:3" ht="32" customHeight="1" x14ac:dyDescent="0.2">
      <c r="A86" t="s">
        <v>14</v>
      </c>
      <c r="B86" s="96">
        <v>44713</v>
      </c>
      <c r="C86" t="s">
        <v>176</v>
      </c>
    </row>
    <row r="87" spans="1:3" ht="32" customHeight="1" x14ac:dyDescent="0.2">
      <c r="A87" t="s">
        <v>14</v>
      </c>
      <c r="B87" s="96">
        <v>44652</v>
      </c>
      <c r="C87" t="s">
        <v>177</v>
      </c>
    </row>
    <row r="88" spans="1:3" ht="32" customHeight="1" thickBot="1" x14ac:dyDescent="0.25">
      <c r="A88" t="s">
        <v>14</v>
      </c>
      <c r="B88" s="96">
        <v>44593</v>
      </c>
      <c r="C88" t="s">
        <v>178</v>
      </c>
    </row>
    <row r="89" spans="1:3" ht="32" customHeight="1" x14ac:dyDescent="0.2">
      <c r="A89" t="s">
        <v>14</v>
      </c>
      <c r="B89" s="96">
        <v>44562</v>
      </c>
      <c r="C89" t="s">
        <v>179</v>
      </c>
    </row>
    <row r="90" spans="1:3" ht="32" customHeight="1" x14ac:dyDescent="0.2">
      <c r="A90" t="s">
        <v>14</v>
      </c>
      <c r="B90" s="96">
        <v>44470</v>
      </c>
      <c r="C90" t="s">
        <v>180</v>
      </c>
    </row>
    <row r="91" spans="1:3" ht="16" customHeight="1" x14ac:dyDescent="0.2">
      <c r="A91" t="s">
        <v>14</v>
      </c>
      <c r="B91" s="96">
        <v>44440</v>
      </c>
      <c r="C91" t="s">
        <v>181</v>
      </c>
    </row>
    <row r="92" spans="1:3" ht="32" customHeight="1" x14ac:dyDescent="0.2">
      <c r="A92" t="s">
        <v>14</v>
      </c>
      <c r="B92" s="96">
        <v>44409</v>
      </c>
      <c r="C92" t="s">
        <v>182</v>
      </c>
    </row>
    <row r="93" spans="1:3" ht="16" customHeight="1" x14ac:dyDescent="0.2">
      <c r="A93" t="s">
        <v>14</v>
      </c>
      <c r="B93" s="96">
        <v>44378</v>
      </c>
      <c r="C93" t="s">
        <v>183</v>
      </c>
    </row>
    <row r="94" spans="1:3" ht="16" customHeight="1" x14ac:dyDescent="0.2">
      <c r="A94" t="s">
        <v>14</v>
      </c>
      <c r="B94" s="96">
        <v>44348</v>
      </c>
      <c r="C94" t="s">
        <v>184</v>
      </c>
    </row>
    <row r="95" spans="1:3" ht="16" customHeight="1" x14ac:dyDescent="0.2">
      <c r="A95" t="s">
        <v>14</v>
      </c>
      <c r="B95" s="96">
        <v>44317</v>
      </c>
      <c r="C95" t="s">
        <v>185</v>
      </c>
    </row>
    <row r="96" spans="1:3" ht="16" customHeight="1" x14ac:dyDescent="0.2">
      <c r="A96" t="s">
        <v>14</v>
      </c>
      <c r="B96" s="96">
        <v>44287</v>
      </c>
      <c r="C96" t="s">
        <v>186</v>
      </c>
    </row>
    <row r="97" spans="1:3" ht="16" customHeight="1" x14ac:dyDescent="0.2">
      <c r="A97" t="s">
        <v>14</v>
      </c>
      <c r="B97" s="96">
        <v>44256</v>
      </c>
      <c r="C97" t="s">
        <v>187</v>
      </c>
    </row>
    <row r="98" spans="1:3" ht="16" customHeight="1" x14ac:dyDescent="0.2">
      <c r="A98" t="s">
        <v>14</v>
      </c>
      <c r="B98" s="96">
        <v>44228</v>
      </c>
      <c r="C98" t="s">
        <v>188</v>
      </c>
    </row>
    <row r="99" spans="1:3" ht="32" customHeight="1" x14ac:dyDescent="0.2">
      <c r="A99" t="s">
        <v>14</v>
      </c>
      <c r="B99" s="96">
        <v>44197</v>
      </c>
      <c r="C99" t="s">
        <v>189</v>
      </c>
    </row>
    <row r="100" spans="1:3" ht="32" customHeight="1" x14ac:dyDescent="0.2">
      <c r="A100" t="s">
        <v>14</v>
      </c>
      <c r="B100" s="96">
        <v>44166</v>
      </c>
      <c r="C100" t="s">
        <v>190</v>
      </c>
    </row>
    <row r="101" spans="1:3" ht="16" customHeight="1" x14ac:dyDescent="0.2">
      <c r="A101" t="s">
        <v>14</v>
      </c>
      <c r="B101" s="96">
        <v>44136</v>
      </c>
      <c r="C101" t="s">
        <v>191</v>
      </c>
    </row>
    <row r="102" spans="1:3" ht="16" customHeight="1" x14ac:dyDescent="0.2">
      <c r="A102" t="s">
        <v>14</v>
      </c>
      <c r="B102" s="96">
        <v>44105</v>
      </c>
      <c r="C102" t="s">
        <v>192</v>
      </c>
    </row>
    <row r="103" spans="1:3" ht="16" customHeight="1" x14ac:dyDescent="0.2">
      <c r="A103" t="s">
        <v>14</v>
      </c>
      <c r="B103" s="96">
        <v>44075</v>
      </c>
      <c r="C103" t="s">
        <v>193</v>
      </c>
    </row>
    <row r="104" spans="1:3" ht="16" customHeight="1" x14ac:dyDescent="0.2">
      <c r="A104" t="s">
        <v>14</v>
      </c>
      <c r="B104" s="96">
        <v>44044</v>
      </c>
      <c r="C104" t="s">
        <v>194</v>
      </c>
    </row>
    <row r="105" spans="1:3" ht="16" customHeight="1" x14ac:dyDescent="0.2">
      <c r="A105" t="s">
        <v>14</v>
      </c>
      <c r="B105" s="96">
        <v>44013</v>
      </c>
      <c r="C105" t="s">
        <v>195</v>
      </c>
    </row>
    <row r="106" spans="1:3" ht="16" customHeight="1" x14ac:dyDescent="0.2">
      <c r="A106" t="s">
        <v>14</v>
      </c>
      <c r="B106" s="96">
        <v>43983</v>
      </c>
      <c r="C106" t="s">
        <v>196</v>
      </c>
    </row>
    <row r="107" spans="1:3" ht="32" customHeight="1" x14ac:dyDescent="0.2">
      <c r="A107" t="s">
        <v>14</v>
      </c>
      <c r="B107" s="96">
        <v>43952</v>
      </c>
      <c r="C107" t="s">
        <v>197</v>
      </c>
    </row>
    <row r="108" spans="1:3" ht="16" customHeight="1" x14ac:dyDescent="0.2">
      <c r="A108" t="s">
        <v>14</v>
      </c>
      <c r="B108" s="96">
        <v>43891</v>
      </c>
      <c r="C108" t="s">
        <v>198</v>
      </c>
    </row>
    <row r="109" spans="1:3" ht="16" customHeight="1" x14ac:dyDescent="0.2">
      <c r="A109" t="s">
        <v>14</v>
      </c>
      <c r="B109" s="96">
        <v>43862</v>
      </c>
      <c r="C109" t="s">
        <v>199</v>
      </c>
    </row>
    <row r="110" spans="1:3" ht="16" customHeight="1" x14ac:dyDescent="0.2">
      <c r="A110" t="s">
        <v>14</v>
      </c>
      <c r="B110" s="96">
        <v>43831</v>
      </c>
      <c r="C110" t="s">
        <v>200</v>
      </c>
    </row>
    <row r="111" spans="1:3" ht="16" customHeight="1" x14ac:dyDescent="0.2">
      <c r="A111" t="s">
        <v>14</v>
      </c>
      <c r="B111" s="96">
        <v>43800</v>
      </c>
      <c r="C111" t="s">
        <v>201</v>
      </c>
    </row>
    <row r="112" spans="1:3" ht="16" customHeight="1" x14ac:dyDescent="0.2">
      <c r="A112" t="s">
        <v>14</v>
      </c>
      <c r="B112" s="96">
        <v>43739</v>
      </c>
      <c r="C112" t="s">
        <v>202</v>
      </c>
    </row>
    <row r="113" spans="1:3" ht="16" customHeight="1" x14ac:dyDescent="0.2">
      <c r="A113" t="s">
        <v>14</v>
      </c>
      <c r="B113" s="96">
        <v>43709</v>
      </c>
      <c r="C113" t="s">
        <v>203</v>
      </c>
    </row>
    <row r="114" spans="1:3" ht="32" customHeight="1" x14ac:dyDescent="0.2">
      <c r="A114" t="s">
        <v>14</v>
      </c>
      <c r="B114" s="96">
        <v>43678</v>
      </c>
      <c r="C114" t="s">
        <v>204</v>
      </c>
    </row>
    <row r="115" spans="1:3" ht="16" customHeight="1" x14ac:dyDescent="0.2">
      <c r="A115" t="s">
        <v>14</v>
      </c>
      <c r="B115" s="96">
        <v>43647</v>
      </c>
      <c r="C115" t="s">
        <v>205</v>
      </c>
    </row>
    <row r="116" spans="1:3" ht="17" customHeight="1" x14ac:dyDescent="0.2">
      <c r="A116" t="s">
        <v>14</v>
      </c>
      <c r="B116" s="96">
        <v>43617</v>
      </c>
      <c r="C116" t="s">
        <v>206</v>
      </c>
    </row>
    <row r="117" spans="1:3" ht="30" customHeight="1" x14ac:dyDescent="0.2">
      <c r="A117" t="s">
        <v>14</v>
      </c>
      <c r="B117" s="96">
        <v>43556</v>
      </c>
      <c r="C117" t="s">
        <v>207</v>
      </c>
    </row>
    <row r="118" spans="1:3" ht="32" customHeight="1" x14ac:dyDescent="0.2">
      <c r="A118" t="s">
        <v>14</v>
      </c>
      <c r="B118" s="96">
        <v>43525</v>
      </c>
      <c r="C118" t="s">
        <v>208</v>
      </c>
    </row>
    <row r="119" spans="1:3" ht="16" customHeight="1" x14ac:dyDescent="0.2">
      <c r="A119" t="s">
        <v>14</v>
      </c>
      <c r="B119" s="96">
        <v>43497</v>
      </c>
      <c r="C119" t="s">
        <v>209</v>
      </c>
    </row>
    <row r="120" spans="1:3" ht="16" customHeight="1" thickBot="1" x14ac:dyDescent="0.25">
      <c r="A120" t="s">
        <v>14</v>
      </c>
      <c r="B120" s="96">
        <v>43466</v>
      </c>
      <c r="C120" t="s">
        <v>210</v>
      </c>
    </row>
    <row r="121" spans="1:3" ht="32" customHeight="1" x14ac:dyDescent="0.2">
      <c r="A121" t="s">
        <v>19</v>
      </c>
      <c r="B121" s="96">
        <v>44743</v>
      </c>
      <c r="C121" t="s">
        <v>211</v>
      </c>
    </row>
    <row r="122" spans="1:3" ht="16" customHeight="1" x14ac:dyDescent="0.2">
      <c r="A122" t="s">
        <v>19</v>
      </c>
      <c r="B122" s="96">
        <v>44713</v>
      </c>
      <c r="C122" t="s">
        <v>212</v>
      </c>
    </row>
    <row r="123" spans="1:3" ht="16" customHeight="1" x14ac:dyDescent="0.2">
      <c r="A123" t="s">
        <v>19</v>
      </c>
      <c r="B123" s="96">
        <v>44682</v>
      </c>
      <c r="C123" t="s">
        <v>213</v>
      </c>
    </row>
    <row r="124" spans="1:3" ht="32" customHeight="1" x14ac:dyDescent="0.2">
      <c r="A124" t="s">
        <v>19</v>
      </c>
      <c r="B124" s="96">
        <v>44652</v>
      </c>
      <c r="C124" t="s">
        <v>214</v>
      </c>
    </row>
    <row r="125" spans="1:3" ht="16" customHeight="1" x14ac:dyDescent="0.2">
      <c r="A125" t="s">
        <v>19</v>
      </c>
      <c r="B125" s="96">
        <v>44621</v>
      </c>
      <c r="C125" t="s">
        <v>215</v>
      </c>
    </row>
    <row r="126" spans="1:3" ht="32" customHeight="1" x14ac:dyDescent="0.2">
      <c r="A126" t="s">
        <v>19</v>
      </c>
      <c r="B126" s="96">
        <v>44593</v>
      </c>
      <c r="C126" t="s">
        <v>216</v>
      </c>
    </row>
    <row r="127" spans="1:3" ht="32" customHeight="1" x14ac:dyDescent="0.2">
      <c r="A127" t="s">
        <v>19</v>
      </c>
      <c r="B127" s="96">
        <v>44562</v>
      </c>
      <c r="C127" t="s">
        <v>217</v>
      </c>
    </row>
    <row r="128" spans="1:3" ht="16" customHeight="1" x14ac:dyDescent="0.2">
      <c r="A128" t="s">
        <v>19</v>
      </c>
      <c r="B128" s="96">
        <v>44531</v>
      </c>
      <c r="C128" t="s">
        <v>218</v>
      </c>
    </row>
    <row r="129" spans="1:3" ht="32" customHeight="1" x14ac:dyDescent="0.2">
      <c r="A129" t="s">
        <v>10</v>
      </c>
      <c r="B129" s="96">
        <v>44774</v>
      </c>
      <c r="C129" t="s">
        <v>219</v>
      </c>
    </row>
    <row r="130" spans="1:3" ht="32" customHeight="1" x14ac:dyDescent="0.2">
      <c r="A130" t="s">
        <v>10</v>
      </c>
      <c r="B130" s="96">
        <v>44743</v>
      </c>
      <c r="C130" t="s">
        <v>220</v>
      </c>
    </row>
    <row r="131" spans="1:3" ht="32" customHeight="1" x14ac:dyDescent="0.2">
      <c r="A131" t="s">
        <v>10</v>
      </c>
      <c r="B131" s="96">
        <v>44713</v>
      </c>
      <c r="C131" t="s">
        <v>221</v>
      </c>
    </row>
    <row r="132" spans="1:3" ht="32" customHeight="1" x14ac:dyDescent="0.2">
      <c r="A132" t="s">
        <v>10</v>
      </c>
      <c r="B132" s="96">
        <v>44682</v>
      </c>
      <c r="C132" t="s">
        <v>222</v>
      </c>
    </row>
    <row r="133" spans="1:3" ht="16" customHeight="1" x14ac:dyDescent="0.2">
      <c r="A133" t="s">
        <v>10</v>
      </c>
      <c r="B133" s="96">
        <v>44652</v>
      </c>
      <c r="C133" t="s">
        <v>223</v>
      </c>
    </row>
    <row r="134" spans="1:3" ht="32" customHeight="1" x14ac:dyDescent="0.2">
      <c r="A134" t="s">
        <v>10</v>
      </c>
      <c r="B134" s="96">
        <v>44621</v>
      </c>
      <c r="C134" t="s">
        <v>224</v>
      </c>
    </row>
    <row r="135" spans="1:3" ht="16" customHeight="1" x14ac:dyDescent="0.2">
      <c r="A135" t="s">
        <v>10</v>
      </c>
      <c r="B135" s="96">
        <v>44593</v>
      </c>
      <c r="C135" t="s">
        <v>225</v>
      </c>
    </row>
    <row r="136" spans="1:3" ht="16" customHeight="1" x14ac:dyDescent="0.2">
      <c r="A136" t="s">
        <v>10</v>
      </c>
      <c r="B136" s="96">
        <v>44562</v>
      </c>
      <c r="C136" t="s">
        <v>226</v>
      </c>
    </row>
    <row r="137" spans="1:3" ht="16" customHeight="1" x14ac:dyDescent="0.2">
      <c r="A137" t="s">
        <v>10</v>
      </c>
      <c r="B137" s="96">
        <v>44531</v>
      </c>
      <c r="C137" t="s">
        <v>227</v>
      </c>
    </row>
    <row r="138" spans="1:3" ht="16" customHeight="1" x14ac:dyDescent="0.2">
      <c r="A138" t="s">
        <v>10</v>
      </c>
      <c r="B138" s="96">
        <v>44470</v>
      </c>
      <c r="C138" t="s">
        <v>228</v>
      </c>
    </row>
    <row r="139" spans="1:3" ht="16" customHeight="1" x14ac:dyDescent="0.2">
      <c r="A139" t="s">
        <v>10</v>
      </c>
      <c r="B139" s="96">
        <v>44440</v>
      </c>
      <c r="C139" t="s">
        <v>229</v>
      </c>
    </row>
    <row r="140" spans="1:3" ht="16" customHeight="1" x14ac:dyDescent="0.2">
      <c r="A140" t="s">
        <v>10</v>
      </c>
      <c r="B140" s="96">
        <v>44409</v>
      </c>
      <c r="C140" t="s">
        <v>230</v>
      </c>
    </row>
    <row r="141" spans="1:3" ht="16" customHeight="1" x14ac:dyDescent="0.2">
      <c r="A141" t="s">
        <v>10</v>
      </c>
      <c r="B141" s="96">
        <v>44378</v>
      </c>
      <c r="C141" t="s">
        <v>231</v>
      </c>
    </row>
    <row r="142" spans="1:3" ht="32" customHeight="1" x14ac:dyDescent="0.2">
      <c r="A142" t="s">
        <v>10</v>
      </c>
      <c r="B142" s="96">
        <v>44348</v>
      </c>
      <c r="C142" t="s">
        <v>232</v>
      </c>
    </row>
    <row r="143" spans="1:3" ht="16" customHeight="1" x14ac:dyDescent="0.2">
      <c r="A143" t="s">
        <v>10</v>
      </c>
      <c r="B143" s="96">
        <v>44317</v>
      </c>
      <c r="C143" t="s">
        <v>233</v>
      </c>
    </row>
    <row r="144" spans="1:3" ht="16" customHeight="1" x14ac:dyDescent="0.2">
      <c r="A144" t="s">
        <v>10</v>
      </c>
      <c r="B144" s="96">
        <v>44287</v>
      </c>
      <c r="C144" t="s">
        <v>234</v>
      </c>
    </row>
    <row r="145" spans="1:3" ht="16" customHeight="1" x14ac:dyDescent="0.2">
      <c r="A145" t="s">
        <v>10</v>
      </c>
      <c r="B145" s="96">
        <v>44256</v>
      </c>
      <c r="C145" t="s">
        <v>235</v>
      </c>
    </row>
    <row r="146" spans="1:3" ht="16" customHeight="1" x14ac:dyDescent="0.2">
      <c r="A146" t="s">
        <v>10</v>
      </c>
      <c r="B146" s="96">
        <v>44228</v>
      </c>
      <c r="C146" t="s">
        <v>236</v>
      </c>
    </row>
    <row r="147" spans="1:3" ht="32" customHeight="1" x14ac:dyDescent="0.2">
      <c r="A147" t="s">
        <v>10</v>
      </c>
      <c r="B147" s="96">
        <v>44197</v>
      </c>
      <c r="C147" t="s">
        <v>237</v>
      </c>
    </row>
    <row r="148" spans="1:3" ht="17" customHeight="1" x14ac:dyDescent="0.2">
      <c r="A148" t="s">
        <v>10</v>
      </c>
      <c r="B148" s="96">
        <v>44166</v>
      </c>
      <c r="C148" t="s">
        <v>238</v>
      </c>
    </row>
    <row r="149" spans="1:3" ht="30" customHeight="1" x14ac:dyDescent="0.2">
      <c r="A149" t="s">
        <v>10</v>
      </c>
      <c r="B149" s="96">
        <v>44136</v>
      </c>
      <c r="C149" t="s">
        <v>239</v>
      </c>
    </row>
    <row r="150" spans="1:3" ht="32" customHeight="1" x14ac:dyDescent="0.2">
      <c r="A150" t="s">
        <v>10</v>
      </c>
      <c r="B150" s="96">
        <v>44105</v>
      </c>
      <c r="C150" t="s">
        <v>240</v>
      </c>
    </row>
    <row r="151" spans="1:3" ht="16" customHeight="1" x14ac:dyDescent="0.2">
      <c r="A151" t="s">
        <v>10</v>
      </c>
      <c r="B151" s="96">
        <v>44075</v>
      </c>
      <c r="C151" t="s">
        <v>241</v>
      </c>
    </row>
    <row r="152" spans="1:3" ht="32" customHeight="1" x14ac:dyDescent="0.2">
      <c r="A152" t="s">
        <v>10</v>
      </c>
      <c r="B152" s="96">
        <v>44044</v>
      </c>
      <c r="C152" t="s">
        <v>242</v>
      </c>
    </row>
    <row r="153" spans="1:3" ht="16" customHeight="1" thickBot="1" x14ac:dyDescent="0.25">
      <c r="A153" t="s">
        <v>10</v>
      </c>
      <c r="B153" s="96">
        <v>44013</v>
      </c>
      <c r="C153" t="s">
        <v>243</v>
      </c>
    </row>
    <row r="154" spans="1:3" ht="16" customHeight="1" x14ac:dyDescent="0.2">
      <c r="A154" t="s">
        <v>10</v>
      </c>
      <c r="B154" s="96">
        <v>43983</v>
      </c>
      <c r="C154" t="s">
        <v>244</v>
      </c>
    </row>
    <row r="155" spans="1:3" ht="16" customHeight="1" x14ac:dyDescent="0.2">
      <c r="A155" t="s">
        <v>10</v>
      </c>
      <c r="B155" s="96">
        <v>43952</v>
      </c>
      <c r="C155" t="s">
        <v>245</v>
      </c>
    </row>
    <row r="156" spans="1:3" ht="16" customHeight="1" x14ac:dyDescent="0.2">
      <c r="A156" t="s">
        <v>10</v>
      </c>
      <c r="B156" s="96">
        <v>43922</v>
      </c>
      <c r="C156" t="s">
        <v>246</v>
      </c>
    </row>
    <row r="157" spans="1:3" ht="32" customHeight="1" x14ac:dyDescent="0.2">
      <c r="A157" t="s">
        <v>10</v>
      </c>
      <c r="B157" s="96">
        <v>43891</v>
      </c>
      <c r="C157" t="s">
        <v>247</v>
      </c>
    </row>
    <row r="158" spans="1:3" ht="16" customHeight="1" x14ac:dyDescent="0.2">
      <c r="A158" t="s">
        <v>10</v>
      </c>
      <c r="B158" s="96">
        <v>43862</v>
      </c>
      <c r="C158" t="s">
        <v>248</v>
      </c>
    </row>
    <row r="159" spans="1:3" ht="16" customHeight="1" x14ac:dyDescent="0.2">
      <c r="A159" t="s">
        <v>10</v>
      </c>
      <c r="B159" s="96">
        <v>43831</v>
      </c>
      <c r="C159" t="s">
        <v>249</v>
      </c>
    </row>
    <row r="160" spans="1:3" ht="16" customHeight="1" x14ac:dyDescent="0.2">
      <c r="A160" t="s">
        <v>10</v>
      </c>
      <c r="B160" s="96">
        <v>43800</v>
      </c>
      <c r="C160" t="s">
        <v>250</v>
      </c>
    </row>
    <row r="161" spans="1:3" ht="16" customHeight="1" x14ac:dyDescent="0.2">
      <c r="A161" t="s">
        <v>10</v>
      </c>
      <c r="B161" s="96">
        <v>43739</v>
      </c>
      <c r="C161" t="s">
        <v>251</v>
      </c>
    </row>
    <row r="162" spans="1:3" ht="16" customHeight="1" x14ac:dyDescent="0.2">
      <c r="A162" t="s">
        <v>10</v>
      </c>
      <c r="B162" s="96">
        <v>43709</v>
      </c>
      <c r="C162" t="s">
        <v>252</v>
      </c>
    </row>
    <row r="163" spans="1:3" ht="16" customHeight="1" x14ac:dyDescent="0.2">
      <c r="A163" t="s">
        <v>10</v>
      </c>
      <c r="B163" s="96">
        <v>43678</v>
      </c>
      <c r="C163" t="s">
        <v>253</v>
      </c>
    </row>
    <row r="164" spans="1:3" ht="16" customHeight="1" x14ac:dyDescent="0.2">
      <c r="A164" t="s">
        <v>10</v>
      </c>
      <c r="B164" s="96">
        <v>43647</v>
      </c>
      <c r="C164" t="s">
        <v>254</v>
      </c>
    </row>
    <row r="165" spans="1:3" ht="16" customHeight="1" x14ac:dyDescent="0.2">
      <c r="A165" t="s">
        <v>10</v>
      </c>
      <c r="B165" s="96">
        <v>43617</v>
      </c>
      <c r="C165" t="s">
        <v>255</v>
      </c>
    </row>
    <row r="166" spans="1:3" ht="16" customHeight="1" x14ac:dyDescent="0.2">
      <c r="A166" t="s">
        <v>10</v>
      </c>
      <c r="B166" s="96">
        <v>43586</v>
      </c>
      <c r="C166" t="s">
        <v>256</v>
      </c>
    </row>
    <row r="167" spans="1:3" ht="16" customHeight="1" x14ac:dyDescent="0.2">
      <c r="A167" t="s">
        <v>10</v>
      </c>
      <c r="B167" s="96">
        <v>43556</v>
      </c>
      <c r="C167" t="s">
        <v>257</v>
      </c>
    </row>
    <row r="168" spans="1:3" ht="17" customHeight="1" x14ac:dyDescent="0.2">
      <c r="A168" t="s">
        <v>10</v>
      </c>
      <c r="B168" s="96">
        <v>43525</v>
      </c>
      <c r="C168" t="s">
        <v>258</v>
      </c>
    </row>
    <row r="169" spans="1:3" ht="48" customHeight="1" x14ac:dyDescent="0.2">
      <c r="A169" t="s">
        <v>10</v>
      </c>
      <c r="B169" s="96">
        <v>43466</v>
      </c>
      <c r="C169" t="s">
        <v>259</v>
      </c>
    </row>
    <row r="170" spans="1:3" ht="32" customHeight="1" x14ac:dyDescent="0.2">
      <c r="A170" t="s">
        <v>18</v>
      </c>
      <c r="B170" s="96">
        <v>44621</v>
      </c>
      <c r="C170" t="s">
        <v>260</v>
      </c>
    </row>
    <row r="171" spans="1:3" ht="16" customHeight="1" x14ac:dyDescent="0.2">
      <c r="A171" t="s">
        <v>18</v>
      </c>
      <c r="B171" s="96">
        <v>44562</v>
      </c>
      <c r="C171" t="s">
        <v>261</v>
      </c>
    </row>
    <row r="172" spans="1:3" ht="16" customHeight="1" x14ac:dyDescent="0.2">
      <c r="A172" t="s">
        <v>18</v>
      </c>
      <c r="B172" s="96">
        <v>44531</v>
      </c>
      <c r="C172" t="s">
        <v>262</v>
      </c>
    </row>
    <row r="173" spans="1:3" ht="16" customHeight="1" x14ac:dyDescent="0.2">
      <c r="A173" t="s">
        <v>18</v>
      </c>
      <c r="B173" s="96">
        <v>44470</v>
      </c>
      <c r="C173" t="s">
        <v>263</v>
      </c>
    </row>
    <row r="174" spans="1:3" ht="16" customHeight="1" thickBot="1" x14ac:dyDescent="0.25">
      <c r="A174" t="s">
        <v>18</v>
      </c>
      <c r="B174" s="96">
        <v>44440</v>
      </c>
      <c r="C174" t="s">
        <v>264</v>
      </c>
    </row>
    <row r="175" spans="1:3" ht="16" customHeight="1" x14ac:dyDescent="0.2">
      <c r="A175" t="s">
        <v>18</v>
      </c>
      <c r="B175" s="96">
        <v>44409</v>
      </c>
      <c r="C175" t="s">
        <v>265</v>
      </c>
    </row>
    <row r="176" spans="1:3" ht="32" customHeight="1" x14ac:dyDescent="0.2">
      <c r="A176" t="s">
        <v>18</v>
      </c>
      <c r="B176" s="96">
        <v>44378</v>
      </c>
      <c r="C176" t="s">
        <v>266</v>
      </c>
    </row>
    <row r="177" spans="1:3" ht="16" customHeight="1" x14ac:dyDescent="0.2">
      <c r="A177" t="s">
        <v>18</v>
      </c>
      <c r="B177" s="96">
        <v>44348</v>
      </c>
      <c r="C177" t="s">
        <v>267</v>
      </c>
    </row>
    <row r="178" spans="1:3" ht="32" customHeight="1" x14ac:dyDescent="0.2">
      <c r="A178" t="s">
        <v>18</v>
      </c>
      <c r="B178" s="96">
        <v>44317</v>
      </c>
      <c r="C178" t="s">
        <v>268</v>
      </c>
    </row>
    <row r="179" spans="1:3" ht="16" customHeight="1" x14ac:dyDescent="0.2">
      <c r="A179" t="s">
        <v>18</v>
      </c>
      <c r="B179" s="96">
        <v>44287</v>
      </c>
      <c r="C179" t="s">
        <v>269</v>
      </c>
    </row>
    <row r="180" spans="1:3" ht="16" customHeight="1" x14ac:dyDescent="0.2">
      <c r="A180" t="s">
        <v>18</v>
      </c>
      <c r="B180" s="96">
        <v>44256</v>
      </c>
      <c r="C180" t="s">
        <v>270</v>
      </c>
    </row>
    <row r="181" spans="1:3" ht="16" customHeight="1" x14ac:dyDescent="0.2">
      <c r="A181" t="s">
        <v>18</v>
      </c>
      <c r="B181" s="96">
        <v>44136</v>
      </c>
      <c r="C181" t="s">
        <v>271</v>
      </c>
    </row>
    <row r="182" spans="1:3" ht="16" customHeight="1" x14ac:dyDescent="0.2">
      <c r="A182" t="s">
        <v>18</v>
      </c>
      <c r="B182" s="96">
        <v>44105</v>
      </c>
      <c r="C182" t="s">
        <v>272</v>
      </c>
    </row>
    <row r="183" spans="1:3" ht="16" customHeight="1" x14ac:dyDescent="0.2">
      <c r="A183" t="s">
        <v>18</v>
      </c>
      <c r="B183" s="96">
        <v>44013</v>
      </c>
      <c r="C183" t="s">
        <v>273</v>
      </c>
    </row>
    <row r="184" spans="1:3" ht="16" customHeight="1" x14ac:dyDescent="0.2">
      <c r="A184" t="s">
        <v>18</v>
      </c>
      <c r="B184" s="96">
        <v>43922</v>
      </c>
      <c r="C184" t="s">
        <v>274</v>
      </c>
    </row>
    <row r="185" spans="1:3" ht="16" customHeight="1" x14ac:dyDescent="0.2">
      <c r="A185" t="s">
        <v>18</v>
      </c>
      <c r="B185" s="96">
        <v>43891</v>
      </c>
      <c r="C185" t="s">
        <v>275</v>
      </c>
    </row>
    <row r="186" spans="1:3" ht="32" customHeight="1" x14ac:dyDescent="0.2">
      <c r="A186" t="s">
        <v>18</v>
      </c>
      <c r="B186" s="96">
        <v>43862</v>
      </c>
      <c r="C186" t="s">
        <v>276</v>
      </c>
    </row>
    <row r="187" spans="1:3" ht="16" customHeight="1" x14ac:dyDescent="0.2">
      <c r="A187" t="s">
        <v>18</v>
      </c>
      <c r="B187" s="96">
        <v>43831</v>
      </c>
      <c r="C187" t="s">
        <v>277</v>
      </c>
    </row>
    <row r="188" spans="1:3" ht="16" customHeight="1" x14ac:dyDescent="0.2">
      <c r="A188" t="s">
        <v>18</v>
      </c>
      <c r="B188" s="96">
        <v>43770</v>
      </c>
      <c r="C188" t="s">
        <v>278</v>
      </c>
    </row>
    <row r="189" spans="1:3" ht="16" customHeight="1" x14ac:dyDescent="0.2">
      <c r="A189" t="s">
        <v>18</v>
      </c>
      <c r="B189" s="96">
        <v>43709</v>
      </c>
      <c r="C189" t="s">
        <v>279</v>
      </c>
    </row>
    <row r="190" spans="1:3" ht="16" customHeight="1" x14ac:dyDescent="0.2">
      <c r="A190" t="s">
        <v>18</v>
      </c>
      <c r="B190" s="96">
        <v>43678</v>
      </c>
      <c r="C190" t="s">
        <v>280</v>
      </c>
    </row>
    <row r="191" spans="1:3" ht="16" customHeight="1" x14ac:dyDescent="0.2">
      <c r="A191" t="s">
        <v>18</v>
      </c>
      <c r="B191" s="96">
        <v>43647</v>
      </c>
      <c r="C191" t="s">
        <v>281</v>
      </c>
    </row>
    <row r="192" spans="1:3" ht="16" customHeight="1" x14ac:dyDescent="0.2">
      <c r="A192" t="s">
        <v>18</v>
      </c>
      <c r="B192" s="96">
        <v>43525</v>
      </c>
      <c r="C192" t="s">
        <v>282</v>
      </c>
    </row>
    <row r="193" spans="1:3" ht="16" customHeight="1" x14ac:dyDescent="0.2">
      <c r="A193" t="s">
        <v>18</v>
      </c>
      <c r="B193" s="96">
        <v>43466</v>
      </c>
      <c r="C193" t="s">
        <v>283</v>
      </c>
    </row>
    <row r="194" spans="1:3" ht="16" customHeight="1" x14ac:dyDescent="0.2">
      <c r="A194" t="s">
        <v>11</v>
      </c>
      <c r="B194" s="96">
        <v>44774</v>
      </c>
      <c r="C194" t="s">
        <v>284</v>
      </c>
    </row>
    <row r="195" spans="1:3" ht="32" customHeight="1" x14ac:dyDescent="0.2">
      <c r="A195" t="s">
        <v>11</v>
      </c>
      <c r="B195" s="96">
        <v>44743</v>
      </c>
      <c r="C195" t="s">
        <v>285</v>
      </c>
    </row>
    <row r="196" spans="1:3" ht="32" customHeight="1" x14ac:dyDescent="0.2">
      <c r="A196" t="s">
        <v>11</v>
      </c>
      <c r="B196" s="96">
        <v>44713</v>
      </c>
      <c r="C196" t="s">
        <v>286</v>
      </c>
    </row>
    <row r="197" spans="1:3" ht="16" customHeight="1" x14ac:dyDescent="0.2">
      <c r="A197" t="s">
        <v>11</v>
      </c>
      <c r="B197" s="96">
        <v>44682</v>
      </c>
      <c r="C197" t="s">
        <v>287</v>
      </c>
    </row>
    <row r="198" spans="1:3" ht="16" customHeight="1" x14ac:dyDescent="0.2">
      <c r="A198" t="s">
        <v>11</v>
      </c>
      <c r="B198" s="96">
        <v>44652</v>
      </c>
      <c r="C198" t="s">
        <v>288</v>
      </c>
    </row>
    <row r="199" spans="1:3" ht="17" customHeight="1" x14ac:dyDescent="0.2">
      <c r="A199" t="s">
        <v>11</v>
      </c>
      <c r="B199" s="96">
        <v>44621</v>
      </c>
      <c r="C199" t="s">
        <v>289</v>
      </c>
    </row>
    <row r="200" spans="1:3" ht="30" customHeight="1" x14ac:dyDescent="0.2">
      <c r="A200" t="s">
        <v>11</v>
      </c>
      <c r="B200" s="96">
        <v>44593</v>
      </c>
      <c r="C200" t="s">
        <v>290</v>
      </c>
    </row>
    <row r="201" spans="1:3" ht="32" customHeight="1" x14ac:dyDescent="0.2">
      <c r="A201" t="s">
        <v>11</v>
      </c>
      <c r="B201" s="96">
        <v>44562</v>
      </c>
      <c r="C201" t="s">
        <v>291</v>
      </c>
    </row>
    <row r="202" spans="1:3" ht="16" customHeight="1" x14ac:dyDescent="0.2">
      <c r="A202" t="s">
        <v>11</v>
      </c>
      <c r="B202" s="96">
        <v>44531</v>
      </c>
      <c r="C202" t="s">
        <v>292</v>
      </c>
    </row>
    <row r="203" spans="1:3" ht="16" customHeight="1" x14ac:dyDescent="0.2">
      <c r="A203" t="s">
        <v>11</v>
      </c>
      <c r="B203" s="96">
        <v>44470</v>
      </c>
      <c r="C203" t="s">
        <v>293</v>
      </c>
    </row>
    <row r="204" spans="1:3" ht="32" customHeight="1" x14ac:dyDescent="0.2">
      <c r="A204" t="s">
        <v>11</v>
      </c>
      <c r="B204" s="96">
        <v>44440</v>
      </c>
      <c r="C204" t="s">
        <v>294</v>
      </c>
    </row>
    <row r="205" spans="1:3" ht="16" customHeight="1" x14ac:dyDescent="0.2">
      <c r="A205" t="s">
        <v>11</v>
      </c>
      <c r="B205" s="96">
        <v>44409</v>
      </c>
      <c r="C205" t="s">
        <v>295</v>
      </c>
    </row>
    <row r="206" spans="1:3" ht="16" customHeight="1" thickBot="1" x14ac:dyDescent="0.25">
      <c r="A206" t="s">
        <v>11</v>
      </c>
      <c r="B206" s="96">
        <v>44378</v>
      </c>
      <c r="C206" t="s">
        <v>296</v>
      </c>
    </row>
    <row r="207" spans="1:3" ht="16" customHeight="1" x14ac:dyDescent="0.2">
      <c r="A207" t="s">
        <v>11</v>
      </c>
      <c r="B207" s="96">
        <v>44348</v>
      </c>
      <c r="C207" t="s">
        <v>297</v>
      </c>
    </row>
    <row r="208" spans="1:3" ht="16" customHeight="1" x14ac:dyDescent="0.2">
      <c r="A208" t="s">
        <v>11</v>
      </c>
      <c r="B208" s="96">
        <v>44287</v>
      </c>
      <c r="C208" t="s">
        <v>298</v>
      </c>
    </row>
    <row r="209" spans="1:3" ht="16" customHeight="1" x14ac:dyDescent="0.2">
      <c r="A209" t="s">
        <v>11</v>
      </c>
      <c r="B209" s="96">
        <v>44256</v>
      </c>
      <c r="C209" t="s">
        <v>299</v>
      </c>
    </row>
    <row r="210" spans="1:3" ht="16" customHeight="1" x14ac:dyDescent="0.2">
      <c r="A210" t="s">
        <v>11</v>
      </c>
      <c r="B210" s="96">
        <v>44228</v>
      </c>
      <c r="C210" t="s">
        <v>300</v>
      </c>
    </row>
    <row r="211" spans="1:3" ht="16" customHeight="1" x14ac:dyDescent="0.2">
      <c r="A211" t="s">
        <v>11</v>
      </c>
      <c r="B211" s="96">
        <v>44197</v>
      </c>
      <c r="C211" t="s">
        <v>301</v>
      </c>
    </row>
    <row r="212" spans="1:3" ht="16" customHeight="1" x14ac:dyDescent="0.2">
      <c r="A212" t="s">
        <v>11</v>
      </c>
      <c r="B212" s="96">
        <v>44166</v>
      </c>
      <c r="C212" t="s">
        <v>302</v>
      </c>
    </row>
    <row r="213" spans="1:3" ht="16" customHeight="1" x14ac:dyDescent="0.2">
      <c r="A213" t="s">
        <v>11</v>
      </c>
      <c r="B213" s="96">
        <v>44136</v>
      </c>
      <c r="C213" t="s">
        <v>303</v>
      </c>
    </row>
    <row r="214" spans="1:3" ht="16" customHeight="1" x14ac:dyDescent="0.2">
      <c r="A214" t="s">
        <v>11</v>
      </c>
      <c r="B214" s="96">
        <v>44105</v>
      </c>
      <c r="C214" t="s">
        <v>304</v>
      </c>
    </row>
    <row r="215" spans="1:3" ht="16" customHeight="1" x14ac:dyDescent="0.2">
      <c r="A215" t="s">
        <v>11</v>
      </c>
      <c r="B215" s="96">
        <v>44075</v>
      </c>
      <c r="C215" t="s">
        <v>305</v>
      </c>
    </row>
    <row r="216" spans="1:3" ht="17" customHeight="1" x14ac:dyDescent="0.2">
      <c r="A216" t="s">
        <v>11</v>
      </c>
      <c r="B216" s="96">
        <v>44044</v>
      </c>
      <c r="C216" t="s">
        <v>306</v>
      </c>
    </row>
    <row r="217" spans="1:3" ht="30" customHeight="1" x14ac:dyDescent="0.2">
      <c r="A217" t="s">
        <v>11</v>
      </c>
      <c r="B217" s="96">
        <v>44013</v>
      </c>
      <c r="C217" t="s">
        <v>307</v>
      </c>
    </row>
    <row r="218" spans="1:3" ht="16" customHeight="1" x14ac:dyDescent="0.2">
      <c r="A218" t="s">
        <v>11</v>
      </c>
      <c r="B218" s="96">
        <v>43983</v>
      </c>
      <c r="C218" t="s">
        <v>308</v>
      </c>
    </row>
    <row r="219" spans="1:3" ht="32" customHeight="1" x14ac:dyDescent="0.2">
      <c r="A219" t="s">
        <v>11</v>
      </c>
      <c r="B219" s="96">
        <v>43952</v>
      </c>
      <c r="C219" t="s">
        <v>309</v>
      </c>
    </row>
    <row r="220" spans="1:3" ht="32" customHeight="1" x14ac:dyDescent="0.2">
      <c r="A220" t="s">
        <v>11</v>
      </c>
      <c r="B220" s="96">
        <v>43891</v>
      </c>
      <c r="C220" t="s">
        <v>310</v>
      </c>
    </row>
    <row r="221" spans="1:3" ht="16" customHeight="1" x14ac:dyDescent="0.2">
      <c r="A221" t="s">
        <v>11</v>
      </c>
      <c r="B221" s="96">
        <v>43862</v>
      </c>
      <c r="C221" t="s">
        <v>311</v>
      </c>
    </row>
    <row r="222" spans="1:3" ht="16" customHeight="1" x14ac:dyDescent="0.2">
      <c r="A222" t="s">
        <v>11</v>
      </c>
      <c r="B222" s="96">
        <v>43831</v>
      </c>
      <c r="C222" t="s">
        <v>312</v>
      </c>
    </row>
    <row r="223" spans="1:3" ht="16" customHeight="1" x14ac:dyDescent="0.2">
      <c r="A223" t="s">
        <v>11</v>
      </c>
      <c r="B223" s="96">
        <v>43800</v>
      </c>
      <c r="C223" t="s">
        <v>313</v>
      </c>
    </row>
    <row r="224" spans="1:3" ht="16" customHeight="1" thickBot="1" x14ac:dyDescent="0.25">
      <c r="A224" t="s">
        <v>11</v>
      </c>
      <c r="B224" s="96">
        <v>43770</v>
      </c>
      <c r="C224" t="s">
        <v>314</v>
      </c>
    </row>
    <row r="225" spans="1:3" ht="16" customHeight="1" x14ac:dyDescent="0.2">
      <c r="A225" t="s">
        <v>11</v>
      </c>
      <c r="B225" s="96">
        <v>43739</v>
      </c>
      <c r="C225" t="s">
        <v>315</v>
      </c>
    </row>
    <row r="226" spans="1:3" ht="16" customHeight="1" x14ac:dyDescent="0.2">
      <c r="A226" t="s">
        <v>11</v>
      </c>
      <c r="B226" s="96">
        <v>43709</v>
      </c>
      <c r="C226" t="s">
        <v>316</v>
      </c>
    </row>
    <row r="227" spans="1:3" ht="16" customHeight="1" x14ac:dyDescent="0.2">
      <c r="A227" t="s">
        <v>11</v>
      </c>
      <c r="B227" s="96">
        <v>43678</v>
      </c>
      <c r="C227" t="s">
        <v>317</v>
      </c>
    </row>
    <row r="228" spans="1:3" ht="17" customHeight="1" x14ac:dyDescent="0.2">
      <c r="A228" t="s">
        <v>11</v>
      </c>
      <c r="B228" s="96">
        <v>43647</v>
      </c>
      <c r="C228" t="s">
        <v>318</v>
      </c>
    </row>
    <row r="229" spans="1:3" ht="16" customHeight="1" x14ac:dyDescent="0.2">
      <c r="A229" t="s">
        <v>11</v>
      </c>
      <c r="B229" s="96">
        <v>43617</v>
      </c>
      <c r="C229" t="s">
        <v>319</v>
      </c>
    </row>
    <row r="230" spans="1:3" ht="16" customHeight="1" x14ac:dyDescent="0.2">
      <c r="A230" t="s">
        <v>11</v>
      </c>
      <c r="B230" s="96">
        <v>43586</v>
      </c>
      <c r="C230" t="s">
        <v>320</v>
      </c>
    </row>
    <row r="231" spans="1:3" ht="16" customHeight="1" x14ac:dyDescent="0.2">
      <c r="A231" t="s">
        <v>11</v>
      </c>
      <c r="B231" s="96">
        <v>43556</v>
      </c>
      <c r="C231" t="s">
        <v>321</v>
      </c>
    </row>
    <row r="232" spans="1:3" ht="16" customHeight="1" x14ac:dyDescent="0.2">
      <c r="A232" t="s">
        <v>11</v>
      </c>
      <c r="B232" s="96">
        <v>43525</v>
      </c>
      <c r="C232" t="s">
        <v>322</v>
      </c>
    </row>
    <row r="233" spans="1:3" ht="16" customHeight="1" x14ac:dyDescent="0.2">
      <c r="A233" t="s">
        <v>11</v>
      </c>
      <c r="B233" s="96">
        <v>43497</v>
      </c>
      <c r="C233" t="s">
        <v>323</v>
      </c>
    </row>
    <row r="234" spans="1:3" ht="16" customHeight="1" x14ac:dyDescent="0.2">
      <c r="A234" t="s">
        <v>11</v>
      </c>
      <c r="B234" s="96">
        <v>43466</v>
      </c>
      <c r="C234" t="s">
        <v>324</v>
      </c>
    </row>
    <row r="235" spans="1:3" ht="16" customHeight="1" x14ac:dyDescent="0.2">
      <c r="A235" t="s">
        <v>7</v>
      </c>
      <c r="B235" s="96">
        <v>44774</v>
      </c>
      <c r="C235" t="s">
        <v>325</v>
      </c>
    </row>
    <row r="236" spans="1:3" ht="17" customHeight="1" thickBot="1" x14ac:dyDescent="0.25">
      <c r="A236" t="s">
        <v>7</v>
      </c>
      <c r="B236" s="96">
        <v>44682</v>
      </c>
      <c r="C236" t="s">
        <v>326</v>
      </c>
    </row>
    <row r="237" spans="1:3" ht="16" customHeight="1" x14ac:dyDescent="0.2">
      <c r="A237" t="s">
        <v>7</v>
      </c>
      <c r="B237" s="96">
        <v>44652</v>
      </c>
      <c r="C237" t="s">
        <v>327</v>
      </c>
    </row>
    <row r="238" spans="1:3" ht="32" customHeight="1" x14ac:dyDescent="0.2">
      <c r="A238" t="s">
        <v>7</v>
      </c>
      <c r="B238" s="96">
        <v>44621</v>
      </c>
      <c r="C238" t="s">
        <v>328</v>
      </c>
    </row>
    <row r="239" spans="1:3" ht="16" customHeight="1" x14ac:dyDescent="0.2">
      <c r="A239" t="s">
        <v>7</v>
      </c>
      <c r="B239" s="96">
        <v>44593</v>
      </c>
      <c r="C239" t="s">
        <v>329</v>
      </c>
    </row>
    <row r="240" spans="1:3" ht="16" customHeight="1" x14ac:dyDescent="0.2">
      <c r="A240" t="s">
        <v>7</v>
      </c>
      <c r="B240" s="96">
        <v>44562</v>
      </c>
      <c r="C240" t="s">
        <v>330</v>
      </c>
    </row>
    <row r="241" spans="1:3" ht="16" customHeight="1" x14ac:dyDescent="0.2">
      <c r="A241" t="s">
        <v>7</v>
      </c>
      <c r="B241" s="96">
        <v>44531</v>
      </c>
      <c r="C241" t="s">
        <v>331</v>
      </c>
    </row>
    <row r="242" spans="1:3" ht="16" customHeight="1" x14ac:dyDescent="0.2">
      <c r="A242" t="s">
        <v>7</v>
      </c>
      <c r="B242" s="96">
        <v>44470</v>
      </c>
      <c r="C242" t="s">
        <v>332</v>
      </c>
    </row>
    <row r="243" spans="1:3" ht="16" customHeight="1" x14ac:dyDescent="0.2">
      <c r="A243" t="s">
        <v>7</v>
      </c>
      <c r="B243" s="96">
        <v>44440</v>
      </c>
      <c r="C243" t="s">
        <v>333</v>
      </c>
    </row>
    <row r="244" spans="1:3" ht="16" customHeight="1" thickBot="1" x14ac:dyDescent="0.25">
      <c r="A244" t="s">
        <v>7</v>
      </c>
      <c r="B244" s="96">
        <v>44378</v>
      </c>
      <c r="C244" t="s">
        <v>334</v>
      </c>
    </row>
    <row r="245" spans="1:3" ht="16" customHeight="1" x14ac:dyDescent="0.2">
      <c r="A245" t="s">
        <v>7</v>
      </c>
      <c r="B245" s="96">
        <v>44197</v>
      </c>
      <c r="C245" t="s">
        <v>335</v>
      </c>
    </row>
    <row r="246" spans="1:3" ht="16" customHeight="1" x14ac:dyDescent="0.2">
      <c r="A246" t="s">
        <v>7</v>
      </c>
      <c r="B246" s="96">
        <v>44166</v>
      </c>
      <c r="C246" t="s">
        <v>336</v>
      </c>
    </row>
    <row r="247" spans="1:3" ht="16" customHeight="1" x14ac:dyDescent="0.2">
      <c r="A247" t="s">
        <v>7</v>
      </c>
      <c r="B247" s="96">
        <v>44105</v>
      </c>
      <c r="C247" t="s">
        <v>337</v>
      </c>
    </row>
    <row r="248" spans="1:3" ht="16" customHeight="1" x14ac:dyDescent="0.2">
      <c r="A248" t="s">
        <v>7</v>
      </c>
      <c r="B248" s="96">
        <v>44013</v>
      </c>
      <c r="C248" t="s">
        <v>338</v>
      </c>
    </row>
    <row r="249" spans="1:3" ht="16" customHeight="1" x14ac:dyDescent="0.2">
      <c r="A249" t="s">
        <v>7</v>
      </c>
      <c r="B249" s="96">
        <v>43983</v>
      </c>
      <c r="C249" t="s">
        <v>339</v>
      </c>
    </row>
    <row r="250" spans="1:3" ht="16" customHeight="1" x14ac:dyDescent="0.2">
      <c r="A250" t="s">
        <v>7</v>
      </c>
      <c r="B250" s="96">
        <v>43891</v>
      </c>
      <c r="C250" t="s">
        <v>340</v>
      </c>
    </row>
    <row r="251" spans="1:3" ht="16" customHeight="1" x14ac:dyDescent="0.2">
      <c r="A251" t="s">
        <v>7</v>
      </c>
      <c r="B251" s="96">
        <v>43800</v>
      </c>
      <c r="C251" t="s">
        <v>341</v>
      </c>
    </row>
    <row r="252" spans="1:3" ht="32" customHeight="1" x14ac:dyDescent="0.2">
      <c r="A252" t="s">
        <v>7</v>
      </c>
      <c r="B252" s="96">
        <v>43709</v>
      </c>
      <c r="C252" t="s">
        <v>342</v>
      </c>
    </row>
    <row r="253" spans="1:3" ht="32" customHeight="1" x14ac:dyDescent="0.2">
      <c r="A253" t="s">
        <v>7</v>
      </c>
      <c r="B253" s="96">
        <v>43678</v>
      </c>
      <c r="C253" t="s">
        <v>343</v>
      </c>
    </row>
    <row r="254" spans="1:3" ht="16" customHeight="1" x14ac:dyDescent="0.2">
      <c r="A254" t="s">
        <v>7</v>
      </c>
      <c r="B254" s="96">
        <v>43647</v>
      </c>
      <c r="C254" t="s">
        <v>344</v>
      </c>
    </row>
    <row r="255" spans="1:3" ht="17" customHeight="1" x14ac:dyDescent="0.2">
      <c r="A255" t="s">
        <v>7</v>
      </c>
      <c r="B255" s="96">
        <v>43617</v>
      </c>
      <c r="C255" t="s">
        <v>345</v>
      </c>
    </row>
    <row r="256" spans="1:3" ht="16" customHeight="1" x14ac:dyDescent="0.2">
      <c r="A256" t="s">
        <v>7</v>
      </c>
      <c r="B256" s="96">
        <v>43586</v>
      </c>
      <c r="C256" t="s">
        <v>346</v>
      </c>
    </row>
    <row r="257" spans="1:3" ht="16" customHeight="1" x14ac:dyDescent="0.2">
      <c r="A257" t="s">
        <v>7</v>
      </c>
      <c r="B257" s="96">
        <v>43525</v>
      </c>
      <c r="C257" t="s">
        <v>347</v>
      </c>
    </row>
    <row r="258" spans="1:3" ht="32" customHeight="1" x14ac:dyDescent="0.2">
      <c r="A258" t="s">
        <v>7</v>
      </c>
      <c r="B258" s="96">
        <v>43497</v>
      </c>
      <c r="C258" t="s">
        <v>348</v>
      </c>
    </row>
    <row r="259" spans="1:3" ht="16" customHeight="1" x14ac:dyDescent="0.2">
      <c r="A259" t="s">
        <v>7</v>
      </c>
      <c r="B259" s="96">
        <v>43466</v>
      </c>
      <c r="C259" t="s">
        <v>349</v>
      </c>
    </row>
    <row r="260" spans="1:3" ht="16" customHeight="1" x14ac:dyDescent="0.2">
      <c r="A260" t="s">
        <v>20</v>
      </c>
      <c r="B260" s="96">
        <v>44743</v>
      </c>
      <c r="C260" t="s">
        <v>350</v>
      </c>
    </row>
    <row r="261" spans="1:3" ht="32" customHeight="1" x14ac:dyDescent="0.2">
      <c r="A261" t="s">
        <v>20</v>
      </c>
      <c r="B261" s="96">
        <v>44652</v>
      </c>
      <c r="C261" t="s">
        <v>351</v>
      </c>
    </row>
    <row r="262" spans="1:3" ht="16" customHeight="1" x14ac:dyDescent="0.2">
      <c r="A262" t="s">
        <v>20</v>
      </c>
      <c r="B262" s="96">
        <v>44562</v>
      </c>
      <c r="C262" t="s">
        <v>352</v>
      </c>
    </row>
    <row r="263" spans="1:3" ht="16" customHeight="1" thickBot="1" x14ac:dyDescent="0.25">
      <c r="A263" t="s">
        <v>20</v>
      </c>
      <c r="B263" s="96">
        <v>44531</v>
      </c>
      <c r="C263" t="s">
        <v>353</v>
      </c>
    </row>
    <row r="264" spans="1:3" ht="16" customHeight="1" x14ac:dyDescent="0.2">
      <c r="A264" t="s">
        <v>20</v>
      </c>
      <c r="B264" s="96">
        <v>44378</v>
      </c>
      <c r="C264" t="s">
        <v>354</v>
      </c>
    </row>
    <row r="265" spans="1:3" ht="16" customHeight="1" x14ac:dyDescent="0.2">
      <c r="A265" t="s">
        <v>20</v>
      </c>
      <c r="B265" s="96">
        <v>44348</v>
      </c>
      <c r="C265" t="s">
        <v>355</v>
      </c>
    </row>
    <row r="266" spans="1:3" ht="16" customHeight="1" x14ac:dyDescent="0.2">
      <c r="A266" t="s">
        <v>20</v>
      </c>
      <c r="B266" s="96">
        <v>44317</v>
      </c>
      <c r="C266" t="s">
        <v>356</v>
      </c>
    </row>
    <row r="267" spans="1:3" ht="16" customHeight="1" x14ac:dyDescent="0.2">
      <c r="A267" t="s">
        <v>20</v>
      </c>
      <c r="B267" s="96">
        <v>44013</v>
      </c>
      <c r="C267" t="s">
        <v>357</v>
      </c>
    </row>
    <row r="268" spans="1:3" ht="16" customHeight="1" x14ac:dyDescent="0.2">
      <c r="A268" t="s">
        <v>20</v>
      </c>
      <c r="B268" s="96">
        <v>43952</v>
      </c>
      <c r="C268" t="s">
        <v>358</v>
      </c>
    </row>
    <row r="269" spans="1:3" ht="16" customHeight="1" x14ac:dyDescent="0.2">
      <c r="A269" t="s">
        <v>20</v>
      </c>
      <c r="B269" s="96">
        <v>43922</v>
      </c>
      <c r="C269" t="s">
        <v>359</v>
      </c>
    </row>
    <row r="270" spans="1:3" ht="16" customHeight="1" x14ac:dyDescent="0.2">
      <c r="A270" t="s">
        <v>20</v>
      </c>
      <c r="B270" s="96">
        <v>43800</v>
      </c>
      <c r="C270" t="s">
        <v>360</v>
      </c>
    </row>
    <row r="271" spans="1:3" ht="16" customHeight="1" x14ac:dyDescent="0.2">
      <c r="A271" t="s">
        <v>20</v>
      </c>
      <c r="B271" s="96">
        <v>43678</v>
      </c>
      <c r="C271" t="s">
        <v>361</v>
      </c>
    </row>
    <row r="272" spans="1:3" ht="16" customHeight="1" x14ac:dyDescent="0.2">
      <c r="A272" t="s">
        <v>20</v>
      </c>
      <c r="B272" s="96">
        <v>43586</v>
      </c>
      <c r="C272" t="s">
        <v>362</v>
      </c>
    </row>
    <row r="273" spans="1:3" ht="16" customHeight="1" x14ac:dyDescent="0.2">
      <c r="A273" t="s">
        <v>20</v>
      </c>
      <c r="B273" s="96">
        <v>43556</v>
      </c>
      <c r="C273" t="s">
        <v>363</v>
      </c>
    </row>
    <row r="274" spans="1:3" ht="16" customHeight="1" x14ac:dyDescent="0.2">
      <c r="A274" t="s">
        <v>20</v>
      </c>
      <c r="B274" s="96">
        <v>43525</v>
      </c>
      <c r="C274" t="s">
        <v>364</v>
      </c>
    </row>
    <row r="275" spans="1:3" ht="16" customHeight="1" x14ac:dyDescent="0.2">
      <c r="A275" t="s">
        <v>20</v>
      </c>
      <c r="B275" s="96">
        <v>43466</v>
      </c>
      <c r="C275" t="s">
        <v>365</v>
      </c>
    </row>
    <row r="276" spans="1:3" ht="16" customHeight="1" x14ac:dyDescent="0.2">
      <c r="A276" t="s">
        <v>13</v>
      </c>
      <c r="B276" s="96">
        <v>44682</v>
      </c>
      <c r="C276" t="s">
        <v>366</v>
      </c>
    </row>
    <row r="277" spans="1:3" ht="16" customHeight="1" x14ac:dyDescent="0.2">
      <c r="A277" t="s">
        <v>13</v>
      </c>
      <c r="B277" s="96">
        <v>44105</v>
      </c>
      <c r="C277" t="s">
        <v>367</v>
      </c>
    </row>
    <row r="278" spans="1:3" ht="16" customHeight="1" x14ac:dyDescent="0.2">
      <c r="A278" t="s">
        <v>13</v>
      </c>
      <c r="B278" s="96">
        <v>44075</v>
      </c>
      <c r="C278" t="s">
        <v>368</v>
      </c>
    </row>
    <row r="279" spans="1:3" ht="16" customHeight="1" x14ac:dyDescent="0.2">
      <c r="A279" t="s">
        <v>13</v>
      </c>
      <c r="B279" s="96">
        <v>44044</v>
      </c>
      <c r="C279" t="s">
        <v>369</v>
      </c>
    </row>
    <row r="280" spans="1:3" ht="16" customHeight="1" x14ac:dyDescent="0.2">
      <c r="A280" t="s">
        <v>13</v>
      </c>
      <c r="B280" s="96">
        <v>43922</v>
      </c>
      <c r="C280" t="s">
        <v>370</v>
      </c>
    </row>
    <row r="281" spans="1:3" ht="16" customHeight="1" x14ac:dyDescent="0.2">
      <c r="A281" t="s">
        <v>13</v>
      </c>
      <c r="B281" s="96">
        <v>43739</v>
      </c>
      <c r="C281" t="s">
        <v>371</v>
      </c>
    </row>
    <row r="282" spans="1:3" ht="16" customHeight="1" x14ac:dyDescent="0.2">
      <c r="A282" t="s">
        <v>13</v>
      </c>
      <c r="B282" s="96">
        <v>43497</v>
      </c>
      <c r="C282" t="s">
        <v>372</v>
      </c>
    </row>
    <row r="283" spans="1:3" ht="17" customHeight="1" x14ac:dyDescent="0.2">
      <c r="A283" t="s">
        <v>13</v>
      </c>
      <c r="B283" s="96">
        <v>43466</v>
      </c>
      <c r="C283" t="s">
        <v>373</v>
      </c>
    </row>
    <row r="284" spans="1:3" ht="16" customHeight="1" x14ac:dyDescent="0.2">
      <c r="A284" t="s">
        <v>16</v>
      </c>
      <c r="B284" s="96">
        <v>44531</v>
      </c>
      <c r="C284" t="s">
        <v>374</v>
      </c>
    </row>
    <row r="285" spans="1:3" ht="16" customHeight="1" x14ac:dyDescent="0.2">
      <c r="A285" t="s">
        <v>16</v>
      </c>
      <c r="B285" s="96">
        <v>44409</v>
      </c>
      <c r="C285" t="s">
        <v>375</v>
      </c>
    </row>
    <row r="286" spans="1:3" ht="16" customHeight="1" x14ac:dyDescent="0.2">
      <c r="A286" t="s">
        <v>16</v>
      </c>
      <c r="B286" s="96">
        <v>44348</v>
      </c>
      <c r="C286" t="s">
        <v>376</v>
      </c>
    </row>
    <row r="287" spans="1:3" ht="16" customHeight="1" x14ac:dyDescent="0.2">
      <c r="A287" t="s">
        <v>16</v>
      </c>
      <c r="B287" s="96">
        <v>44287</v>
      </c>
      <c r="C287" t="s">
        <v>377</v>
      </c>
    </row>
    <row r="288" spans="1:3" ht="16" customHeight="1" x14ac:dyDescent="0.2">
      <c r="A288" t="s">
        <v>16</v>
      </c>
      <c r="B288" s="96">
        <v>44256</v>
      </c>
      <c r="C288" t="s">
        <v>378</v>
      </c>
    </row>
    <row r="289" spans="1:3" ht="16" customHeight="1" x14ac:dyDescent="0.2">
      <c r="A289" t="s">
        <v>16</v>
      </c>
      <c r="B289" s="96">
        <v>44136</v>
      </c>
      <c r="C289" t="s">
        <v>379</v>
      </c>
    </row>
    <row r="290" spans="1:3" ht="16" customHeight="1" x14ac:dyDescent="0.2">
      <c r="A290" t="s">
        <v>16</v>
      </c>
      <c r="B290" s="96">
        <v>44075</v>
      </c>
      <c r="C290" t="s">
        <v>380</v>
      </c>
    </row>
    <row r="291" spans="1:3" ht="16" customHeight="1" x14ac:dyDescent="0.2">
      <c r="A291" t="s">
        <v>16</v>
      </c>
      <c r="B291" s="96">
        <v>44013</v>
      </c>
      <c r="C291" t="s">
        <v>381</v>
      </c>
    </row>
    <row r="292" spans="1:3" ht="16" customHeight="1" thickBot="1" x14ac:dyDescent="0.25">
      <c r="A292" t="s">
        <v>16</v>
      </c>
      <c r="B292" s="96">
        <v>43983</v>
      </c>
      <c r="C292" t="s">
        <v>382</v>
      </c>
    </row>
    <row r="293" spans="1:3" ht="16" customHeight="1" x14ac:dyDescent="0.2">
      <c r="A293" t="s">
        <v>16</v>
      </c>
      <c r="B293" s="96">
        <v>43952</v>
      </c>
      <c r="C293" t="s">
        <v>383</v>
      </c>
    </row>
    <row r="294" spans="1:3" ht="16" customHeight="1" x14ac:dyDescent="0.2">
      <c r="A294" t="s">
        <v>16</v>
      </c>
      <c r="B294" s="96">
        <v>43922</v>
      </c>
      <c r="C294" t="s">
        <v>384</v>
      </c>
    </row>
    <row r="295" spans="1:3" ht="16" customHeight="1" x14ac:dyDescent="0.2">
      <c r="A295" t="s">
        <v>16</v>
      </c>
      <c r="B295" s="96">
        <v>43891</v>
      </c>
      <c r="C295" t="s">
        <v>385</v>
      </c>
    </row>
    <row r="296" spans="1:3" ht="32" customHeight="1" x14ac:dyDescent="0.2">
      <c r="A296" t="s">
        <v>16</v>
      </c>
      <c r="B296" s="96">
        <v>43862</v>
      </c>
      <c r="C296" t="s">
        <v>386</v>
      </c>
    </row>
    <row r="297" spans="1:3" ht="16" customHeight="1" x14ac:dyDescent="0.2">
      <c r="A297" t="s">
        <v>16</v>
      </c>
      <c r="B297" s="96">
        <v>43831</v>
      </c>
      <c r="C297" t="s">
        <v>387</v>
      </c>
    </row>
    <row r="298" spans="1:3" ht="16" customHeight="1" x14ac:dyDescent="0.2">
      <c r="A298" t="s">
        <v>16</v>
      </c>
      <c r="B298" s="96">
        <v>43770</v>
      </c>
      <c r="C298" t="s">
        <v>388</v>
      </c>
    </row>
    <row r="299" spans="1:3" ht="17" customHeight="1" x14ac:dyDescent="0.2">
      <c r="A299" t="s">
        <v>16</v>
      </c>
      <c r="B299" s="96">
        <v>43617</v>
      </c>
      <c r="C299" t="s">
        <v>389</v>
      </c>
    </row>
    <row r="300" spans="1:3" ht="31" customHeight="1" x14ac:dyDescent="0.2">
      <c r="A300" t="s">
        <v>16</v>
      </c>
      <c r="B300" s="96">
        <v>43586</v>
      </c>
      <c r="C300" t="s">
        <v>390</v>
      </c>
    </row>
    <row r="301" spans="1:3" ht="16" customHeight="1" x14ac:dyDescent="0.2">
      <c r="A301" t="s">
        <v>16</v>
      </c>
      <c r="B301" s="96">
        <v>43556</v>
      </c>
      <c r="C301" t="s">
        <v>391</v>
      </c>
    </row>
    <row r="302" spans="1:3" ht="16" customHeight="1" x14ac:dyDescent="0.2">
      <c r="A302" t="s">
        <v>16</v>
      </c>
      <c r="B302" s="96">
        <v>43525</v>
      </c>
      <c r="C302" t="s">
        <v>392</v>
      </c>
    </row>
    <row r="303" spans="1:3" ht="17" customHeight="1" x14ac:dyDescent="0.2">
      <c r="A303" t="s">
        <v>16</v>
      </c>
      <c r="B303" s="96">
        <v>43497</v>
      </c>
      <c r="C303" t="s">
        <v>393</v>
      </c>
    </row>
    <row r="304" spans="1:3" ht="32" customHeight="1" x14ac:dyDescent="0.2">
      <c r="A304" t="s">
        <v>8</v>
      </c>
      <c r="B304" s="96">
        <v>44774</v>
      </c>
      <c r="C304" t="s">
        <v>394</v>
      </c>
    </row>
    <row r="305" spans="1:3" ht="16" customHeight="1" x14ac:dyDescent="0.2">
      <c r="A305" t="s">
        <v>8</v>
      </c>
      <c r="B305" s="96">
        <v>44743</v>
      </c>
      <c r="C305" t="s">
        <v>395</v>
      </c>
    </row>
    <row r="306" spans="1:3" ht="16" customHeight="1" x14ac:dyDescent="0.2">
      <c r="A306" t="s">
        <v>8</v>
      </c>
      <c r="B306" s="96">
        <v>44682</v>
      </c>
      <c r="C306" t="s">
        <v>396</v>
      </c>
    </row>
    <row r="307" spans="1:3" ht="32" customHeight="1" x14ac:dyDescent="0.2">
      <c r="A307" t="s">
        <v>8</v>
      </c>
      <c r="B307" s="96">
        <v>44652</v>
      </c>
      <c r="C307" t="s">
        <v>397</v>
      </c>
    </row>
    <row r="308" spans="1:3" ht="16" customHeight="1" thickBot="1" x14ac:dyDescent="0.25">
      <c r="A308" t="s">
        <v>8</v>
      </c>
      <c r="B308" s="96">
        <v>44593</v>
      </c>
      <c r="C308" t="s">
        <v>398</v>
      </c>
    </row>
    <row r="309" spans="1:3" ht="32" customHeight="1" x14ac:dyDescent="0.2">
      <c r="A309" t="s">
        <v>8</v>
      </c>
      <c r="B309" s="96">
        <v>44531</v>
      </c>
      <c r="C309" t="s">
        <v>399</v>
      </c>
    </row>
    <row r="310" spans="1:3" ht="32" customHeight="1" x14ac:dyDescent="0.2">
      <c r="A310" t="s">
        <v>8</v>
      </c>
      <c r="B310" s="96">
        <v>44470</v>
      </c>
      <c r="C310" t="s">
        <v>400</v>
      </c>
    </row>
    <row r="311" spans="1:3" ht="32" customHeight="1" thickBot="1" x14ac:dyDescent="0.25">
      <c r="A311" t="s">
        <v>8</v>
      </c>
      <c r="B311" s="96">
        <v>44409</v>
      </c>
      <c r="C311" t="s">
        <v>401</v>
      </c>
    </row>
    <row r="312" spans="1:3" ht="16" customHeight="1" x14ac:dyDescent="0.2">
      <c r="A312" t="s">
        <v>8</v>
      </c>
      <c r="B312" s="96">
        <v>44317</v>
      </c>
      <c r="C312" t="s">
        <v>402</v>
      </c>
    </row>
    <row r="313" spans="1:3" ht="32" customHeight="1" x14ac:dyDescent="0.2">
      <c r="A313" t="s">
        <v>8</v>
      </c>
      <c r="B313" s="96">
        <v>44287</v>
      </c>
      <c r="C313" t="s">
        <v>403</v>
      </c>
    </row>
    <row r="314" spans="1:3" ht="32" customHeight="1" x14ac:dyDescent="0.2">
      <c r="A314" t="s">
        <v>8</v>
      </c>
      <c r="B314" s="96">
        <v>44256</v>
      </c>
      <c r="C314" t="s">
        <v>404</v>
      </c>
    </row>
    <row r="315" spans="1:3" ht="32" customHeight="1" x14ac:dyDescent="0.2">
      <c r="A315" t="s">
        <v>8</v>
      </c>
      <c r="B315" s="96">
        <v>44228</v>
      </c>
      <c r="C315" t="s">
        <v>405</v>
      </c>
    </row>
    <row r="316" spans="1:3" ht="32" customHeight="1" x14ac:dyDescent="0.2">
      <c r="A316" t="s">
        <v>8</v>
      </c>
      <c r="B316" s="96">
        <v>44197</v>
      </c>
      <c r="C316" t="s">
        <v>406</v>
      </c>
    </row>
    <row r="317" spans="1:3" ht="16" customHeight="1" x14ac:dyDescent="0.2">
      <c r="A317" t="s">
        <v>8</v>
      </c>
      <c r="B317" s="96">
        <v>44166</v>
      </c>
      <c r="C317" t="s">
        <v>407</v>
      </c>
    </row>
    <row r="318" spans="1:3" ht="16" customHeight="1" x14ac:dyDescent="0.2">
      <c r="A318" t="s">
        <v>8</v>
      </c>
      <c r="B318" s="96">
        <v>44136</v>
      </c>
      <c r="C318" t="s">
        <v>408</v>
      </c>
    </row>
    <row r="319" spans="1:3" ht="16" customHeight="1" x14ac:dyDescent="0.2">
      <c r="A319" t="s">
        <v>8</v>
      </c>
      <c r="B319" s="96">
        <v>44105</v>
      </c>
      <c r="C319" t="s">
        <v>409</v>
      </c>
    </row>
    <row r="320" spans="1:3" ht="16" customHeight="1" x14ac:dyDescent="0.2">
      <c r="A320" t="s">
        <v>8</v>
      </c>
      <c r="B320" s="96">
        <v>44075</v>
      </c>
      <c r="C320" t="s">
        <v>410</v>
      </c>
    </row>
    <row r="321" spans="1:3" ht="16" customHeight="1" x14ac:dyDescent="0.2">
      <c r="A321" t="s">
        <v>8</v>
      </c>
      <c r="B321" s="96">
        <v>44044</v>
      </c>
      <c r="C321" t="s">
        <v>411</v>
      </c>
    </row>
    <row r="322" spans="1:3" ht="32" customHeight="1" x14ac:dyDescent="0.2">
      <c r="A322" t="s">
        <v>8</v>
      </c>
      <c r="B322" s="96">
        <v>43983</v>
      </c>
      <c r="C322" t="s">
        <v>412</v>
      </c>
    </row>
    <row r="323" spans="1:3" ht="16" customHeight="1" x14ac:dyDescent="0.2">
      <c r="A323" t="s">
        <v>8</v>
      </c>
      <c r="B323" s="96">
        <v>43952</v>
      </c>
      <c r="C323" t="s">
        <v>413</v>
      </c>
    </row>
    <row r="324" spans="1:3" ht="16" customHeight="1" x14ac:dyDescent="0.2">
      <c r="A324" t="s">
        <v>8</v>
      </c>
      <c r="B324" s="96">
        <v>43891</v>
      </c>
      <c r="C324" t="s">
        <v>414</v>
      </c>
    </row>
    <row r="325" spans="1:3" ht="16" customHeight="1" x14ac:dyDescent="0.2">
      <c r="A325" t="s">
        <v>8</v>
      </c>
      <c r="B325" s="96">
        <v>43862</v>
      </c>
      <c r="C325" t="s">
        <v>415</v>
      </c>
    </row>
    <row r="326" spans="1:3" ht="16" customHeight="1" x14ac:dyDescent="0.2">
      <c r="A326" t="s">
        <v>8</v>
      </c>
      <c r="B326" s="96">
        <v>43831</v>
      </c>
      <c r="C326" t="s">
        <v>416</v>
      </c>
    </row>
    <row r="327" spans="1:3" ht="16" customHeight="1" x14ac:dyDescent="0.2">
      <c r="A327" t="s">
        <v>8</v>
      </c>
      <c r="B327" s="96">
        <v>43800</v>
      </c>
      <c r="C327" t="s">
        <v>417</v>
      </c>
    </row>
    <row r="328" spans="1:3" ht="16" customHeight="1" x14ac:dyDescent="0.2">
      <c r="A328" t="s">
        <v>8</v>
      </c>
      <c r="B328" s="96">
        <v>43770</v>
      </c>
      <c r="C328" t="s">
        <v>418</v>
      </c>
    </row>
    <row r="329" spans="1:3" ht="16" customHeight="1" x14ac:dyDescent="0.2">
      <c r="A329" t="s">
        <v>8</v>
      </c>
      <c r="B329" s="96">
        <v>43739</v>
      </c>
      <c r="C329" t="s">
        <v>419</v>
      </c>
    </row>
    <row r="330" spans="1:3" ht="32" customHeight="1" x14ac:dyDescent="0.2">
      <c r="A330" t="s">
        <v>8</v>
      </c>
      <c r="B330" s="96">
        <v>43709</v>
      </c>
      <c r="C330" t="s">
        <v>420</v>
      </c>
    </row>
    <row r="331" spans="1:3" ht="16" customHeight="1" x14ac:dyDescent="0.2">
      <c r="A331" t="s">
        <v>8</v>
      </c>
      <c r="B331" s="96">
        <v>43678</v>
      </c>
      <c r="C331" t="s">
        <v>421</v>
      </c>
    </row>
    <row r="332" spans="1:3" ht="16" customHeight="1" x14ac:dyDescent="0.2">
      <c r="A332" t="s">
        <v>8</v>
      </c>
      <c r="B332" s="96">
        <v>43647</v>
      </c>
      <c r="C332" t="s">
        <v>422</v>
      </c>
    </row>
    <row r="333" spans="1:3" ht="16" customHeight="1" x14ac:dyDescent="0.2">
      <c r="A333" t="s">
        <v>8</v>
      </c>
      <c r="B333" s="96">
        <v>43617</v>
      </c>
      <c r="C333" t="s">
        <v>423</v>
      </c>
    </row>
    <row r="334" spans="1:3" ht="16" customHeight="1" x14ac:dyDescent="0.2">
      <c r="A334" t="s">
        <v>8</v>
      </c>
      <c r="B334" s="96">
        <v>43586</v>
      </c>
      <c r="C334" t="s">
        <v>424</v>
      </c>
    </row>
    <row r="335" spans="1:3" ht="17" customHeight="1" x14ac:dyDescent="0.2">
      <c r="A335" t="s">
        <v>8</v>
      </c>
      <c r="B335" s="96">
        <v>43556</v>
      </c>
      <c r="C335" t="s">
        <v>425</v>
      </c>
    </row>
    <row r="336" spans="1:3" ht="16" customHeight="1" x14ac:dyDescent="0.2">
      <c r="A336" t="s">
        <v>8</v>
      </c>
      <c r="B336" s="96">
        <v>43525</v>
      </c>
      <c r="C336" t="s">
        <v>426</v>
      </c>
    </row>
    <row r="337" spans="1:3" ht="16" customHeight="1" x14ac:dyDescent="0.2">
      <c r="A337" t="s">
        <v>8</v>
      </c>
      <c r="B337" s="96">
        <v>43497</v>
      </c>
      <c r="C337" t="s">
        <v>427</v>
      </c>
    </row>
    <row r="338" spans="1:3" ht="16" customHeight="1" x14ac:dyDescent="0.2">
      <c r="A338" t="s">
        <v>8</v>
      </c>
      <c r="B338" s="96">
        <v>43466</v>
      </c>
      <c r="C338" t="s">
        <v>428</v>
      </c>
    </row>
    <row r="339" spans="1:3" ht="32" customHeight="1" x14ac:dyDescent="0.2">
      <c r="A339" t="s">
        <v>23</v>
      </c>
      <c r="B339" s="96">
        <v>44774</v>
      </c>
      <c r="C339" t="s">
        <v>429</v>
      </c>
    </row>
    <row r="340" spans="1:3" ht="16" customHeight="1" x14ac:dyDescent="0.2">
      <c r="A340" t="s">
        <v>23</v>
      </c>
      <c r="B340" s="96">
        <v>44743</v>
      </c>
      <c r="C340" t="s">
        <v>430</v>
      </c>
    </row>
    <row r="341" spans="1:3" ht="16" customHeight="1" x14ac:dyDescent="0.2">
      <c r="A341" t="s">
        <v>23</v>
      </c>
      <c r="B341" s="96">
        <v>44713</v>
      </c>
      <c r="C341" t="s">
        <v>431</v>
      </c>
    </row>
    <row r="342" spans="1:3" ht="33" customHeight="1" x14ac:dyDescent="0.2">
      <c r="A342" t="s">
        <v>23</v>
      </c>
      <c r="B342" s="96">
        <v>44682</v>
      </c>
      <c r="C342" t="s">
        <v>432</v>
      </c>
    </row>
    <row r="343" spans="1:3" x14ac:dyDescent="0.2">
      <c r="A343" t="s">
        <v>23</v>
      </c>
      <c r="B343" s="96">
        <v>44621</v>
      </c>
      <c r="C343" t="s">
        <v>433</v>
      </c>
    </row>
    <row r="344" spans="1:3" ht="16" customHeight="1" thickBot="1" x14ac:dyDescent="0.25">
      <c r="A344" t="s">
        <v>23</v>
      </c>
      <c r="B344" s="96">
        <v>44378</v>
      </c>
      <c r="C344" t="s">
        <v>434</v>
      </c>
    </row>
    <row r="345" spans="1:3" x14ac:dyDescent="0.2">
      <c r="A345" t="s">
        <v>23</v>
      </c>
      <c r="B345" s="96">
        <v>44348</v>
      </c>
      <c r="C345" t="s">
        <v>435</v>
      </c>
    </row>
    <row r="346" spans="1:3" x14ac:dyDescent="0.2">
      <c r="A346" t="s">
        <v>23</v>
      </c>
      <c r="B346" s="96">
        <v>44317</v>
      </c>
      <c r="C346" t="s">
        <v>436</v>
      </c>
    </row>
    <row r="347" spans="1:3" x14ac:dyDescent="0.2">
      <c r="A347" t="s">
        <v>23</v>
      </c>
      <c r="B347" s="96">
        <v>44287</v>
      </c>
      <c r="C347" t="s">
        <v>437</v>
      </c>
    </row>
    <row r="348" spans="1:3" x14ac:dyDescent="0.2">
      <c r="A348" t="s">
        <v>23</v>
      </c>
      <c r="B348" s="96">
        <v>44228</v>
      </c>
      <c r="C348" t="s">
        <v>438</v>
      </c>
    </row>
    <row r="349" spans="1:3" x14ac:dyDescent="0.2">
      <c r="A349" t="s">
        <v>23</v>
      </c>
      <c r="B349" s="96">
        <v>44197</v>
      </c>
      <c r="C349" t="s">
        <v>439</v>
      </c>
    </row>
    <row r="350" spans="1:3" x14ac:dyDescent="0.2">
      <c r="A350" t="s">
        <v>23</v>
      </c>
      <c r="B350" s="96">
        <v>44166</v>
      </c>
      <c r="C350" t="s">
        <v>440</v>
      </c>
    </row>
    <row r="351" spans="1:3" ht="16" customHeight="1" thickBot="1" x14ac:dyDescent="0.25">
      <c r="A351" t="s">
        <v>23</v>
      </c>
      <c r="B351" s="96">
        <v>44136</v>
      </c>
      <c r="C351" t="s">
        <v>441</v>
      </c>
    </row>
    <row r="352" spans="1:3" x14ac:dyDescent="0.2">
      <c r="A352" t="s">
        <v>23</v>
      </c>
      <c r="B352" s="96">
        <v>44044</v>
      </c>
      <c r="C352" t="s">
        <v>442</v>
      </c>
    </row>
    <row r="353" spans="1:3" x14ac:dyDescent="0.2">
      <c r="A353" t="s">
        <v>23</v>
      </c>
      <c r="B353" s="96">
        <v>43983</v>
      </c>
      <c r="C353" t="s">
        <v>443</v>
      </c>
    </row>
    <row r="354" spans="1:3" x14ac:dyDescent="0.2">
      <c r="A354" t="s">
        <v>23</v>
      </c>
      <c r="B354" s="96">
        <v>43952</v>
      </c>
      <c r="C354" t="s">
        <v>444</v>
      </c>
    </row>
    <row r="355" spans="1:3" x14ac:dyDescent="0.2">
      <c r="A355" t="s">
        <v>23</v>
      </c>
      <c r="B355" s="96">
        <v>43862</v>
      </c>
      <c r="C355" t="s">
        <v>445</v>
      </c>
    </row>
    <row r="356" spans="1:3" x14ac:dyDescent="0.2">
      <c r="A356" t="s">
        <v>23</v>
      </c>
      <c r="B356" s="96">
        <v>43739</v>
      </c>
      <c r="C356" t="s">
        <v>446</v>
      </c>
    </row>
    <row r="357" spans="1:3" x14ac:dyDescent="0.2">
      <c r="A357" t="s">
        <v>23</v>
      </c>
      <c r="B357" s="96">
        <v>43586</v>
      </c>
      <c r="C357" t="s">
        <v>447</v>
      </c>
    </row>
    <row r="358" spans="1:3" x14ac:dyDescent="0.2">
      <c r="A358" t="s">
        <v>23</v>
      </c>
      <c r="B358" s="96">
        <v>43556</v>
      </c>
      <c r="C358" t="s">
        <v>448</v>
      </c>
    </row>
    <row r="359" spans="1:3" x14ac:dyDescent="0.2">
      <c r="A359" t="s">
        <v>23</v>
      </c>
      <c r="B359" s="96">
        <v>43525</v>
      </c>
      <c r="C359" t="s">
        <v>449</v>
      </c>
    </row>
    <row r="360" spans="1:3" x14ac:dyDescent="0.2">
      <c r="A360" t="s">
        <v>6</v>
      </c>
      <c r="B360" s="96">
        <v>44743</v>
      </c>
      <c r="C360" t="s">
        <v>450</v>
      </c>
    </row>
    <row r="361" spans="1:3" x14ac:dyDescent="0.2">
      <c r="A361" t="s">
        <v>6</v>
      </c>
      <c r="B361" s="96">
        <v>44593</v>
      </c>
      <c r="C361" t="s">
        <v>451</v>
      </c>
    </row>
    <row r="362" spans="1:3" x14ac:dyDescent="0.2">
      <c r="A362" t="s">
        <v>6</v>
      </c>
      <c r="B362" s="96">
        <v>44228</v>
      </c>
      <c r="C362" t="s">
        <v>452</v>
      </c>
    </row>
    <row r="363" spans="1:3" x14ac:dyDescent="0.2">
      <c r="A363" t="s">
        <v>6</v>
      </c>
      <c r="B363" s="96">
        <v>43800</v>
      </c>
      <c r="C363" t="s">
        <v>453</v>
      </c>
    </row>
    <row r="364" spans="1:3" x14ac:dyDescent="0.2">
      <c r="A364" t="s">
        <v>6</v>
      </c>
      <c r="B364" s="96">
        <v>43525</v>
      </c>
      <c r="C364" t="s">
        <v>454</v>
      </c>
    </row>
    <row r="365" spans="1:3" x14ac:dyDescent="0.2">
      <c r="A365" t="s">
        <v>17</v>
      </c>
      <c r="B365" s="96">
        <v>44774</v>
      </c>
      <c r="C365" t="s">
        <v>455</v>
      </c>
    </row>
    <row r="366" spans="1:3" x14ac:dyDescent="0.2">
      <c r="A366" t="s">
        <v>17</v>
      </c>
      <c r="B366" s="96">
        <v>44743</v>
      </c>
      <c r="C366" t="s">
        <v>456</v>
      </c>
    </row>
    <row r="367" spans="1:3" x14ac:dyDescent="0.2">
      <c r="A367" t="s">
        <v>17</v>
      </c>
      <c r="B367" s="96">
        <v>44713</v>
      </c>
      <c r="C367" t="s">
        <v>457</v>
      </c>
    </row>
    <row r="368" spans="1:3" x14ac:dyDescent="0.2">
      <c r="A368" t="s">
        <v>17</v>
      </c>
      <c r="B368" s="96">
        <v>44682</v>
      </c>
      <c r="C368" t="s">
        <v>458</v>
      </c>
    </row>
    <row r="369" spans="1:3" x14ac:dyDescent="0.2">
      <c r="A369" t="s">
        <v>17</v>
      </c>
      <c r="B369" s="96">
        <v>44652</v>
      </c>
      <c r="C369" t="s">
        <v>459</v>
      </c>
    </row>
    <row r="370" spans="1:3" x14ac:dyDescent="0.2">
      <c r="A370" t="s">
        <v>17</v>
      </c>
      <c r="B370" s="96">
        <v>44621</v>
      </c>
      <c r="C370" t="s">
        <v>460</v>
      </c>
    </row>
    <row r="371" spans="1:3" x14ac:dyDescent="0.2">
      <c r="A371" t="s">
        <v>17</v>
      </c>
      <c r="B371" s="96">
        <v>44593</v>
      </c>
      <c r="C371" t="s">
        <v>461</v>
      </c>
    </row>
    <row r="372" spans="1:3" x14ac:dyDescent="0.2">
      <c r="A372" t="s">
        <v>17</v>
      </c>
      <c r="B372" s="96">
        <v>44562</v>
      </c>
      <c r="C372" t="s">
        <v>462</v>
      </c>
    </row>
    <row r="373" spans="1:3" x14ac:dyDescent="0.2">
      <c r="A373" t="s">
        <v>17</v>
      </c>
      <c r="B373" s="96">
        <v>44531</v>
      </c>
      <c r="C373" t="s">
        <v>463</v>
      </c>
    </row>
    <row r="374" spans="1:3" x14ac:dyDescent="0.2">
      <c r="A374" t="s">
        <v>17</v>
      </c>
      <c r="B374" s="96">
        <v>44470</v>
      </c>
      <c r="C374" t="s">
        <v>464</v>
      </c>
    </row>
    <row r="375" spans="1:3" x14ac:dyDescent="0.2">
      <c r="A375" t="s">
        <v>17</v>
      </c>
      <c r="B375" s="96">
        <v>44440</v>
      </c>
      <c r="C375" t="s">
        <v>465</v>
      </c>
    </row>
    <row r="376" spans="1:3" x14ac:dyDescent="0.2">
      <c r="A376" t="s">
        <v>17</v>
      </c>
      <c r="B376" s="96">
        <v>44409</v>
      </c>
      <c r="C376" t="s">
        <v>466</v>
      </c>
    </row>
    <row r="377" spans="1:3" x14ac:dyDescent="0.2">
      <c r="A377" t="s">
        <v>17</v>
      </c>
      <c r="B377" s="96">
        <v>44378</v>
      </c>
      <c r="C377" t="s">
        <v>467</v>
      </c>
    </row>
    <row r="378" spans="1:3" x14ac:dyDescent="0.2">
      <c r="A378" t="s">
        <v>17</v>
      </c>
      <c r="B378" s="96">
        <v>44348</v>
      </c>
      <c r="C378" t="s">
        <v>468</v>
      </c>
    </row>
    <row r="379" spans="1:3" x14ac:dyDescent="0.2">
      <c r="A379" t="s">
        <v>17</v>
      </c>
      <c r="B379" s="96">
        <v>44317</v>
      </c>
      <c r="C379" t="s">
        <v>469</v>
      </c>
    </row>
    <row r="380" spans="1:3" x14ac:dyDescent="0.2">
      <c r="A380" t="s">
        <v>17</v>
      </c>
      <c r="B380" s="96">
        <v>44287</v>
      </c>
      <c r="C380" t="s">
        <v>470</v>
      </c>
    </row>
    <row r="381" spans="1:3" x14ac:dyDescent="0.2">
      <c r="A381" t="s">
        <v>17</v>
      </c>
      <c r="B381" s="96">
        <v>44256</v>
      </c>
      <c r="C381" t="s">
        <v>471</v>
      </c>
    </row>
    <row r="382" spans="1:3" x14ac:dyDescent="0.2">
      <c r="A382" t="s">
        <v>17</v>
      </c>
      <c r="B382" s="96">
        <v>44228</v>
      </c>
      <c r="C382" t="s">
        <v>472</v>
      </c>
    </row>
    <row r="383" spans="1:3" x14ac:dyDescent="0.2">
      <c r="A383" t="s">
        <v>17</v>
      </c>
      <c r="B383" s="96">
        <v>44197</v>
      </c>
      <c r="C383" t="s">
        <v>473</v>
      </c>
    </row>
    <row r="384" spans="1:3" x14ac:dyDescent="0.2">
      <c r="A384" t="s">
        <v>17</v>
      </c>
      <c r="B384" s="96">
        <v>44166</v>
      </c>
      <c r="C384" t="s">
        <v>474</v>
      </c>
    </row>
    <row r="385" spans="1:3" x14ac:dyDescent="0.2">
      <c r="A385" t="s">
        <v>17</v>
      </c>
      <c r="B385" s="96">
        <v>44136</v>
      </c>
      <c r="C385" t="s">
        <v>475</v>
      </c>
    </row>
    <row r="386" spans="1:3" x14ac:dyDescent="0.2">
      <c r="A386" t="s">
        <v>17</v>
      </c>
      <c r="B386" s="96">
        <v>44105</v>
      </c>
      <c r="C386" t="s">
        <v>476</v>
      </c>
    </row>
    <row r="387" spans="1:3" x14ac:dyDescent="0.2">
      <c r="A387" t="s">
        <v>17</v>
      </c>
      <c r="B387" s="96">
        <v>44075</v>
      </c>
      <c r="C387" t="s">
        <v>477</v>
      </c>
    </row>
    <row r="388" spans="1:3" x14ac:dyDescent="0.2">
      <c r="A388" t="s">
        <v>17</v>
      </c>
      <c r="B388" s="96">
        <v>44044</v>
      </c>
      <c r="C388" t="s">
        <v>478</v>
      </c>
    </row>
    <row r="389" spans="1:3" x14ac:dyDescent="0.2">
      <c r="A389" t="s">
        <v>17</v>
      </c>
      <c r="B389" s="96">
        <v>44013</v>
      </c>
      <c r="C389" t="s">
        <v>479</v>
      </c>
    </row>
    <row r="390" spans="1:3" x14ac:dyDescent="0.2">
      <c r="A390" t="s">
        <v>17</v>
      </c>
      <c r="B390" s="96">
        <v>43983</v>
      </c>
      <c r="C390" t="s">
        <v>480</v>
      </c>
    </row>
    <row r="391" spans="1:3" x14ac:dyDescent="0.2">
      <c r="A391" t="s">
        <v>17</v>
      </c>
      <c r="B391" s="96">
        <v>43952</v>
      </c>
      <c r="C391" t="s">
        <v>481</v>
      </c>
    </row>
    <row r="392" spans="1:3" x14ac:dyDescent="0.2">
      <c r="A392" t="s">
        <v>17</v>
      </c>
      <c r="B392" s="96">
        <v>43922</v>
      </c>
      <c r="C392" t="s">
        <v>482</v>
      </c>
    </row>
    <row r="393" spans="1:3" x14ac:dyDescent="0.2">
      <c r="A393" t="s">
        <v>17</v>
      </c>
      <c r="B393" s="96">
        <v>43891</v>
      </c>
      <c r="C393" t="s">
        <v>483</v>
      </c>
    </row>
    <row r="394" spans="1:3" x14ac:dyDescent="0.2">
      <c r="A394" t="s">
        <v>17</v>
      </c>
      <c r="B394" s="96">
        <v>43831</v>
      </c>
      <c r="C394" t="s">
        <v>484</v>
      </c>
    </row>
    <row r="395" spans="1:3" x14ac:dyDescent="0.2">
      <c r="A395" t="s">
        <v>17</v>
      </c>
      <c r="B395" s="96">
        <v>43800</v>
      </c>
      <c r="C395" t="s">
        <v>485</v>
      </c>
    </row>
    <row r="396" spans="1:3" x14ac:dyDescent="0.2">
      <c r="A396" t="s">
        <v>17</v>
      </c>
      <c r="B396" s="96">
        <v>43770</v>
      </c>
      <c r="C396" t="s">
        <v>486</v>
      </c>
    </row>
    <row r="397" spans="1:3" x14ac:dyDescent="0.2">
      <c r="A397" t="s">
        <v>17</v>
      </c>
      <c r="B397" s="96">
        <v>43739</v>
      </c>
      <c r="C397" t="s">
        <v>487</v>
      </c>
    </row>
    <row r="398" spans="1:3" x14ac:dyDescent="0.2">
      <c r="A398" t="s">
        <v>17</v>
      </c>
      <c r="B398" s="96">
        <v>43709</v>
      </c>
      <c r="C398" t="s">
        <v>488</v>
      </c>
    </row>
    <row r="399" spans="1:3" x14ac:dyDescent="0.2">
      <c r="A399" t="s">
        <v>17</v>
      </c>
      <c r="B399" s="96">
        <v>43678</v>
      </c>
      <c r="C399" t="s">
        <v>489</v>
      </c>
    </row>
    <row r="400" spans="1:3" x14ac:dyDescent="0.2">
      <c r="A400" t="s">
        <v>17</v>
      </c>
      <c r="B400" s="96">
        <v>43647</v>
      </c>
      <c r="C400" t="s">
        <v>490</v>
      </c>
    </row>
    <row r="401" spans="1:3" x14ac:dyDescent="0.2">
      <c r="A401" t="s">
        <v>17</v>
      </c>
      <c r="B401" s="96">
        <v>43617</v>
      </c>
      <c r="C401" t="s">
        <v>491</v>
      </c>
    </row>
    <row r="402" spans="1:3" x14ac:dyDescent="0.2">
      <c r="A402" t="s">
        <v>17</v>
      </c>
      <c r="B402" s="96">
        <v>43586</v>
      </c>
      <c r="C402" t="s">
        <v>492</v>
      </c>
    </row>
    <row r="403" spans="1:3" x14ac:dyDescent="0.2">
      <c r="A403" t="s">
        <v>17</v>
      </c>
      <c r="B403" s="96">
        <v>43556</v>
      </c>
      <c r="C403" t="s">
        <v>493</v>
      </c>
    </row>
    <row r="404" spans="1:3" x14ac:dyDescent="0.2">
      <c r="A404" t="s">
        <v>17</v>
      </c>
      <c r="B404" s="96">
        <v>43525</v>
      </c>
      <c r="C404" t="s">
        <v>494</v>
      </c>
    </row>
    <row r="405" spans="1:3" x14ac:dyDescent="0.2">
      <c r="A405" t="s">
        <v>17</v>
      </c>
      <c r="B405" s="96">
        <v>43497</v>
      </c>
      <c r="C405" t="s">
        <v>495</v>
      </c>
    </row>
    <row r="406" spans="1:3" x14ac:dyDescent="0.2">
      <c r="A406" t="s">
        <v>17</v>
      </c>
      <c r="B406" s="96">
        <v>43466</v>
      </c>
      <c r="C406" t="s">
        <v>496</v>
      </c>
    </row>
    <row r="407" spans="1:3" x14ac:dyDescent="0.2">
      <c r="A407" t="s">
        <v>22</v>
      </c>
      <c r="B407" s="96">
        <v>44228</v>
      </c>
      <c r="C407" t="s">
        <v>497</v>
      </c>
    </row>
    <row r="408" spans="1:3" x14ac:dyDescent="0.2">
      <c r="A408" t="s">
        <v>22</v>
      </c>
      <c r="B408" s="96">
        <v>44075</v>
      </c>
      <c r="C408" t="s">
        <v>498</v>
      </c>
    </row>
    <row r="409" spans="1:3" x14ac:dyDescent="0.2">
      <c r="A409" t="s">
        <v>22</v>
      </c>
      <c r="B409" s="96">
        <v>44044</v>
      </c>
      <c r="C409" t="s">
        <v>499</v>
      </c>
    </row>
    <row r="410" spans="1:3" x14ac:dyDescent="0.2">
      <c r="A410" t="s">
        <v>22</v>
      </c>
      <c r="B410" s="96">
        <v>43983</v>
      </c>
      <c r="C410" t="s">
        <v>500</v>
      </c>
    </row>
    <row r="411" spans="1:3" x14ac:dyDescent="0.2">
      <c r="A411" t="s">
        <v>22</v>
      </c>
      <c r="B411" s="96">
        <v>43770</v>
      </c>
      <c r="C411" t="s">
        <v>486</v>
      </c>
    </row>
    <row r="412" spans="1:3" x14ac:dyDescent="0.2">
      <c r="A412" t="s">
        <v>22</v>
      </c>
      <c r="B412" s="96">
        <v>43617</v>
      </c>
      <c r="C412" t="s">
        <v>501</v>
      </c>
    </row>
    <row r="413" spans="1:3" x14ac:dyDescent="0.2">
      <c r="A413" t="s">
        <v>22</v>
      </c>
      <c r="B413" s="96">
        <v>43525</v>
      </c>
      <c r="C413" t="s">
        <v>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2022-09-03T06:15:32Z</dcterms:modified>
</cp:coreProperties>
</file>